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oebel.DDI\Google Drive\Treasury Services\Giving Data\2015 Giving Data\"/>
    </mc:Choice>
  </mc:AlternateContent>
  <bookViews>
    <workbookView xWindow="-12" yWindow="-12" windowWidth="8196" windowHeight="5952"/>
  </bookViews>
  <sheets>
    <sheet name="2015 WYMG Automation" sheetId="4" r:id="rId1"/>
    <sheet name="2015 Allocations" sheetId="5" state="hidden" r:id="rId2"/>
    <sheet name="Pins and Allocations" sheetId="7" state="hidden" r:id="rId3"/>
    <sheet name="2015 Giving" sheetId="8" state="hidden" r:id="rId4"/>
  </sheets>
  <externalReferences>
    <externalReference r:id="rId5"/>
    <externalReference r:id="rId6"/>
  </externalReferences>
  <definedNames>
    <definedName name="_xlnm._FilterDatabase" localSheetId="3" hidden="1">'2015 Giving'!$A$1:$N$2637</definedName>
    <definedName name="_xlnm._FilterDatabase" localSheetId="2" hidden="1">'Pins and Allocations'!$A$1:$C$3450</definedName>
    <definedName name="Christmas">'2015 WYMG Automation'!$D$14</definedName>
    <definedName name="DMF">'2015 WYMG Automation'!$D$9</definedName>
    <definedName name="Easter">'2015 WYMG Automation'!$D$11</definedName>
    <definedName name="Pin" localSheetId="1">'[1]2009 WYMG Automation'!$C$2</definedName>
    <definedName name="Pin" localSheetId="2">'[2]2012 WYMG Automation'!$C$3</definedName>
    <definedName name="Pin">'2015 WYMG Automation'!$C$3</definedName>
    <definedName name="_xlnm.Print_Area" localSheetId="0">'2015 WYMG Automation'!$A$1:$M$40</definedName>
    <definedName name="Region" localSheetId="2">'[2]2012 WYMG Automation'!$G$3</definedName>
    <definedName name="Region">'2015 WYMG Automation'!$G$3</definedName>
  </definedNames>
  <calcPr calcId="152511"/>
</workbook>
</file>

<file path=xl/calcChain.xml><?xml version="1.0" encoding="utf-8"?>
<calcChain xmlns="http://schemas.openxmlformats.org/spreadsheetml/2006/main">
  <c r="AT60" i="5" l="1"/>
  <c r="AU60" i="5"/>
  <c r="AV60" i="5"/>
  <c r="O3" i="4" l="1"/>
  <c r="J6" i="4"/>
  <c r="I6" i="4"/>
  <c r="F6" i="4"/>
  <c r="C6" i="4"/>
  <c r="B6" i="4"/>
  <c r="G3" i="4"/>
  <c r="BJ60" i="5" l="1"/>
  <c r="BD60" i="5"/>
  <c r="AZ60" i="5"/>
  <c r="BG60" i="5"/>
  <c r="BK17" i="4"/>
  <c r="BK18" i="4"/>
  <c r="BI60" i="5" l="1"/>
  <c r="BF60" i="5"/>
  <c r="BB60" i="5"/>
  <c r="BH60" i="5"/>
  <c r="BE60" i="5"/>
  <c r="BA60" i="5"/>
  <c r="BK60" i="5"/>
  <c r="BC60" i="5"/>
  <c r="AY60" i="5"/>
  <c r="AX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AW60" i="5"/>
  <c r="BJ3" i="4" l="1"/>
  <c r="Q3" i="4" l="1"/>
  <c r="S3" i="4"/>
  <c r="U3" i="4"/>
  <c r="U6" i="4" s="1"/>
  <c r="W3" i="4"/>
  <c r="Y3" i="4"/>
  <c r="AA3" i="4"/>
  <c r="AC3" i="4"/>
  <c r="AD3" i="4"/>
  <c r="AG3" i="4"/>
  <c r="AI3" i="4"/>
  <c r="AK3" i="4"/>
  <c r="AM3" i="4"/>
  <c r="AO3" i="4"/>
  <c r="AQ3" i="4"/>
  <c r="AS3" i="4"/>
  <c r="AT3" i="4"/>
  <c r="AV3" i="4"/>
  <c r="AY3" i="4"/>
  <c r="AZ3" i="4"/>
  <c r="BB3" i="4"/>
  <c r="BE3" i="4"/>
  <c r="BG3" i="4"/>
  <c r="BI3" i="4"/>
  <c r="R3" i="4"/>
  <c r="T3" i="4"/>
  <c r="V3" i="4"/>
  <c r="X3" i="4"/>
  <c r="Z3" i="4"/>
  <c r="AB3" i="4"/>
  <c r="AF3" i="4"/>
  <c r="AE3" i="4"/>
  <c r="AH3" i="4"/>
  <c r="AJ3" i="4"/>
  <c r="AL3" i="4"/>
  <c r="AN3" i="4"/>
  <c r="AP3" i="4"/>
  <c r="AR3" i="4"/>
  <c r="AW3" i="4"/>
  <c r="AU3" i="4"/>
  <c r="AX3" i="4"/>
  <c r="BD3" i="4"/>
  <c r="BA3" i="4"/>
  <c r="BC3" i="4"/>
  <c r="BF3" i="4"/>
  <c r="BH3" i="4"/>
  <c r="AH11" i="4"/>
  <c r="AM11" i="4"/>
  <c r="BK3" i="4" l="1"/>
  <c r="BL3" i="4"/>
  <c r="D36" i="4"/>
  <c r="R6" i="4" l="1"/>
  <c r="W6" i="4"/>
  <c r="D22" i="4" s="1"/>
  <c r="AA6" i="4"/>
  <c r="D28" i="4" s="1"/>
  <c r="AE6" i="4"/>
  <c r="D31" i="4" s="1"/>
  <c r="AI6" i="4"/>
  <c r="AQ6" i="4"/>
  <c r="AU6" i="4"/>
  <c r="V6" i="4"/>
  <c r="D21" i="4" s="1"/>
  <c r="Z6" i="4"/>
  <c r="AD6" i="4"/>
  <c r="D30" i="4" s="1"/>
  <c r="AL6" i="4"/>
  <c r="AP6" i="4"/>
  <c r="AT6" i="4"/>
  <c r="S6" i="4"/>
  <c r="BA6" i="4"/>
  <c r="BE6" i="4"/>
  <c r="BI6" i="4"/>
  <c r="AZ6" i="4"/>
  <c r="BD6" i="4"/>
  <c r="BH6" i="4"/>
  <c r="D20" i="4"/>
  <c r="Y6" i="4"/>
  <c r="AC6" i="4"/>
  <c r="AG6" i="4"/>
  <c r="AK6" i="4"/>
  <c r="AO6" i="4"/>
  <c r="AW6" i="4"/>
  <c r="T6" i="4"/>
  <c r="X6" i="4"/>
  <c r="AB6" i="4"/>
  <c r="AF6" i="4"/>
  <c r="AJ6" i="4"/>
  <c r="AN6" i="4"/>
  <c r="AR6" i="4"/>
  <c r="AV6" i="4"/>
  <c r="AY6" i="4"/>
  <c r="BC6" i="4"/>
  <c r="BG6" i="4"/>
  <c r="AX6" i="4"/>
  <c r="BB6" i="4"/>
  <c r="BF6" i="4"/>
  <c r="BJ6" i="4"/>
  <c r="AS6" i="4"/>
  <c r="AM6" i="4"/>
  <c r="AH6" i="4"/>
  <c r="B18" i="4"/>
  <c r="BL6" i="4" l="1"/>
  <c r="BK6" i="4"/>
  <c r="AH10" i="4"/>
  <c r="D19" i="4"/>
  <c r="D26" i="4"/>
  <c r="D25" i="4"/>
  <c r="D34" i="4"/>
  <c r="AM10" i="4"/>
  <c r="D32" i="4"/>
  <c r="D24" i="4"/>
  <c r="D23" i="4"/>
  <c r="D27" i="4"/>
  <c r="AH12" i="4"/>
  <c r="AM12" i="4"/>
  <c r="D29" i="4"/>
  <c r="Q6" i="4"/>
  <c r="D18" i="4" s="1"/>
  <c r="K34" i="4" s="1"/>
  <c r="D35" i="4" l="1"/>
  <c r="D33" i="4"/>
  <c r="D38" i="4"/>
  <c r="D37" i="4"/>
  <c r="K35" i="4" l="1"/>
  <c r="K36" i="4"/>
  <c r="E33" i="4"/>
  <c r="E38" i="4"/>
  <c r="E21" i="4"/>
  <c r="E24" i="4"/>
  <c r="E25" i="4"/>
  <c r="E26" i="4"/>
  <c r="E23" i="4"/>
  <c r="E27" i="4"/>
  <c r="E29" i="4"/>
  <c r="E20" i="4"/>
  <c r="E18" i="4"/>
  <c r="E35" i="4"/>
  <c r="E30" i="4"/>
  <c r="E22" i="4"/>
  <c r="E32" i="4"/>
  <c r="E28" i="4"/>
  <c r="E31" i="4"/>
  <c r="E19" i="4"/>
  <c r="E34" i="4"/>
  <c r="E37" i="4"/>
  <c r="E36" i="4"/>
  <c r="K37" i="4" l="1"/>
</calcChain>
</file>

<file path=xl/sharedStrings.xml><?xml version="1.0" encoding="utf-8"?>
<sst xmlns="http://schemas.openxmlformats.org/spreadsheetml/2006/main" count="17479" uniqueCount="6598">
  <si>
    <t>Allocation ID</t>
  </si>
  <si>
    <t>Region</t>
  </si>
  <si>
    <t>OGMP</t>
  </si>
  <si>
    <t>NAPAD-MI</t>
  </si>
  <si>
    <t>CPOHM-MI</t>
  </si>
  <si>
    <t>OGMP-TS</t>
  </si>
  <si>
    <t>OGMP-Promo</t>
  </si>
  <si>
    <t>OGMP-Stewardship</t>
  </si>
  <si>
    <t>Church Extension</t>
  </si>
  <si>
    <t>Council on Christian Unity</t>
  </si>
  <si>
    <t>Disciples Home Missions</t>
  </si>
  <si>
    <t>Disciples Historical Society</t>
  </si>
  <si>
    <t>Division of Overseas Ministries</t>
  </si>
  <si>
    <t>Higher Ed and Leadership Min</t>
  </si>
  <si>
    <t>CoGM Escrow</t>
  </si>
  <si>
    <t>National Benevolent Association</t>
  </si>
  <si>
    <t>Pension Fund</t>
  </si>
  <si>
    <t>Communication Ministries</t>
  </si>
  <si>
    <t>Christmount</t>
  </si>
  <si>
    <t>Escrows for Councils</t>
  </si>
  <si>
    <t>National City C C Corp</t>
  </si>
  <si>
    <t>National Convocation</t>
  </si>
  <si>
    <t>World Convention</t>
  </si>
  <si>
    <t>Hispanic Commission</t>
  </si>
  <si>
    <t>NAPAD</t>
  </si>
  <si>
    <t>Barton College</t>
  </si>
  <si>
    <t>Bethany College</t>
  </si>
  <si>
    <t>Chapman College</t>
  </si>
  <si>
    <t>Columbia College</t>
  </si>
  <si>
    <t>Christian Theological Seminary</t>
  </si>
  <si>
    <t>Disciples Divinity House Chicago</t>
  </si>
  <si>
    <t>Disciples Div House Vanderbilt</t>
  </si>
  <si>
    <t>Drury College</t>
  </si>
  <si>
    <t>Disciples Seminary Foundation</t>
  </si>
  <si>
    <t>Eureka College</t>
  </si>
  <si>
    <t>Hiram College</t>
  </si>
  <si>
    <t>Jarvis Christian College</t>
  </si>
  <si>
    <t>Lexington Theological Seminary</t>
  </si>
  <si>
    <t>Lynchburg College</t>
  </si>
  <si>
    <t>Culver Stockton College</t>
  </si>
  <si>
    <t>Phillips Theological Seminary</t>
  </si>
  <si>
    <t>Brite Divinity School - TCU</t>
  </si>
  <si>
    <t>Texas Christian University</t>
  </si>
  <si>
    <t>William Woods College</t>
  </si>
  <si>
    <t>Transylvania University</t>
  </si>
  <si>
    <t>College University Grant Fund</t>
  </si>
  <si>
    <t>Midway College</t>
  </si>
  <si>
    <t>All Colleges</t>
  </si>
  <si>
    <t>IDWM</t>
  </si>
  <si>
    <t>Pin</t>
  </si>
  <si>
    <t>DMF</t>
  </si>
  <si>
    <t>Congregation</t>
  </si>
  <si>
    <t>Address</t>
  </si>
  <si>
    <t xml:space="preserve">City </t>
  </si>
  <si>
    <t>State</t>
  </si>
  <si>
    <t>Zip</t>
  </si>
  <si>
    <t>Easter</t>
  </si>
  <si>
    <t>BB</t>
  </si>
  <si>
    <t>Christmas</t>
  </si>
  <si>
    <t>Pentecost</t>
  </si>
  <si>
    <t>misc</t>
  </si>
  <si>
    <t>ethnic ministries</t>
  </si>
  <si>
    <t>Thanksgiving</t>
  </si>
  <si>
    <t>Promo</t>
  </si>
  <si>
    <t>Center for Faith &amp; Giving</t>
  </si>
  <si>
    <t>CFG</t>
  </si>
  <si>
    <t>CCU</t>
  </si>
  <si>
    <t>DHM</t>
  </si>
  <si>
    <t>DOM</t>
  </si>
  <si>
    <t>HELM</t>
  </si>
  <si>
    <t>Disciples Benevolent Services</t>
  </si>
  <si>
    <t>CM</t>
  </si>
  <si>
    <t>Ecumenical Ministries</t>
  </si>
  <si>
    <t>Ecumenical</t>
  </si>
  <si>
    <t>For BB calc</t>
  </si>
  <si>
    <t>CPOHM</t>
  </si>
  <si>
    <t>CoGM Common Project Fund</t>
  </si>
  <si>
    <t>OGMP-Center for Faith &amp; Giving</t>
  </si>
  <si>
    <t>Higher Ed</t>
  </si>
  <si>
    <t>General Min</t>
  </si>
  <si>
    <t>Mission Imperative</t>
  </si>
  <si>
    <t>AllocationID</t>
  </si>
  <si>
    <t>GRR</t>
  </si>
  <si>
    <t>West Virginia</t>
  </si>
  <si>
    <t>Virginia</t>
  </si>
  <si>
    <t>Upper Midwest</t>
  </si>
  <si>
    <t>Tennessee</t>
  </si>
  <si>
    <t>Southwest</t>
  </si>
  <si>
    <t>South Carolina</t>
  </si>
  <si>
    <t>Pennsylvania</t>
  </si>
  <si>
    <t>Pacific Southwest</t>
  </si>
  <si>
    <t>Oregon</t>
  </si>
  <si>
    <t>Oklahoma</t>
  </si>
  <si>
    <t>Ohio</t>
  </si>
  <si>
    <t>Northwest</t>
  </si>
  <si>
    <t>Northeastern</t>
  </si>
  <si>
    <t>North Carolina</t>
  </si>
  <si>
    <t>Nebraska</t>
  </si>
  <si>
    <t>Montana</t>
  </si>
  <si>
    <t>Mid-America</t>
  </si>
  <si>
    <t>Michigan</t>
  </si>
  <si>
    <t>Kentucky</t>
  </si>
  <si>
    <t>Kansas GB</t>
  </si>
  <si>
    <t>Kansas</t>
  </si>
  <si>
    <t>Indiana</t>
  </si>
  <si>
    <t>Illinois - Wisconsin</t>
  </si>
  <si>
    <t>Great River</t>
  </si>
  <si>
    <t>Greater Kansas City</t>
  </si>
  <si>
    <t>Georgia</t>
  </si>
  <si>
    <t>Florida</t>
  </si>
  <si>
    <t>Central Rocky Mountain</t>
  </si>
  <si>
    <t>Capital Area</t>
  </si>
  <si>
    <t>Canada</t>
  </si>
  <si>
    <t>California, Northern - Nevada</t>
  </si>
  <si>
    <t>Arizona</t>
  </si>
  <si>
    <t>Alabama -NW Florida</t>
  </si>
  <si>
    <t>First part of AllocationID</t>
  </si>
  <si>
    <t>41 different allocations then restriction tabs have another 26 (Both DMF &amp; BB per tab)</t>
  </si>
  <si>
    <t>Church Name</t>
  </si>
  <si>
    <t>address 1</t>
  </si>
  <si>
    <t>City</t>
  </si>
  <si>
    <t>AL</t>
  </si>
  <si>
    <t>35601-4637</t>
  </si>
  <si>
    <t>35775-0068</t>
  </si>
  <si>
    <t>35758-8742</t>
  </si>
  <si>
    <t>35242-4613</t>
  </si>
  <si>
    <t>35502-0789</t>
  </si>
  <si>
    <t>35080-7743</t>
  </si>
  <si>
    <t>36083-6115</t>
  </si>
  <si>
    <t>36040-0853</t>
  </si>
  <si>
    <t>36040-4415</t>
  </si>
  <si>
    <t>36117-3468</t>
  </si>
  <si>
    <t>36040-4422</t>
  </si>
  <si>
    <t>36532-2708</t>
  </si>
  <si>
    <t>FL</t>
  </si>
  <si>
    <t>AZ</t>
  </si>
  <si>
    <t>85502-1241</t>
  </si>
  <si>
    <t>85653-0026</t>
  </si>
  <si>
    <t>85281-6694</t>
  </si>
  <si>
    <t>85752-9357</t>
  </si>
  <si>
    <t>CA</t>
  </si>
  <si>
    <t>96021-0473</t>
  </si>
  <si>
    <t>94306-2584</t>
  </si>
  <si>
    <t>94805-2271</t>
  </si>
  <si>
    <t>94708-1445</t>
  </si>
  <si>
    <t>95825-1064</t>
  </si>
  <si>
    <t>95816-1416</t>
  </si>
  <si>
    <t>95060-5999</t>
  </si>
  <si>
    <t>NV</t>
  </si>
  <si>
    <t>NS</t>
  </si>
  <si>
    <t>ON</t>
  </si>
  <si>
    <t>AB</t>
  </si>
  <si>
    <t>DC</t>
  </si>
  <si>
    <t>MD</t>
  </si>
  <si>
    <t>VA</t>
  </si>
  <si>
    <t>22044-2398</t>
  </si>
  <si>
    <t>20190-4316</t>
  </si>
  <si>
    <t>21740-8934</t>
  </si>
  <si>
    <t>21742-3393</t>
  </si>
  <si>
    <t>21795-4007</t>
  </si>
  <si>
    <t>WV</t>
  </si>
  <si>
    <t>25401-2696</t>
  </si>
  <si>
    <t>DE</t>
  </si>
  <si>
    <t>21228-1929</t>
  </si>
  <si>
    <t>21217-1912</t>
  </si>
  <si>
    <t>CO</t>
  </si>
  <si>
    <t>80040-0247</t>
  </si>
  <si>
    <t>80437-0427</t>
  </si>
  <si>
    <t>81005-5806</t>
  </si>
  <si>
    <t>80525-5918</t>
  </si>
  <si>
    <t>WY</t>
  </si>
  <si>
    <t>UT</t>
  </si>
  <si>
    <t>80212-3029</t>
  </si>
  <si>
    <t>32211-6295</t>
  </si>
  <si>
    <t>34206-0849</t>
  </si>
  <si>
    <t>32116-7175</t>
  </si>
  <si>
    <t>32168-7042</t>
  </si>
  <si>
    <t>32174-7647</t>
  </si>
  <si>
    <t>Primera Iglesia Cristiana de Misonera de Poinciana</t>
  </si>
  <si>
    <t>33756-4638</t>
  </si>
  <si>
    <t>33542-3500</t>
  </si>
  <si>
    <t>32960-3070</t>
  </si>
  <si>
    <t>GA</t>
  </si>
  <si>
    <t>30309-2466</t>
  </si>
  <si>
    <t>30062-5251</t>
  </si>
  <si>
    <t>30034-2439</t>
  </si>
  <si>
    <t>30097-1906</t>
  </si>
  <si>
    <t>30677-4101</t>
  </si>
  <si>
    <t>30224-8318</t>
  </si>
  <si>
    <t>31204-3118</t>
  </si>
  <si>
    <t>31220-7701</t>
  </si>
  <si>
    <t>30263-1551</t>
  </si>
  <si>
    <t>31502-1428</t>
  </si>
  <si>
    <t>ID</t>
  </si>
  <si>
    <t>OR</t>
  </si>
  <si>
    <t>IL</t>
  </si>
  <si>
    <t>61071-1235</t>
  </si>
  <si>
    <t>WI</t>
  </si>
  <si>
    <t>60004-4662</t>
  </si>
  <si>
    <t>53215-3634</t>
  </si>
  <si>
    <t>61204-4390</t>
  </si>
  <si>
    <t>61554-2999</t>
  </si>
  <si>
    <t>61604-2205</t>
  </si>
  <si>
    <t>61570-0528</t>
  </si>
  <si>
    <t>61728-0267</t>
  </si>
  <si>
    <t>60914-0403</t>
  </si>
  <si>
    <t>61914-0289</t>
  </si>
  <si>
    <t>61944-2252</t>
  </si>
  <si>
    <t>62690-1607</t>
  </si>
  <si>
    <t>62690-0440</t>
  </si>
  <si>
    <t>IN</t>
  </si>
  <si>
    <t>46041-1911</t>
  </si>
  <si>
    <t>46001-1903</t>
  </si>
  <si>
    <t>46047-0302</t>
  </si>
  <si>
    <t>46056-0156</t>
  </si>
  <si>
    <t>46173-1689</t>
  </si>
  <si>
    <t>46224-1303</t>
  </si>
  <si>
    <t>46250-2357</t>
  </si>
  <si>
    <t>47408-3593</t>
  </si>
  <si>
    <t>47838-0325</t>
  </si>
  <si>
    <t>47633-0086</t>
  </si>
  <si>
    <t>KS</t>
  </si>
  <si>
    <t>67337-5885</t>
  </si>
  <si>
    <t>67301-0315</t>
  </si>
  <si>
    <t>66436-0463</t>
  </si>
  <si>
    <t>66067-3313</t>
  </si>
  <si>
    <t>66606-1348</t>
  </si>
  <si>
    <t>67025-0984</t>
  </si>
  <si>
    <t>67060-7621</t>
  </si>
  <si>
    <t>67209-2058</t>
  </si>
  <si>
    <t>67460-4727</t>
  </si>
  <si>
    <t>67661-0552</t>
  </si>
  <si>
    <t>67401-7611</t>
  </si>
  <si>
    <t>67578-0117</t>
  </si>
  <si>
    <t>67601-9716</t>
  </si>
  <si>
    <t>KY</t>
  </si>
  <si>
    <t>42420-3908</t>
  </si>
  <si>
    <t>42442-0850</t>
  </si>
  <si>
    <t>42141-3451</t>
  </si>
  <si>
    <t>42234-0038</t>
  </si>
  <si>
    <t>42276-8727</t>
  </si>
  <si>
    <t>42171-0048</t>
  </si>
  <si>
    <t>40216-4018</t>
  </si>
  <si>
    <t>40272-3439</t>
  </si>
  <si>
    <t>40243-1352</t>
  </si>
  <si>
    <t>40159-0686</t>
  </si>
  <si>
    <t>40004-5175</t>
  </si>
  <si>
    <t>40019-1124</t>
  </si>
  <si>
    <t>40601-2886</t>
  </si>
  <si>
    <t>40057-9548</t>
  </si>
  <si>
    <t>40065-8664</t>
  </si>
  <si>
    <t>42502-0064</t>
  </si>
  <si>
    <t>40324-1604</t>
  </si>
  <si>
    <t>40361-1788</t>
  </si>
  <si>
    <t>40391-3181</t>
  </si>
  <si>
    <t>40336-1082</t>
  </si>
  <si>
    <t>40476-0216</t>
  </si>
  <si>
    <t>40476-2167</t>
  </si>
  <si>
    <t>MI</t>
  </si>
  <si>
    <t>49613-9600</t>
  </si>
  <si>
    <t>49601-9101</t>
  </si>
  <si>
    <t>49445-9659</t>
  </si>
  <si>
    <t>48473-8200</t>
  </si>
  <si>
    <t>MO</t>
  </si>
  <si>
    <t>65203-1295</t>
  </si>
  <si>
    <t>65201-4996</t>
  </si>
  <si>
    <t>63339-2612</t>
  </si>
  <si>
    <t>63343-0256</t>
  </si>
  <si>
    <t>63401-1169</t>
  </si>
  <si>
    <t>65101-2234</t>
  </si>
  <si>
    <t>63461-0494</t>
  </si>
  <si>
    <t>64022-0021</t>
  </si>
  <si>
    <t>64470-0235</t>
  </si>
  <si>
    <t>64077-0355</t>
  </si>
  <si>
    <t>64501-1899</t>
  </si>
  <si>
    <t>64507-1697</t>
  </si>
  <si>
    <t>63028-1821</t>
  </si>
  <si>
    <t>63123-4382</t>
  </si>
  <si>
    <t>63111-2343</t>
  </si>
  <si>
    <t>63109-1299</t>
  </si>
  <si>
    <t>64740-9188</t>
  </si>
  <si>
    <t>65668-9213</t>
  </si>
  <si>
    <t>65110-4298</t>
  </si>
  <si>
    <t>MT</t>
  </si>
  <si>
    <t>59903-0955</t>
  </si>
  <si>
    <t>59301-4918</t>
  </si>
  <si>
    <t>NE</t>
  </si>
  <si>
    <t>68005-5198</t>
  </si>
  <si>
    <t>68132-2794</t>
  </si>
  <si>
    <t>68463-0349</t>
  </si>
  <si>
    <t>68349-0281</t>
  </si>
  <si>
    <t>68376-0428</t>
  </si>
  <si>
    <t>68901-2846</t>
  </si>
  <si>
    <t>NC</t>
  </si>
  <si>
    <t>27962-0097</t>
  </si>
  <si>
    <t>27893-4085</t>
  </si>
  <si>
    <t>27894-2702</t>
  </si>
  <si>
    <t>27834-7029</t>
  </si>
  <si>
    <t>28502-2457</t>
  </si>
  <si>
    <t>28560-4830</t>
  </si>
  <si>
    <t>28501-9020</t>
  </si>
  <si>
    <t>SC</t>
  </si>
  <si>
    <t>27357-0485</t>
  </si>
  <si>
    <t>27104-4134</t>
  </si>
  <si>
    <t>28711-3913</t>
  </si>
  <si>
    <t>29615-1290</t>
  </si>
  <si>
    <t>NY</t>
  </si>
  <si>
    <t>14072-1557</t>
  </si>
  <si>
    <t>NJ</t>
  </si>
  <si>
    <t>08805-0749</t>
  </si>
  <si>
    <t>ME</t>
  </si>
  <si>
    <t>MA</t>
  </si>
  <si>
    <t>WA</t>
  </si>
  <si>
    <t>98064-5009</t>
  </si>
  <si>
    <t>98274-4456</t>
  </si>
  <si>
    <t>98362-6782</t>
  </si>
  <si>
    <t>AK</t>
  </si>
  <si>
    <t>99354-3004</t>
  </si>
  <si>
    <t>99016-0489</t>
  </si>
  <si>
    <t>99362-1969</t>
  </si>
  <si>
    <t>OH</t>
  </si>
  <si>
    <t>43533-0218</t>
  </si>
  <si>
    <t>44883-3257</t>
  </si>
  <si>
    <t>43528-8546</t>
  </si>
  <si>
    <t>44105-4357</t>
  </si>
  <si>
    <t>44035-5124</t>
  </si>
  <si>
    <t>44145-3397</t>
  </si>
  <si>
    <t>44333-1418</t>
  </si>
  <si>
    <t>44305-3854</t>
  </si>
  <si>
    <t>44240-2416</t>
  </si>
  <si>
    <t>44255-0550</t>
  </si>
  <si>
    <t>44410-1480</t>
  </si>
  <si>
    <t>44420-2612</t>
  </si>
  <si>
    <t>44512-4705</t>
  </si>
  <si>
    <t>43326-1508</t>
  </si>
  <si>
    <t>45804-1398</t>
  </si>
  <si>
    <t>44601-5389</t>
  </si>
  <si>
    <t>44720-2504</t>
  </si>
  <si>
    <t>43232-0057</t>
  </si>
  <si>
    <t>43725-1999</t>
  </si>
  <si>
    <t>43812-1616</t>
  </si>
  <si>
    <t>45240-1913</t>
  </si>
  <si>
    <t>45231-3196</t>
  </si>
  <si>
    <t>45212-3213</t>
  </si>
  <si>
    <t>45030-1131</t>
  </si>
  <si>
    <t>45040-2902</t>
  </si>
  <si>
    <t>45601-2431</t>
  </si>
  <si>
    <t>45640-0963</t>
  </si>
  <si>
    <t>45719-0245</t>
  </si>
  <si>
    <t>44060-6255</t>
  </si>
  <si>
    <t>44072-0350</t>
  </si>
  <si>
    <t>44081-0177</t>
  </si>
  <si>
    <t>43235-5616</t>
  </si>
  <si>
    <t>OK</t>
  </si>
  <si>
    <t>73728-2034</t>
  </si>
  <si>
    <t>73701-4651</t>
  </si>
  <si>
    <t>74048-0549</t>
  </si>
  <si>
    <t>73083-3548</t>
  </si>
  <si>
    <t>73036-3798</t>
  </si>
  <si>
    <t>73064-2043</t>
  </si>
  <si>
    <t>73651-3441</t>
  </si>
  <si>
    <t>73506-0097</t>
  </si>
  <si>
    <t>73501-4592</t>
  </si>
  <si>
    <t>74818-1335</t>
  </si>
  <si>
    <t>97381-1608</t>
  </si>
  <si>
    <t>97212-1419</t>
  </si>
  <si>
    <t>97402-1332</t>
  </si>
  <si>
    <t>97402-0424</t>
  </si>
  <si>
    <t>97448-1268</t>
  </si>
  <si>
    <t>97355-4199</t>
  </si>
  <si>
    <t>97845-0385</t>
  </si>
  <si>
    <t>97801-1699</t>
  </si>
  <si>
    <t>93438-1056</t>
  </si>
  <si>
    <t>93443-0537</t>
  </si>
  <si>
    <t>90660-5240</t>
  </si>
  <si>
    <t>90247-2203</t>
  </si>
  <si>
    <t>90604-1098</t>
  </si>
  <si>
    <t>92223-1529</t>
  </si>
  <si>
    <t>90277-3128</t>
  </si>
  <si>
    <t>92654-2516</t>
  </si>
  <si>
    <t>91941-7599</t>
  </si>
  <si>
    <t>92049-0360</t>
  </si>
  <si>
    <t>92109-1891</t>
  </si>
  <si>
    <t>92103-3486</t>
  </si>
  <si>
    <t>HI</t>
  </si>
  <si>
    <t>93003-2155</t>
  </si>
  <si>
    <t>PA</t>
  </si>
  <si>
    <t>15601-6913</t>
  </si>
  <si>
    <t>19151-4541</t>
  </si>
  <si>
    <t>29924-0156</t>
  </si>
  <si>
    <t>29488-8480</t>
  </si>
  <si>
    <t>29488-1681</t>
  </si>
  <si>
    <t>29059-1537</t>
  </si>
  <si>
    <t>29477-8319</t>
  </si>
  <si>
    <t>29224-5142</t>
  </si>
  <si>
    <t>29407-3947</t>
  </si>
  <si>
    <t>TX</t>
  </si>
  <si>
    <t>76871-0096</t>
  </si>
  <si>
    <t>76904-6812</t>
  </si>
  <si>
    <t>NM</t>
  </si>
  <si>
    <t>76109-1197</t>
  </si>
  <si>
    <t>76501-3108</t>
  </si>
  <si>
    <t>76549-0038</t>
  </si>
  <si>
    <t>75028-4678</t>
  </si>
  <si>
    <t>75227-3708</t>
  </si>
  <si>
    <t>75106-2857</t>
  </si>
  <si>
    <t>75081-3521</t>
  </si>
  <si>
    <t>75765-0443</t>
  </si>
  <si>
    <t>75501-5286</t>
  </si>
  <si>
    <t>78756-1507</t>
  </si>
  <si>
    <t>78764-3241</t>
  </si>
  <si>
    <t>78539-3201</t>
  </si>
  <si>
    <t>78044-1776</t>
  </si>
  <si>
    <t>78644-0336</t>
  </si>
  <si>
    <t>78573-1065</t>
  </si>
  <si>
    <t>78666-2490</t>
  </si>
  <si>
    <t>3910 West Lake Houston Parkway</t>
  </si>
  <si>
    <t>77511-3262</t>
  </si>
  <si>
    <t>77707-2002</t>
  </si>
  <si>
    <t>77304-3622</t>
  </si>
  <si>
    <t>77340-0054</t>
  </si>
  <si>
    <t>77571-5169</t>
  </si>
  <si>
    <t>77630-5641</t>
  </si>
  <si>
    <t>77449-7819</t>
  </si>
  <si>
    <t>76109-2239</t>
  </si>
  <si>
    <t>TN</t>
  </si>
  <si>
    <t>37415-3501</t>
  </si>
  <si>
    <t>37854-0045</t>
  </si>
  <si>
    <t>38555-4623</t>
  </si>
  <si>
    <t>37040-3697</t>
  </si>
  <si>
    <t>37162-0466</t>
  </si>
  <si>
    <t>38017-3714</t>
  </si>
  <si>
    <t>MS</t>
  </si>
  <si>
    <t>38138-5005</t>
  </si>
  <si>
    <t>38242-4103</t>
  </si>
  <si>
    <t>IA</t>
  </si>
  <si>
    <t>50837-0100</t>
  </si>
  <si>
    <t>52402-1388</t>
  </si>
  <si>
    <t>50058-1318</t>
  </si>
  <si>
    <t>50317-3622</t>
  </si>
  <si>
    <t>50322-4721</t>
  </si>
  <si>
    <t>50311-4596</t>
  </si>
  <si>
    <t>50321-2121</t>
  </si>
  <si>
    <t>51334-1938</t>
  </si>
  <si>
    <t>50115-0064</t>
  </si>
  <si>
    <t>52247-0925</t>
  </si>
  <si>
    <t>52632-4290</t>
  </si>
  <si>
    <t>51558-0057</t>
  </si>
  <si>
    <t>50208-3209</t>
  </si>
  <si>
    <t>52501-9028</t>
  </si>
  <si>
    <t>51048-0229</t>
  </si>
  <si>
    <t>51301-1440</t>
  </si>
  <si>
    <t>50263-0278</t>
  </si>
  <si>
    <t>50265-5480</t>
  </si>
  <si>
    <t>52776-1025</t>
  </si>
  <si>
    <t>MN</t>
  </si>
  <si>
    <t>55115-1853</t>
  </si>
  <si>
    <t>SD</t>
  </si>
  <si>
    <t>24333-2849</t>
  </si>
  <si>
    <t>24017-1199</t>
  </si>
  <si>
    <t>24112-7011</t>
  </si>
  <si>
    <t>24501-5504</t>
  </si>
  <si>
    <t>24502-3978</t>
  </si>
  <si>
    <t>24572-2260</t>
  </si>
  <si>
    <t>23005-9316</t>
  </si>
  <si>
    <t>22454-1111</t>
  </si>
  <si>
    <t>22657-0581</t>
  </si>
  <si>
    <t>22601-6203</t>
  </si>
  <si>
    <t>22664-0521</t>
  </si>
  <si>
    <t>26155-0274</t>
  </si>
  <si>
    <t>26554-8512</t>
  </si>
  <si>
    <t>66210-1345</t>
  </si>
  <si>
    <t>64439-0005</t>
  </si>
  <si>
    <t>64141-2452</t>
  </si>
  <si>
    <t>64089-8266</t>
  </si>
  <si>
    <t>AR</t>
  </si>
  <si>
    <t>72616-0187</t>
  </si>
  <si>
    <t>72303-0238</t>
  </si>
  <si>
    <t>72715-0016</t>
  </si>
  <si>
    <t>LA</t>
  </si>
  <si>
    <t>71360-5816</t>
  </si>
  <si>
    <t>70401-3323</t>
  </si>
  <si>
    <t>39401-3434</t>
  </si>
  <si>
    <t>39649-1672</t>
  </si>
  <si>
    <t>39150-3032</t>
  </si>
  <si>
    <t>39182-0763</t>
  </si>
  <si>
    <t>Miscellaneous</t>
  </si>
  <si>
    <t>South Idaho</t>
  </si>
  <si>
    <t>Northern California - Nevada</t>
  </si>
  <si>
    <t>Alabama - Northwest Florida</t>
  </si>
  <si>
    <t>amount</t>
  </si>
  <si>
    <t>Treasury Services</t>
  </si>
  <si>
    <t>Office of General Minister and President</t>
  </si>
  <si>
    <t>Disciples of Christ Historical Society</t>
  </si>
  <si>
    <t>DCHS</t>
  </si>
  <si>
    <t>PF</t>
  </si>
  <si>
    <t>CE</t>
  </si>
  <si>
    <t>TS</t>
  </si>
  <si>
    <t>80026-9114</t>
  </si>
  <si>
    <t>66204-2894</t>
  </si>
  <si>
    <t>78207-4231</t>
  </si>
  <si>
    <t>91202-2034</t>
  </si>
  <si>
    <t>International Disciples Women's Ministries</t>
  </si>
  <si>
    <t>20005-4153</t>
  </si>
  <si>
    <t>Disciples Colleges</t>
  </si>
  <si>
    <t>Disciples Seminaries</t>
  </si>
  <si>
    <t>Colleges</t>
  </si>
  <si>
    <t>Seminaries</t>
  </si>
  <si>
    <t>All Seminaries</t>
  </si>
  <si>
    <t>Church ID #:</t>
  </si>
  <si>
    <t>Region:</t>
  </si>
  <si>
    <t>Ethnic</t>
  </si>
  <si>
    <t>%</t>
  </si>
  <si>
    <t>Fund</t>
  </si>
  <si>
    <r>
      <t xml:space="preserve">Easter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General Ministries</t>
    </r>
  </si>
  <si>
    <r>
      <t xml:space="preserve">Thanksgiving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Institutions of Higher Education</t>
    </r>
  </si>
  <si>
    <r>
      <t xml:space="preserve">Christmas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Ministries in Your Region</t>
    </r>
  </si>
  <si>
    <r>
      <t xml:space="preserve">Blessing Boxes </t>
    </r>
    <r>
      <rPr>
        <sz val="12"/>
        <rFont val="Calibri"/>
        <family val="2"/>
        <scheme val="minor"/>
      </rPr>
      <t/>
    </r>
  </si>
  <si>
    <r>
      <t xml:space="preserve">Disciples Mission Fund 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Church-wide Outreach Fund</t>
    </r>
  </si>
  <si>
    <t>To access this report via the web, please visit www.disciplesmissionfund.org</t>
  </si>
  <si>
    <t>77098-1009</t>
  </si>
  <si>
    <t>40504-2660</t>
  </si>
  <si>
    <t>48235-2649</t>
  </si>
  <si>
    <t>90064-2825</t>
  </si>
  <si>
    <t>79120-2544</t>
  </si>
  <si>
    <t>88211-0172</t>
  </si>
  <si>
    <t>64083-0680</t>
  </si>
  <si>
    <t>72216-4037</t>
  </si>
  <si>
    <t>91604-2860</t>
  </si>
  <si>
    <t>47396-0505</t>
  </si>
  <si>
    <t>66012-1473</t>
  </si>
  <si>
    <t>71201-3016</t>
  </si>
  <si>
    <t>02130-2866</t>
  </si>
  <si>
    <t>65251-1572</t>
  </si>
  <si>
    <t>Council of College &amp; Univ Presidents</t>
  </si>
  <si>
    <t>Giving to Region =</t>
  </si>
  <si>
    <t xml:space="preserve">Giving to General Ministries = </t>
  </si>
  <si>
    <t>85746-3225</t>
  </si>
  <si>
    <t>30292-3009</t>
  </si>
  <si>
    <t>50840-0068</t>
  </si>
  <si>
    <t>50276-0366</t>
  </si>
  <si>
    <t>28516-9643</t>
  </si>
  <si>
    <t>37206-2537</t>
  </si>
  <si>
    <t>79083-0517</t>
  </si>
  <si>
    <t>MB</t>
  </si>
  <si>
    <t>83711-4904</t>
  </si>
  <si>
    <t>65351-0116</t>
  </si>
  <si>
    <t>92335-1203</t>
  </si>
  <si>
    <r>
      <t xml:space="preserve">Pentecost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New Church Ministries</t>
    </r>
  </si>
  <si>
    <t>CoGM</t>
  </si>
  <si>
    <t>NBA</t>
  </si>
  <si>
    <t>Misc</t>
  </si>
  <si>
    <t>Total Giving to DMF and Special Days =</t>
  </si>
  <si>
    <t xml:space="preserve">Giving to Colleges &amp; Seminaries = </t>
  </si>
  <si>
    <t>Higher Education &amp; Leadership Ministries</t>
  </si>
  <si>
    <t>Promotion</t>
  </si>
  <si>
    <t>35040-0305</t>
  </si>
  <si>
    <t>32505-4001</t>
  </si>
  <si>
    <t>47432-0028</t>
  </si>
  <si>
    <t>67361-1304</t>
  </si>
  <si>
    <t>40502-6448</t>
  </si>
  <si>
    <t>42066-1021</t>
  </si>
  <si>
    <t>28530-0025</t>
  </si>
  <si>
    <t>98944-0933</t>
  </si>
  <si>
    <t>92677-2260</t>
  </si>
  <si>
    <t>24012-3421</t>
  </si>
  <si>
    <t>Ssuburban</t>
  </si>
  <si>
    <t>8814 Kensington Pkwy Suite 208</t>
  </si>
  <si>
    <t>48220-1058</t>
  </si>
  <si>
    <t>65265-2751</t>
  </si>
  <si>
    <t>14120-2511</t>
  </si>
  <si>
    <t>96786-2643</t>
  </si>
  <si>
    <t>15417-1608</t>
  </si>
  <si>
    <t>77034-3501</t>
  </si>
  <si>
    <t>72223-0005</t>
  </si>
  <si>
    <t>Illinois-Wisconsin</t>
  </si>
  <si>
    <t>94551-2539</t>
  </si>
  <si>
    <t>67846-3006</t>
  </si>
  <si>
    <t>abbreviaton</t>
  </si>
  <si>
    <t>Christmount, National City, World Convention</t>
  </si>
  <si>
    <t>CPOHM, NAPAD, National Convocation</t>
  </si>
  <si>
    <t>Region Names</t>
  </si>
  <si>
    <t>47390-9154</t>
  </si>
  <si>
    <t>65243-0202</t>
  </si>
  <si>
    <t>63301-2122</t>
  </si>
  <si>
    <t>27909-3862</t>
  </si>
  <si>
    <t>11210-1533</t>
  </si>
  <si>
    <t>98058-4604</t>
  </si>
  <si>
    <t>92115-3622</t>
  </si>
  <si>
    <t>76550-2717</t>
  </si>
  <si>
    <t>76401-3445</t>
  </si>
  <si>
    <t>76365-3327</t>
  </si>
  <si>
    <t>75801-2804</t>
  </si>
  <si>
    <t>78751-3203</t>
  </si>
  <si>
    <t>75208-6623</t>
  </si>
  <si>
    <t>24115-3107</t>
  </si>
  <si>
    <t>24134-1906</t>
  </si>
  <si>
    <t>70503-5908</t>
  </si>
  <si>
    <t>39301-3939</t>
  </si>
  <si>
    <t>39562-0007</t>
  </si>
  <si>
    <t>71111-3637</t>
  </si>
  <si>
    <t>39086-0172</t>
  </si>
  <si>
    <t>36032-0417</t>
  </si>
  <si>
    <t>30904-3604</t>
  </si>
  <si>
    <t>73117-1417</t>
  </si>
  <si>
    <t>90006-2403</t>
  </si>
  <si>
    <t>77590-5210</t>
  </si>
  <si>
    <t>76124-0504</t>
  </si>
  <si>
    <t>52556-0026</t>
  </si>
  <si>
    <t>50441-1519</t>
  </si>
  <si>
    <t>55408-2101</t>
  </si>
  <si>
    <t>36040-0384</t>
  </si>
  <si>
    <t>97007-7096</t>
  </si>
  <si>
    <t>88001-6009</t>
  </si>
  <si>
    <t>35022-4138</t>
  </si>
  <si>
    <t>36037-0176</t>
  </si>
  <si>
    <t>21210-1398</t>
  </si>
  <si>
    <t>32707-4000</t>
  </si>
  <si>
    <t>34785-0517</t>
  </si>
  <si>
    <t>46236-0361</t>
  </si>
  <si>
    <t>41011-1402</t>
  </si>
  <si>
    <t>27289-0236</t>
  </si>
  <si>
    <t>91352-4731</t>
  </si>
  <si>
    <t>29461-2792</t>
  </si>
  <si>
    <t>52550-1090</t>
  </si>
  <si>
    <t>Foxwood Springs</t>
  </si>
  <si>
    <t>Total Giving</t>
  </si>
  <si>
    <t>Who Your Giving Supports</t>
  </si>
  <si>
    <t>Yakama Indian Mission</t>
  </si>
  <si>
    <t>85266-8730</t>
  </si>
  <si>
    <t>30253-4323</t>
  </si>
  <si>
    <t>Illinois and Wisconsin</t>
  </si>
  <si>
    <t>46070-0176</t>
  </si>
  <si>
    <t>46135-0275</t>
  </si>
  <si>
    <t>44403-9538</t>
  </si>
  <si>
    <t>44805-3636</t>
  </si>
  <si>
    <t>43050-3479</t>
  </si>
  <si>
    <t>90045-8538</t>
  </si>
  <si>
    <t>52353-0426</t>
  </si>
  <si>
    <t>22641-1946</t>
  </si>
  <si>
    <t>Allocation #</t>
  </si>
  <si>
    <t>35804-2481</t>
  </si>
  <si>
    <t>95827-2929</t>
  </si>
  <si>
    <t>94709-1323</t>
  </si>
  <si>
    <t>84157-1737</t>
  </si>
  <si>
    <t>80601-4359</t>
  </si>
  <si>
    <t>30044-4970</t>
  </si>
  <si>
    <t>40311-0083</t>
  </si>
  <si>
    <t>48104-4916</t>
  </si>
  <si>
    <t>45879-7805</t>
  </si>
  <si>
    <t>74547-0372</t>
  </si>
  <si>
    <t>73130-4805</t>
  </si>
  <si>
    <t>97477-0022</t>
  </si>
  <si>
    <t>90604-2924</t>
  </si>
  <si>
    <t>92104-2633</t>
  </si>
  <si>
    <t>29906-8940</t>
  </si>
  <si>
    <t>29479-3824</t>
  </si>
  <si>
    <t>29224-4082</t>
  </si>
  <si>
    <t>75061-2641</t>
  </si>
  <si>
    <t>38104-2221</t>
  </si>
  <si>
    <t>37072-1706</t>
  </si>
  <si>
    <t>50060-1027</t>
  </si>
  <si>
    <t>22443-4352</t>
  </si>
  <si>
    <t>24185-0021</t>
  </si>
  <si>
    <t>26070-2829</t>
  </si>
  <si>
    <t>72160-4809</t>
  </si>
  <si>
    <t xml:space="preserve">First Christian Church                            </t>
  </si>
  <si>
    <t xml:space="preserve">1327 Leighton Avenue          </t>
  </si>
  <si>
    <t xml:space="preserve">Anniston                      </t>
  </si>
  <si>
    <t xml:space="preserve">P O BOX 966                   </t>
  </si>
  <si>
    <t xml:space="preserve">ATHENS                        </t>
  </si>
  <si>
    <t xml:space="preserve">Village Christian Church                          </t>
  </si>
  <si>
    <t xml:space="preserve">700 E. University Drive       </t>
  </si>
  <si>
    <t xml:space="preserve">Auburn                        </t>
  </si>
  <si>
    <t xml:space="preserve">8755 Bluff Ridge Road         </t>
  </si>
  <si>
    <t xml:space="preserve">Bessemer                      </t>
  </si>
  <si>
    <t xml:space="preserve">Macedonia Christian Church                        </t>
  </si>
  <si>
    <t xml:space="preserve">Roebuck Christian Church                          </t>
  </si>
  <si>
    <t xml:space="preserve">Valley Christian Church                           </t>
  </si>
  <si>
    <t xml:space="preserve">Cottondale Christian Church                       </t>
  </si>
  <si>
    <t xml:space="preserve">DECATUR                       </t>
  </si>
  <si>
    <t xml:space="preserve">Fairfax First Christian Church                    </t>
  </si>
  <si>
    <t xml:space="preserve">Fairhope Christian Church                         </t>
  </si>
  <si>
    <t xml:space="preserve">Cedar Plains Christian Church                     </t>
  </si>
  <si>
    <t xml:space="preserve">FLORENCE                      </t>
  </si>
  <si>
    <t xml:space="preserve">Snow Hill Christian Church                        </t>
  </si>
  <si>
    <t xml:space="preserve">Harrison Street Christian Church                  </t>
  </si>
  <si>
    <t xml:space="preserve">PO Box 176                    </t>
  </si>
  <si>
    <t xml:space="preserve">Greenville                    </t>
  </si>
  <si>
    <t xml:space="preserve">P O Box 1188                  </t>
  </si>
  <si>
    <t xml:space="preserve">Hartselle                     </t>
  </si>
  <si>
    <t xml:space="preserve">Little Union Christian Church                     </t>
  </si>
  <si>
    <t xml:space="preserve">Sellers Memorial Christian Churc                  </t>
  </si>
  <si>
    <t xml:space="preserve">HUNTSVILLE                    </t>
  </si>
  <si>
    <t xml:space="preserve">Big Union Christian Church                        </t>
  </si>
  <si>
    <t xml:space="preserve">4489 CR 33                    </t>
  </si>
  <si>
    <t xml:space="preserve">Mount Moriah Christian Church                     </t>
  </si>
  <si>
    <t xml:space="preserve">PO Box 417                    </t>
  </si>
  <si>
    <t xml:space="preserve">Fort Deposit                  </t>
  </si>
  <si>
    <t xml:space="preserve">New Hope Christian Church                         </t>
  </si>
  <si>
    <t xml:space="preserve">Salem Christian Church                            </t>
  </si>
  <si>
    <t xml:space="preserve">PO Box 305                    </t>
  </si>
  <si>
    <t xml:space="preserve">Hayneville                    </t>
  </si>
  <si>
    <t xml:space="preserve">Mount Pleasant Christian Church                   </t>
  </si>
  <si>
    <t xml:space="preserve">Azalea Hills Christian Church                     </t>
  </si>
  <si>
    <t xml:space="preserve">9191 Cottage Hill Rd          </t>
  </si>
  <si>
    <t xml:space="preserve">Mobile                        </t>
  </si>
  <si>
    <t xml:space="preserve">MONTGOMERY                    </t>
  </si>
  <si>
    <t xml:space="preserve">First Christian Ch of River View                  </t>
  </si>
  <si>
    <t xml:space="preserve">Oakmont Christian Church                          </t>
  </si>
  <si>
    <t xml:space="preserve">424 Oakmont St                </t>
  </si>
  <si>
    <t xml:space="preserve">Saraland                      </t>
  </si>
  <si>
    <t xml:space="preserve">627 Paul W. Bryant Drive      </t>
  </si>
  <si>
    <t xml:space="preserve">Tuscaloosa                    </t>
  </si>
  <si>
    <t xml:space="preserve">Union Christian Church                            </t>
  </si>
  <si>
    <t xml:space="preserve">P O BOX 68                    </t>
  </si>
  <si>
    <t xml:space="preserve">Valhermoso Springs            </t>
  </si>
  <si>
    <t xml:space="preserve">Mount Zion Christian Church                       </t>
  </si>
  <si>
    <t xml:space="preserve">GREENVILLE                    </t>
  </si>
  <si>
    <t xml:space="preserve">United Christian Church                           </t>
  </si>
  <si>
    <t xml:space="preserve">Madison Christian Church                          </t>
  </si>
  <si>
    <t xml:space="preserve">MADISON                       </t>
  </si>
  <si>
    <t xml:space="preserve">Grace Christian Church                            </t>
  </si>
  <si>
    <t xml:space="preserve">869 Highway 52                </t>
  </si>
  <si>
    <t xml:space="preserve">Grateful Life Community Church                    </t>
  </si>
  <si>
    <t xml:space="preserve">P O Box 2481                  </t>
  </si>
  <si>
    <t xml:space="preserve">Huntsville                    </t>
  </si>
  <si>
    <t xml:space="preserve">Iglesia Cristiana                                 </t>
  </si>
  <si>
    <t xml:space="preserve">1327 Leighton Ave             </t>
  </si>
  <si>
    <t xml:space="preserve">New Salem Christian Church                        </t>
  </si>
  <si>
    <t xml:space="preserve">P O Box 384                   </t>
  </si>
  <si>
    <t xml:space="preserve">P O BOX 2319                  </t>
  </si>
  <si>
    <t xml:space="preserve">FT WALTON BCH                 </t>
  </si>
  <si>
    <t xml:space="preserve">6031 Goodrich Dr              </t>
  </si>
  <si>
    <t xml:space="preserve">Pensacola                     </t>
  </si>
  <si>
    <t xml:space="preserve">Westwood Christian Church                         </t>
  </si>
  <si>
    <t xml:space="preserve">1111 N 57th Ave               </t>
  </si>
  <si>
    <t xml:space="preserve">Edwards Point Christian Church                    </t>
  </si>
  <si>
    <t xml:space="preserve">BOX 423                       </t>
  </si>
  <si>
    <t xml:space="preserve">CENTURY                       </t>
  </si>
  <si>
    <t xml:space="preserve">Primera Iglesia Cristiana Hispana                 </t>
  </si>
  <si>
    <t xml:space="preserve">394 E. Pine St                </t>
  </si>
  <si>
    <t xml:space="preserve">Fort Walton Beach             </t>
  </si>
  <si>
    <t xml:space="preserve">GLENDALE                      </t>
  </si>
  <si>
    <t xml:space="preserve">Community Christian Church                        </t>
  </si>
  <si>
    <t xml:space="preserve">P O BOX 26                    </t>
  </si>
  <si>
    <t xml:space="preserve">East Mesa Christian Church                        </t>
  </si>
  <si>
    <t xml:space="preserve">Larkspur Christian Church                         </t>
  </si>
  <si>
    <t xml:space="preserve">3302 W Larkspur Drive         </t>
  </si>
  <si>
    <t xml:space="preserve">Phoenix                       </t>
  </si>
  <si>
    <t xml:space="preserve">Foothills Christian Church (Phoenix)              </t>
  </si>
  <si>
    <t xml:space="preserve">Glendale                      </t>
  </si>
  <si>
    <t xml:space="preserve">PRESCOTT                      </t>
  </si>
  <si>
    <t xml:space="preserve">Sun City Christian Church                         </t>
  </si>
  <si>
    <t xml:space="preserve">9745 W Palmeras Ave           </t>
  </si>
  <si>
    <t xml:space="preserve">Sun City                      </t>
  </si>
  <si>
    <t xml:space="preserve">1701 S College Ave            </t>
  </si>
  <si>
    <t xml:space="preserve">Tempe                         </t>
  </si>
  <si>
    <t xml:space="preserve">Saguaro Christian Church                          </t>
  </si>
  <si>
    <t xml:space="preserve">Capilla Del Sol Christian Church                  </t>
  </si>
  <si>
    <t xml:space="preserve">PO Box 89357                  </t>
  </si>
  <si>
    <t xml:space="preserve">Tucson                        </t>
  </si>
  <si>
    <t xml:space="preserve">Desert Dove Christian Church                      </t>
  </si>
  <si>
    <t xml:space="preserve">6163 S Midvale Pk Road        </t>
  </si>
  <si>
    <t xml:space="preserve">Iglesia Cristiana Ebenezer                        </t>
  </si>
  <si>
    <t xml:space="preserve">Chalice Christian Church                          </t>
  </si>
  <si>
    <t xml:space="preserve">15303 S Gilbert Rd            </t>
  </si>
  <si>
    <t xml:space="preserve">Gilbert                       </t>
  </si>
  <si>
    <t xml:space="preserve">Coolwater Christian Church                        </t>
  </si>
  <si>
    <t xml:space="preserve">28181 N 56th St               </t>
  </si>
  <si>
    <t xml:space="preserve">Scottsdale                    </t>
  </si>
  <si>
    <t xml:space="preserve">Nuevo Horizonte Internacional                     </t>
  </si>
  <si>
    <t xml:space="preserve">Desert Heritage Church                            </t>
  </si>
  <si>
    <t xml:space="preserve">1020 N. Horne St.             </t>
  </si>
  <si>
    <t xml:space="preserve">Mesa                          </t>
  </si>
  <si>
    <t xml:space="preserve">ALAMEDA                       </t>
  </si>
  <si>
    <t xml:space="preserve">3039 Willow Pass Rd.          </t>
  </si>
  <si>
    <t xml:space="preserve">Concord                       </t>
  </si>
  <si>
    <t xml:space="preserve">CORNING                       </t>
  </si>
  <si>
    <t xml:space="preserve">EUREKA                        </t>
  </si>
  <si>
    <t xml:space="preserve">Geyserville Christian Church                      </t>
  </si>
  <si>
    <t xml:space="preserve">Lafayette Christian Church                        </t>
  </si>
  <si>
    <t xml:space="preserve">United Christian Parish                           </t>
  </si>
  <si>
    <t xml:space="preserve">P O Box 2539                  </t>
  </si>
  <si>
    <t xml:space="preserve">Livermore                     </t>
  </si>
  <si>
    <t xml:space="preserve">United Congregational Christian Church            </t>
  </si>
  <si>
    <t xml:space="preserve">OAKLAND                       </t>
  </si>
  <si>
    <t xml:space="preserve">Mills Grove Christian Church                      </t>
  </si>
  <si>
    <t xml:space="preserve">Christian Church of Pacific Grove                 </t>
  </si>
  <si>
    <t xml:space="preserve">442 Central Ave.              </t>
  </si>
  <si>
    <t xml:space="preserve">Pacific Grove                 </t>
  </si>
  <si>
    <t xml:space="preserve">Barrett Avenue Christian Church                   </t>
  </si>
  <si>
    <t xml:space="preserve">RICHMOND                      </t>
  </si>
  <si>
    <t xml:space="preserve">Berkeley-Richmond Inter Min                       </t>
  </si>
  <si>
    <t xml:space="preserve">Arden Christian Church                            </t>
  </si>
  <si>
    <t xml:space="preserve">Cottage Way Christian Church                      </t>
  </si>
  <si>
    <t xml:space="preserve">Fruitridge Christian Church                       </t>
  </si>
  <si>
    <t xml:space="preserve">Forest Hill Christian Church                      </t>
  </si>
  <si>
    <t xml:space="preserve">SAN JOSE                      </t>
  </si>
  <si>
    <t xml:space="preserve">P O BOX 207                   </t>
  </si>
  <si>
    <t xml:space="preserve">Garfield Park Christian Church                    </t>
  </si>
  <si>
    <t xml:space="preserve">Mayfair Christian Church                          </t>
  </si>
  <si>
    <t xml:space="preserve">Raynor Park Christian Church                      </t>
  </si>
  <si>
    <t xml:space="preserve">Vacaville Christian Church                        </t>
  </si>
  <si>
    <t xml:space="preserve">Woodland Christian Church                         </t>
  </si>
  <si>
    <t xml:space="preserve">Sierra Christian Church                           </t>
  </si>
  <si>
    <t xml:space="preserve">1336 Arroyo Ave               </t>
  </si>
  <si>
    <t xml:space="preserve">San Carlos                    </t>
  </si>
  <si>
    <t xml:space="preserve">New Spirit Community Church                       </t>
  </si>
  <si>
    <t xml:space="preserve">1798 Scenic Avenue            </t>
  </si>
  <si>
    <t xml:space="preserve">Berkeley                      </t>
  </si>
  <si>
    <t xml:space="preserve">Bethel Christian Church                           </t>
  </si>
  <si>
    <t xml:space="preserve">Revival Korean Christian Church                   </t>
  </si>
  <si>
    <t xml:space="preserve">3532 Gemini Way               </t>
  </si>
  <si>
    <t xml:space="preserve">Sacramento                    </t>
  </si>
  <si>
    <t xml:space="preserve">Disciples of Christ - Visalia                     </t>
  </si>
  <si>
    <t xml:space="preserve">PO Box 7808                   </t>
  </si>
  <si>
    <t xml:space="preserve">Visalia                       </t>
  </si>
  <si>
    <t xml:space="preserve">Oakland                       </t>
  </si>
  <si>
    <t xml:space="preserve">Tapestry Ministries                               </t>
  </si>
  <si>
    <t xml:space="preserve">1798 Scenic Ave               </t>
  </si>
  <si>
    <t xml:space="preserve">Niles Discovery Church                            </t>
  </si>
  <si>
    <t xml:space="preserve">PO Box 2265                   </t>
  </si>
  <si>
    <t xml:space="preserve">Fremont                       </t>
  </si>
  <si>
    <t xml:space="preserve">NEW SPRING CHRISTIAN CHURCH                       </t>
  </si>
  <si>
    <t xml:space="preserve">1175 RANCHERO WAY #12         </t>
  </si>
  <si>
    <t xml:space="preserve">Via Dolorosa Congregational Christian Church      </t>
  </si>
  <si>
    <t xml:space="preserve">1331 Cascade Ave.             </t>
  </si>
  <si>
    <t xml:space="preserve">Modesto                       </t>
  </si>
  <si>
    <t xml:space="preserve">MISC CALIF N - NEV REGION                         </t>
  </si>
  <si>
    <t xml:space="preserve">111-A FAIRMOUNT AVE           </t>
  </si>
  <si>
    <t xml:space="preserve">560 Queen Way                 </t>
  </si>
  <si>
    <t xml:space="preserve">Sparks                        </t>
  </si>
  <si>
    <t xml:space="preserve">Campbell-Stone United Church                      </t>
  </si>
  <si>
    <t xml:space="preserve">2266 Woodpark Ave             </t>
  </si>
  <si>
    <t xml:space="preserve">Calgary                       </t>
  </si>
  <si>
    <t xml:space="preserve">T2W 6E4   </t>
  </si>
  <si>
    <t xml:space="preserve">Broadway Disciples United Church                  </t>
  </si>
  <si>
    <t xml:space="preserve">396 Broadway                  </t>
  </si>
  <si>
    <t xml:space="preserve">Winnipeg                      </t>
  </si>
  <si>
    <t xml:space="preserve">R3C 0V6   </t>
  </si>
  <si>
    <t xml:space="preserve">Milton Christian Church (DOC)                     </t>
  </si>
  <si>
    <t xml:space="preserve">280 Highway # 8               </t>
  </si>
  <si>
    <t xml:space="preserve">Milton                        </t>
  </si>
  <si>
    <t xml:space="preserve">B0T 1PO   </t>
  </si>
  <si>
    <t xml:space="preserve">Mapleton Church of Christ                         </t>
  </si>
  <si>
    <t xml:space="preserve">c/o Shirley Faulds            </t>
  </si>
  <si>
    <t xml:space="preserve">Springfield                   </t>
  </si>
  <si>
    <t xml:space="preserve">N0L 2J0   </t>
  </si>
  <si>
    <t xml:space="preserve">Hillcrest Christian Church                        </t>
  </si>
  <si>
    <t xml:space="preserve">Bethany Beach Christian Church                    </t>
  </si>
  <si>
    <t xml:space="preserve">Michigan Park Christian Church                    </t>
  </si>
  <si>
    <t xml:space="preserve">WASHINGTON                    </t>
  </si>
  <si>
    <t xml:space="preserve">National City Christian Church                    </t>
  </si>
  <si>
    <t xml:space="preserve">5 Thomas Circle, NW           </t>
  </si>
  <si>
    <t xml:space="preserve">Shepherd Park Christian Church                    </t>
  </si>
  <si>
    <t xml:space="preserve">7900 Eastern Avenue NW        </t>
  </si>
  <si>
    <t xml:space="preserve">Washington                    </t>
  </si>
  <si>
    <t xml:space="preserve">Twelfth Street Christian Church                   </t>
  </si>
  <si>
    <t xml:space="preserve">MISC CAPITAL AREA REGION                          </t>
  </si>
  <si>
    <t xml:space="preserve">Chevy Chase                   </t>
  </si>
  <si>
    <t xml:space="preserve">English Consul Christian Church                   </t>
  </si>
  <si>
    <t xml:space="preserve">Christian Temple                                  </t>
  </si>
  <si>
    <t xml:space="preserve">Baltimore                     </t>
  </si>
  <si>
    <t xml:space="preserve">Edgemere First Christian Church                   </t>
  </si>
  <si>
    <t xml:space="preserve">5802 Roland Ave.              </t>
  </si>
  <si>
    <t xml:space="preserve">Lansdowne Christian Church                        </t>
  </si>
  <si>
    <t xml:space="preserve">Mount Olivet Christian Church                     </t>
  </si>
  <si>
    <t xml:space="preserve">5802 Roland Ave               </t>
  </si>
  <si>
    <t xml:space="preserve">Bethany Christian Church                          </t>
  </si>
  <si>
    <t xml:space="preserve">North Chevy Chase Christian Church                </t>
  </si>
  <si>
    <t xml:space="preserve">8814 Kensington Parkway       </t>
  </si>
  <si>
    <t xml:space="preserve">Hyattstown Christian Church                       </t>
  </si>
  <si>
    <t xml:space="preserve">26012 Frederick Rd            </t>
  </si>
  <si>
    <t xml:space="preserve">Hyattstown                    </t>
  </si>
  <si>
    <t xml:space="preserve">Beaver Creek Christian Church                     </t>
  </si>
  <si>
    <t xml:space="preserve">Second Christian Church                           </t>
  </si>
  <si>
    <t xml:space="preserve">University Christian Church                       </t>
  </si>
  <si>
    <t xml:space="preserve">Henson Valley Christian Church                    </t>
  </si>
  <si>
    <t xml:space="preserve">Rockville Christian Church                        </t>
  </si>
  <si>
    <t xml:space="preserve">Heritage Christian Church                         </t>
  </si>
  <si>
    <t xml:space="preserve">Aspen Hill Christian Church                       </t>
  </si>
  <si>
    <t xml:space="preserve">Downsville Christian Church                       </t>
  </si>
  <si>
    <t xml:space="preserve">8641 Downsville Pike          </t>
  </si>
  <si>
    <t xml:space="preserve">Williamsport                  </t>
  </si>
  <si>
    <t xml:space="preserve">Columbia United Christian Church                  </t>
  </si>
  <si>
    <t xml:space="preserve">5885 Robert Oliver Place      </t>
  </si>
  <si>
    <t xml:space="preserve">Columbia                      </t>
  </si>
  <si>
    <t xml:space="preserve">21880-C Millison Lane         </t>
  </si>
  <si>
    <t xml:space="preserve">Lexington Park                </t>
  </si>
  <si>
    <t xml:space="preserve">Good Samaritan Christian Chr                      </t>
  </si>
  <si>
    <t xml:space="preserve">United by Faith Christian Church                  </t>
  </si>
  <si>
    <t xml:space="preserve">Wilson Blvd Christian Church                      </t>
  </si>
  <si>
    <t xml:space="preserve">ARLINGTON                     </t>
  </si>
  <si>
    <t xml:space="preserve">Fairfax Christian Church                          </t>
  </si>
  <si>
    <t xml:space="preserve">FAIRFAX                       </t>
  </si>
  <si>
    <t xml:space="preserve">11508 N. Shore Drive          </t>
  </si>
  <si>
    <t xml:space="preserve">Springfield Christian Church                      </t>
  </si>
  <si>
    <t xml:space="preserve">SPRINGFIELD                   </t>
  </si>
  <si>
    <t xml:space="preserve">Antioch Christian Church                          </t>
  </si>
  <si>
    <t xml:space="preserve">Winchester Ave Christian Church                   </t>
  </si>
  <si>
    <t xml:space="preserve">400 Winchester Ave            </t>
  </si>
  <si>
    <t xml:space="preserve">Martinsburg                   </t>
  </si>
  <si>
    <t xml:space="preserve">Aurora First Christian Church                     </t>
  </si>
  <si>
    <t xml:space="preserve">BOX 247                       </t>
  </si>
  <si>
    <t xml:space="preserve">AURORA                        </t>
  </si>
  <si>
    <t xml:space="preserve">1700 Stonehenge Drive         </t>
  </si>
  <si>
    <t xml:space="preserve">Lafayette                     </t>
  </si>
  <si>
    <t xml:space="preserve">1564 SENTER AVE               </t>
  </si>
  <si>
    <t xml:space="preserve">BURLINGTON                    </t>
  </si>
  <si>
    <t xml:space="preserve">320 N 16TH ST                 </t>
  </si>
  <si>
    <t xml:space="preserve">CANON CITY                    </t>
  </si>
  <si>
    <t xml:space="preserve">16 E. PLATTE AVE.             </t>
  </si>
  <si>
    <t xml:space="preserve">COLORADO SPGS                 </t>
  </si>
  <si>
    <t xml:space="preserve">3113 PRIMROSE                 </t>
  </si>
  <si>
    <t xml:space="preserve">Central Christian Church                          </t>
  </si>
  <si>
    <t xml:space="preserve">3690 Cherry Creek South Drive </t>
  </si>
  <si>
    <t xml:space="preserve">Denver                        </t>
  </si>
  <si>
    <t xml:space="preserve">Harvey Park Christian Church                      </t>
  </si>
  <si>
    <t xml:space="preserve">3401 S. LOWELL BLVD.          </t>
  </si>
  <si>
    <t xml:space="preserve">DENVER                        </t>
  </si>
  <si>
    <t xml:space="preserve">Highland Christian Church                         </t>
  </si>
  <si>
    <t xml:space="preserve">3401 W. 29th Ave              </t>
  </si>
  <si>
    <t xml:space="preserve">South Broadway Christian Church                   </t>
  </si>
  <si>
    <t xml:space="preserve">Evergreen Christian Church                        </t>
  </si>
  <si>
    <t xml:space="preserve">PO Box 427                    </t>
  </si>
  <si>
    <t xml:space="preserve">Evergreen                     </t>
  </si>
  <si>
    <t xml:space="preserve">225 W. BIJOU AVE.             </t>
  </si>
  <si>
    <t xml:space="preserve">FORT MORGAN                   </t>
  </si>
  <si>
    <t xml:space="preserve">1326 N. First Street          </t>
  </si>
  <si>
    <t xml:space="preserve">Grand Junction                </t>
  </si>
  <si>
    <t xml:space="preserve">2230 13TH ST                  </t>
  </si>
  <si>
    <t xml:space="preserve">GREELEY                       </t>
  </si>
  <si>
    <t xml:space="preserve">Lakewood Christian Church                         </t>
  </si>
  <si>
    <t xml:space="preserve">2025 KIPLING ST.              </t>
  </si>
  <si>
    <t xml:space="preserve">LAKEWOOD                      </t>
  </si>
  <si>
    <t xml:space="preserve">Mountair Christian Church                         </t>
  </si>
  <si>
    <t xml:space="preserve">1390 BENTON ST.               </t>
  </si>
  <si>
    <t xml:space="preserve">South Suburban Christian Church                   </t>
  </si>
  <si>
    <t xml:space="preserve">7275 S. BROADWAY ST.          </t>
  </si>
  <si>
    <t xml:space="preserve">LITTLETON                     </t>
  </si>
  <si>
    <t xml:space="preserve">2000 N LINCOLN ST             </t>
  </si>
  <si>
    <t xml:space="preserve">LOVELAND                      </t>
  </si>
  <si>
    <t xml:space="preserve">P O Box 175                   </t>
  </si>
  <si>
    <t xml:space="preserve">Manzanola                     </t>
  </si>
  <si>
    <t xml:space="preserve">ORDWAY                        </t>
  </si>
  <si>
    <t xml:space="preserve">1902 HUDSON ST.               </t>
  </si>
  <si>
    <t xml:space="preserve">PUEBLO                        </t>
  </si>
  <si>
    <t xml:space="preserve">Park Hill Christian Church                        </t>
  </si>
  <si>
    <t xml:space="preserve">1401 E. 7TH ST.               </t>
  </si>
  <si>
    <t xml:space="preserve">400 S 9th St                  </t>
  </si>
  <si>
    <t xml:space="preserve">ROCKY FORD                    </t>
  </si>
  <si>
    <t xml:space="preserve">PO Box 984                    </t>
  </si>
  <si>
    <t xml:space="preserve">Salida                        </t>
  </si>
  <si>
    <t xml:space="preserve">12915 CTY RD 37,RT 4          </t>
  </si>
  <si>
    <t xml:space="preserve">STERLING                      </t>
  </si>
  <si>
    <t xml:space="preserve">Heart of the Rockies Christian Church             </t>
  </si>
  <si>
    <t xml:space="preserve">6501 BRITTANY ST              </t>
  </si>
  <si>
    <t xml:space="preserve">FORT COLLINS                  </t>
  </si>
  <si>
    <t xml:space="preserve">Fireside Christian Church                         </t>
  </si>
  <si>
    <t xml:space="preserve">c/o Debbie Gerkin             </t>
  </si>
  <si>
    <t xml:space="preserve">Aurora                        </t>
  </si>
  <si>
    <t xml:space="preserve">Milagro (Miracle) Christian Church                </t>
  </si>
  <si>
    <t xml:space="preserve">2111 S PUEBLO BLVD            </t>
  </si>
  <si>
    <t xml:space="preserve">Welcome Table Christian Church                    </t>
  </si>
  <si>
    <t xml:space="preserve">c/o Hampton Inn               </t>
  </si>
  <si>
    <t xml:space="preserve">Brighton                      </t>
  </si>
  <si>
    <t xml:space="preserve">                              </t>
  </si>
  <si>
    <t xml:space="preserve">MISC CENTRAL ROCKY MTN REGION                     </t>
  </si>
  <si>
    <t xml:space="preserve">2950 Tennyson, #300           </t>
  </si>
  <si>
    <t xml:space="preserve">711 EAST 30TH STREET          </t>
  </si>
  <si>
    <t xml:space="preserve">FARMINGTON                    </t>
  </si>
  <si>
    <t xml:space="preserve">Granger Community Christian Church                </t>
  </si>
  <si>
    <t xml:space="preserve">3232 West 4100 South          </t>
  </si>
  <si>
    <t xml:space="preserve">West Valley City              </t>
  </si>
  <si>
    <t xml:space="preserve">United Church Kanab - Fredonia                    </t>
  </si>
  <si>
    <t xml:space="preserve">530 S 100 E #118              </t>
  </si>
  <si>
    <t xml:space="preserve">KANAB                         </t>
  </si>
  <si>
    <t xml:space="preserve">St. Francis of Assisi Christian Church            </t>
  </si>
  <si>
    <t xml:space="preserve">PO Box 571737                 </t>
  </si>
  <si>
    <t xml:space="preserve">Murray                        </t>
  </si>
  <si>
    <t xml:space="preserve">520 CY Avenue                 </t>
  </si>
  <si>
    <t xml:space="preserve">Casper                        </t>
  </si>
  <si>
    <t xml:space="preserve">219 W. 27TH ST.               </t>
  </si>
  <si>
    <t xml:space="preserve">CHEYENNE                      </t>
  </si>
  <si>
    <t xml:space="preserve">2130 GARFIELD                 </t>
  </si>
  <si>
    <t xml:space="preserve">LARAMIE                       </t>
  </si>
  <si>
    <t xml:space="preserve">SHERIDAN                      </t>
  </si>
  <si>
    <t xml:space="preserve">P O BOX 849                   </t>
  </si>
  <si>
    <t xml:space="preserve">BRADENTON                     </t>
  </si>
  <si>
    <t xml:space="preserve">Brandon Christian Church                          </t>
  </si>
  <si>
    <t xml:space="preserve">910 S. Bryan Road             </t>
  </si>
  <si>
    <t xml:space="preserve">Brandon                       </t>
  </si>
  <si>
    <t xml:space="preserve">1200 S Keene Rd               </t>
  </si>
  <si>
    <t xml:space="preserve">Clearwater                    </t>
  </si>
  <si>
    <t xml:space="preserve">222 MENORES AVE.              </t>
  </si>
  <si>
    <t xml:space="preserve">CORAL GABLES                  </t>
  </si>
  <si>
    <t xml:space="preserve">Royal Palm Christian Church                       </t>
  </si>
  <si>
    <t xml:space="preserve">9600 Royal Palm Blvd          </t>
  </si>
  <si>
    <t xml:space="preserve">Coral Springs                 </t>
  </si>
  <si>
    <t xml:space="preserve">Daytona Beach Drive In Christian Church           </t>
  </si>
  <si>
    <t xml:space="preserve">P O BOX 7175                  </t>
  </si>
  <si>
    <t xml:space="preserve">DAYTO BCH SHR                 </t>
  </si>
  <si>
    <t xml:space="preserve">326 S. PALMETTO AVE.          </t>
  </si>
  <si>
    <t xml:space="preserve">DAYTONA BEACH                 </t>
  </si>
  <si>
    <t xml:space="preserve">1401 W New York Ave           </t>
  </si>
  <si>
    <t xml:space="preserve">Deland                        </t>
  </si>
  <si>
    <t xml:space="preserve">Deltona Christian Church                          </t>
  </si>
  <si>
    <t xml:space="preserve">960 E Normandy Blvd           </t>
  </si>
  <si>
    <t xml:space="preserve">Deltona                       </t>
  </si>
  <si>
    <t xml:space="preserve">Fort Myers Christian Church                       </t>
  </si>
  <si>
    <t xml:space="preserve">5916 Winkler Road             </t>
  </si>
  <si>
    <t xml:space="preserve">Fort Myers                    </t>
  </si>
  <si>
    <t xml:space="preserve">3411 NW 83rd Street           </t>
  </si>
  <si>
    <t xml:space="preserve">Gainesville                   </t>
  </si>
  <si>
    <t xml:space="preserve">705 S 14TH ST                 </t>
  </si>
  <si>
    <t xml:space="preserve">HAINES CITY                   </t>
  </si>
  <si>
    <t xml:space="preserve">Faith Christian Church (DOC)                      </t>
  </si>
  <si>
    <t xml:space="preserve">7676 DAVIE RD EXT.            </t>
  </si>
  <si>
    <t xml:space="preserve">HOLLYWOOD                     </t>
  </si>
  <si>
    <t xml:space="preserve">Arlington Christian Church                        </t>
  </si>
  <si>
    <t xml:space="preserve">8075 Lone Star Rd             </t>
  </si>
  <si>
    <t xml:space="preserve">Jacksonville                  </t>
  </si>
  <si>
    <t xml:space="preserve">JACKSONVILLE                  </t>
  </si>
  <si>
    <t xml:space="preserve">Edgewood Avenue Christian Church                  </t>
  </si>
  <si>
    <t xml:space="preserve">1041 Edgewood Av S.           </t>
  </si>
  <si>
    <t xml:space="preserve">11924 SAN JOSE BLVD           </t>
  </si>
  <si>
    <t xml:space="preserve">First Christian Church of the Beaches             </t>
  </si>
  <si>
    <t xml:space="preserve">2125 OCEAN FRONT              </t>
  </si>
  <si>
    <t xml:space="preserve">NEPTUNE BEACH                 </t>
  </si>
  <si>
    <t xml:space="preserve">Riverside Avenue Christian Church                 </t>
  </si>
  <si>
    <t xml:space="preserve">2841 Riverside Aven           </t>
  </si>
  <si>
    <t xml:space="preserve">Saint Nicholas Park Christian Church              </t>
  </si>
  <si>
    <t xml:space="preserve">Southside Christian Church                        </t>
  </si>
  <si>
    <t xml:space="preserve">6755 Atlantic Blvd            </t>
  </si>
  <si>
    <t xml:space="preserve">P O BOX 10                    </t>
  </si>
  <si>
    <t xml:space="preserve">LA BELLE                      </t>
  </si>
  <si>
    <t xml:space="preserve">P O BOX 427                   </t>
  </si>
  <si>
    <t xml:space="preserve">2010 S. BABCOCK ST.           </t>
  </si>
  <si>
    <t xml:space="preserve">MELBOURNE                     </t>
  </si>
  <si>
    <t xml:space="preserve">Liberty Christian Church                          </t>
  </si>
  <si>
    <t xml:space="preserve">MIAMI                         </t>
  </si>
  <si>
    <t xml:space="preserve">3720 N HWY 19A                </t>
  </si>
  <si>
    <t xml:space="preserve">MT DORA                       </t>
  </si>
  <si>
    <t xml:space="preserve">3285 Pine Ridge Rd            </t>
  </si>
  <si>
    <t xml:space="preserve">Naples                        </t>
  </si>
  <si>
    <t xml:space="preserve">United Church of Christ                           </t>
  </si>
  <si>
    <t xml:space="preserve">203 WASHINGTON ST             </t>
  </si>
  <si>
    <t xml:space="preserve">NEW SMYRNA BC                 </t>
  </si>
  <si>
    <t xml:space="preserve">1908 S E  FT KING ST          </t>
  </si>
  <si>
    <t xml:space="preserve">OCALA                         </t>
  </si>
  <si>
    <t xml:space="preserve">Ocoee Christian Church                            </t>
  </si>
  <si>
    <t xml:space="preserve">P O BOX 128                   </t>
  </si>
  <si>
    <t xml:space="preserve">OCOEE                         </t>
  </si>
  <si>
    <t xml:space="preserve">250 SW IVANHOE BLVD.          </t>
  </si>
  <si>
    <t xml:space="preserve">ORLANDO                       </t>
  </si>
  <si>
    <t xml:space="preserve">Pershing Avenue Christian Church                  </t>
  </si>
  <si>
    <t xml:space="preserve">2000 E Pershing Ave           </t>
  </si>
  <si>
    <t xml:space="preserve">Orlando                       </t>
  </si>
  <si>
    <t xml:space="preserve">50 Seville Street             </t>
  </si>
  <si>
    <t xml:space="preserve">Ormond Beach                  </t>
  </si>
  <si>
    <t xml:space="preserve">Tropical Sands Christian Church                   </t>
  </si>
  <si>
    <t xml:space="preserve">2726 BURNS RD                 </t>
  </si>
  <si>
    <t xml:space="preserve">Palm Beach Gardens            </t>
  </si>
  <si>
    <t xml:space="preserve">Parkway Christian Church                          </t>
  </si>
  <si>
    <t xml:space="preserve">Palm Lake Christian Church                        </t>
  </si>
  <si>
    <t xml:space="preserve">5401 22ND AVE N               </t>
  </si>
  <si>
    <t xml:space="preserve">ST PETERSBURG                 </t>
  </si>
  <si>
    <t xml:space="preserve">Beneva Christian Church                           </t>
  </si>
  <si>
    <t xml:space="preserve">4835 BENEVA                   </t>
  </si>
  <si>
    <t xml:space="preserve">SARASOTA                      </t>
  </si>
  <si>
    <t xml:space="preserve">7601 Clark Rd (SR 72)         </t>
  </si>
  <si>
    <t xml:space="preserve">Sarasota                      </t>
  </si>
  <si>
    <t xml:space="preserve">510 POINSETTIA AVE.           </t>
  </si>
  <si>
    <t xml:space="preserve">SEBRING                       </t>
  </si>
  <si>
    <t xml:space="preserve">Galilee Christian Church                          </t>
  </si>
  <si>
    <t xml:space="preserve">Peninsular Christian Church                       </t>
  </si>
  <si>
    <t xml:space="preserve">3600 BALLAST PT BLVD          </t>
  </si>
  <si>
    <t xml:space="preserve">TAMPA                         </t>
  </si>
  <si>
    <t xml:space="preserve">1100 CENTER ROAD              </t>
  </si>
  <si>
    <t xml:space="preserve">VENICE                        </t>
  </si>
  <si>
    <t xml:space="preserve">1927 27th Avenue              </t>
  </si>
  <si>
    <t xml:space="preserve">Vero Beach                    </t>
  </si>
  <si>
    <t xml:space="preserve">215 S Congress Ave            </t>
  </si>
  <si>
    <t xml:space="preserve">West Palm Beach               </t>
  </si>
  <si>
    <t xml:space="preserve">2725 N.E. 14TH AVE.           </t>
  </si>
  <si>
    <t xml:space="preserve">WILTON MANORS                 </t>
  </si>
  <si>
    <t xml:space="preserve">29 7TH ST. SW                 </t>
  </si>
  <si>
    <t xml:space="preserve">WINTER HAVEN                  </t>
  </si>
  <si>
    <t xml:space="preserve">Winter Park Christian Church                      </t>
  </si>
  <si>
    <t xml:space="preserve">760 N. LAKEMONT AVE.          </t>
  </si>
  <si>
    <t xml:space="preserve">WINTER PARK                   </t>
  </si>
  <si>
    <t xml:space="preserve">6040 EIGHTH ST                </t>
  </si>
  <si>
    <t xml:space="preserve">ZEPHYRHILLS                   </t>
  </si>
  <si>
    <t xml:space="preserve">4224 S Pipkin Creek Rd        </t>
  </si>
  <si>
    <t xml:space="preserve">Unity Christian Church                            </t>
  </si>
  <si>
    <t xml:space="preserve">2709 HIGHLAND AVE             </t>
  </si>
  <si>
    <t xml:space="preserve">FT MYERS                      </t>
  </si>
  <si>
    <t xml:space="preserve">Iglesia Cristiana de Deltona                      </t>
  </si>
  <si>
    <t xml:space="preserve">Iglesia Cristiana Hispana del Norte de Orlando    </t>
  </si>
  <si>
    <t xml:space="preserve">1643 Disciples Point          </t>
  </si>
  <si>
    <t xml:space="preserve">Casselberry                   </t>
  </si>
  <si>
    <t xml:space="preserve">c/o Continental Christian Ch  </t>
  </si>
  <si>
    <t xml:space="preserve">Wildwood                      </t>
  </si>
  <si>
    <t xml:space="preserve">Suncoast Christian Church                         </t>
  </si>
  <si>
    <t xml:space="preserve">8449 Cobb Road                </t>
  </si>
  <si>
    <t xml:space="preserve">Brooksville                   </t>
  </si>
  <si>
    <t xml:space="preserve">Iglesia Cristiana Emmanuel                        </t>
  </si>
  <si>
    <t xml:space="preserve">1318 W. Oak Street Ste. 3-4   </t>
  </si>
  <si>
    <t xml:space="preserve">Kissimmee                     </t>
  </si>
  <si>
    <t xml:space="preserve">1444 Swan Ct.                 </t>
  </si>
  <si>
    <t xml:space="preserve">Arise Christian Church (DOC)                      </t>
  </si>
  <si>
    <t xml:space="preserve">PO Box 721837                 </t>
  </si>
  <si>
    <t xml:space="preserve">Blessing Christian Church                         </t>
  </si>
  <si>
    <t xml:space="preserve">Tallahassee                   </t>
  </si>
  <si>
    <t xml:space="preserve">MISC FLORIDA REGION                               </t>
  </si>
  <si>
    <t xml:space="preserve">416 N WESTOVER BLVD           </t>
  </si>
  <si>
    <t xml:space="preserve">ALBANY                        </t>
  </si>
  <si>
    <t xml:space="preserve">268 W. Dougherty St.          </t>
  </si>
  <si>
    <t xml:space="preserve">Athens                        </t>
  </si>
  <si>
    <t xml:space="preserve">Friendship Christian Church                       </t>
  </si>
  <si>
    <t xml:space="preserve">285 TALLASSEE ROAD            </t>
  </si>
  <si>
    <t xml:space="preserve">Brookhaven Christian Church                       </t>
  </si>
  <si>
    <t xml:space="preserve">4500 PEACHTREE RD NE          </t>
  </si>
  <si>
    <t xml:space="preserve">ATLANTA                       </t>
  </si>
  <si>
    <t xml:space="preserve">Peachtree Christian Church                        </t>
  </si>
  <si>
    <t xml:space="preserve">1580 PEACHTREE ST NW          </t>
  </si>
  <si>
    <t xml:space="preserve">Sandy Springs Christian Church                    </t>
  </si>
  <si>
    <t xml:space="preserve">220 Crawford Avenue           </t>
  </si>
  <si>
    <t xml:space="preserve">Augusta                       </t>
  </si>
  <si>
    <t xml:space="preserve">629 GREENE STREET             </t>
  </si>
  <si>
    <t xml:space="preserve">AUGUSTA                       </t>
  </si>
  <si>
    <t xml:space="preserve">7775 MOON RD                  </t>
  </si>
  <si>
    <t xml:space="preserve">COLUMBUS                      </t>
  </si>
  <si>
    <t xml:space="preserve">601 W PONCE DE LEON           </t>
  </si>
  <si>
    <t xml:space="preserve">P O BOX 1002                  </t>
  </si>
  <si>
    <t xml:space="preserve">DUBLIN                        </t>
  </si>
  <si>
    <t xml:space="preserve">5327 Ogden Ave                </t>
  </si>
  <si>
    <t xml:space="preserve">Eastman                       </t>
  </si>
  <si>
    <t xml:space="preserve">Damascus Christian Church                         </t>
  </si>
  <si>
    <t xml:space="preserve">307 W VINEYARD ROAD           </t>
  </si>
  <si>
    <t xml:space="preserve">GRIFFIN                       </t>
  </si>
  <si>
    <t xml:space="preserve">291 SOUTH PINE HILL ROAD      </t>
  </si>
  <si>
    <t xml:space="preserve">Guyton Christian Church                           </t>
  </si>
  <si>
    <t xml:space="preserve">BOX 5                         </t>
  </si>
  <si>
    <t xml:space="preserve">GUYTON                        </t>
  </si>
  <si>
    <t xml:space="preserve">3495 Sugarloaf Parkway        </t>
  </si>
  <si>
    <t xml:space="preserve">Lawrenceville                 </t>
  </si>
  <si>
    <t xml:space="preserve">1982 OLD NORCROSS ST          </t>
  </si>
  <si>
    <t xml:space="preserve">LAWRENCEVILLE                 </t>
  </si>
  <si>
    <t xml:space="preserve">Loganville Christian Church                       </t>
  </si>
  <si>
    <t xml:space="preserve">P O BOX 304                   </t>
  </si>
  <si>
    <t xml:space="preserve">LOGANVILLE                    </t>
  </si>
  <si>
    <t xml:space="preserve">2306 VINEVILLE AVE            </t>
  </si>
  <si>
    <t xml:space="preserve">MACON                         </t>
  </si>
  <si>
    <t xml:space="preserve">Saint Andrew Christian Church                     </t>
  </si>
  <si>
    <t xml:space="preserve">6220 THOMASTON RD             </t>
  </si>
  <si>
    <t xml:space="preserve">Chestnut Ridge Christian Church                   </t>
  </si>
  <si>
    <t xml:space="preserve">2663 JOHNSON FERRY            </t>
  </si>
  <si>
    <t xml:space="preserve">MARIETTA                      </t>
  </si>
  <si>
    <t xml:space="preserve">569 FRASIER ST                </t>
  </si>
  <si>
    <t xml:space="preserve">c/o Beth Walker               </t>
  </si>
  <si>
    <t xml:space="preserve">NEWNAN                        </t>
  </si>
  <si>
    <t xml:space="preserve">349 KENWOOD RD                </t>
  </si>
  <si>
    <t xml:space="preserve">FAYETTEVILLE                  </t>
  </si>
  <si>
    <t xml:space="preserve">209 E. 2ND AVENUE             </t>
  </si>
  <si>
    <t xml:space="preserve">ROME                          </t>
  </si>
  <si>
    <t xml:space="preserve">P O BOX 45                    </t>
  </si>
  <si>
    <t xml:space="preserve">SANDERSVILLE                  </t>
  </si>
  <si>
    <t xml:space="preserve">711 E. VICTORY DRIVE          </t>
  </si>
  <si>
    <t xml:space="preserve">SAVANNAH                      </t>
  </si>
  <si>
    <t xml:space="preserve">Atlanta First Christian Church                    </t>
  </si>
  <si>
    <t xml:space="preserve">4532 LAVISTA ROAD             </t>
  </si>
  <si>
    <t xml:space="preserve">TUCKER                        </t>
  </si>
  <si>
    <t xml:space="preserve">1905 N. PATTERSON ST          </t>
  </si>
  <si>
    <t xml:space="preserve">VALDOSTA                      </t>
  </si>
  <si>
    <t xml:space="preserve">100 N Houston Rd              </t>
  </si>
  <si>
    <t xml:space="preserve">Warner Robins                 </t>
  </si>
  <si>
    <t xml:space="preserve">P O BOX 1273                  </t>
  </si>
  <si>
    <t xml:space="preserve">WATKINSVILLE                  </t>
  </si>
  <si>
    <t xml:space="preserve">P O BOX 287                   </t>
  </si>
  <si>
    <t xml:space="preserve">1130 UNION CHURCH RD          </t>
  </si>
  <si>
    <t xml:space="preserve">P.O. Box 1428                 </t>
  </si>
  <si>
    <t xml:space="preserve">Waycross                      </t>
  </si>
  <si>
    <t xml:space="preserve">Williamson Christian Church                       </t>
  </si>
  <si>
    <t xml:space="preserve">Williamson                    </t>
  </si>
  <si>
    <t xml:space="preserve">275 N FIFTH AVE               </t>
  </si>
  <si>
    <t xml:space="preserve">WINDER                        </t>
  </si>
  <si>
    <t xml:space="preserve">Peachtree Corners Christian Church (DOC)          </t>
  </si>
  <si>
    <t xml:space="preserve">6060 SPALDING DR              </t>
  </si>
  <si>
    <t xml:space="preserve">NORCROSS                      </t>
  </si>
  <si>
    <t xml:space="preserve">Ray of Hope Christian Church                      </t>
  </si>
  <si>
    <t xml:space="preserve">2778 Snapfinger Rd            </t>
  </si>
  <si>
    <t xml:space="preserve">Decatur                       </t>
  </si>
  <si>
    <t xml:space="preserve">New Covenant Christian Church                     </t>
  </si>
  <si>
    <t xml:space="preserve">c/o Sun Joon Choi             </t>
  </si>
  <si>
    <t xml:space="preserve">Duluth                        </t>
  </si>
  <si>
    <t xml:space="preserve">Johns Creek Christian Church                      </t>
  </si>
  <si>
    <t xml:space="preserve">10800 BELL ROAD               </t>
  </si>
  <si>
    <t xml:space="preserve">DULUTH                        </t>
  </si>
  <si>
    <t xml:space="preserve">Cherry Log Christian Church                       </t>
  </si>
  <si>
    <t xml:space="preserve">P O Box 289                   </t>
  </si>
  <si>
    <t xml:space="preserve">Cherry Log                    </t>
  </si>
  <si>
    <t xml:space="preserve">God's City of Refuge Christian Church             </t>
  </si>
  <si>
    <t xml:space="preserve">Eagle's Landing Christian Church                  </t>
  </si>
  <si>
    <t xml:space="preserve">1748 Brannan Rd               </t>
  </si>
  <si>
    <t xml:space="preserve">McDonough                     </t>
  </si>
  <si>
    <t xml:space="preserve">Centre Evangelique La Pierre Angulaire            </t>
  </si>
  <si>
    <t xml:space="preserve">585 Heathgate Dr              </t>
  </si>
  <si>
    <t xml:space="preserve">SANCTUARY DISCIPLES OF CHRIST                     </t>
  </si>
  <si>
    <t xml:space="preserve">5201 Leary Rd                 </t>
  </si>
  <si>
    <t xml:space="preserve">Albany                        </t>
  </si>
  <si>
    <t xml:space="preserve">The Christian Church in Savannah                  </t>
  </si>
  <si>
    <t xml:space="preserve">210 Oxford Drive              </t>
  </si>
  <si>
    <t xml:space="preserve">Savannah                      </t>
  </si>
  <si>
    <t xml:space="preserve">MISC GEORGIA REGION                               </t>
  </si>
  <si>
    <t xml:space="preserve">2370 VINEVILLE AVE            </t>
  </si>
  <si>
    <t xml:space="preserve">Red Rock Christian Church                         </t>
  </si>
  <si>
    <t xml:space="preserve">1124 S Roosevelt Street       </t>
  </si>
  <si>
    <t xml:space="preserve">Boise                         </t>
  </si>
  <si>
    <t xml:space="preserve">Burley                        </t>
  </si>
  <si>
    <t xml:space="preserve">Treasure Valley Christian Church                  </t>
  </si>
  <si>
    <t xml:space="preserve">2915 S. MONTANA               </t>
  </si>
  <si>
    <t xml:space="preserve">CALDWELL                      </t>
  </si>
  <si>
    <t xml:space="preserve">Homedale Christian Church                         </t>
  </si>
  <si>
    <t xml:space="preserve">P O BOX 867                   </t>
  </si>
  <si>
    <t xml:space="preserve">HOMEDALE                      </t>
  </si>
  <si>
    <t xml:space="preserve">1800 E 12th Street            </t>
  </si>
  <si>
    <t xml:space="preserve">Idaho Falls                   </t>
  </si>
  <si>
    <t xml:space="preserve">Jerome First Christian Church                     </t>
  </si>
  <si>
    <t xml:space="preserve">129 N. 300 W                  </t>
  </si>
  <si>
    <t xml:space="preserve">Jerome                        </t>
  </si>
  <si>
    <t xml:space="preserve">Christian &amp; Baptist Church                        </t>
  </si>
  <si>
    <t xml:space="preserve">265 NO 4TH EAST               </t>
  </si>
  <si>
    <t xml:space="preserve">MOUNTAIN HOME                 </t>
  </si>
  <si>
    <t xml:space="preserve">619 12th Ave South            </t>
  </si>
  <si>
    <t xml:space="preserve">Nampa                         </t>
  </si>
  <si>
    <t xml:space="preserve">918 EAST CENTER               </t>
  </si>
  <si>
    <t xml:space="preserve">POCATELLO                     </t>
  </si>
  <si>
    <t xml:space="preserve">1708 HEYBURN AVE E.           </t>
  </si>
  <si>
    <t xml:space="preserve">TWIN FALLS                    </t>
  </si>
  <si>
    <t xml:space="preserve">P O BOX 4904                  </t>
  </si>
  <si>
    <t xml:space="preserve">180 NW FIRST ST               </t>
  </si>
  <si>
    <t xml:space="preserve">ONTARIO                       </t>
  </si>
  <si>
    <t xml:space="preserve">Christian Church of Abingdon                      </t>
  </si>
  <si>
    <t xml:space="preserve">409 S MAIN                    </t>
  </si>
  <si>
    <t xml:space="preserve">ABINGDON                      </t>
  </si>
  <si>
    <t xml:space="preserve">106 N. 4TH ST.                </t>
  </si>
  <si>
    <t xml:space="preserve">ALBION                        </t>
  </si>
  <si>
    <t xml:space="preserve">P O BOX 245                   </t>
  </si>
  <si>
    <t xml:space="preserve">ARCOLA                        </t>
  </si>
  <si>
    <t xml:space="preserve">Christian Church of Arlington                     </t>
  </si>
  <si>
    <t xml:space="preserve">333 W THOMAS ST               </t>
  </si>
  <si>
    <t xml:space="preserve">ARLINGTON HTS                 </t>
  </si>
  <si>
    <t xml:space="preserve">Vine Street Christian Church                      </t>
  </si>
  <si>
    <t xml:space="preserve">249 S. VINE STREET            </t>
  </si>
  <si>
    <t xml:space="preserve">ARTHUR                        </t>
  </si>
  <si>
    <t xml:space="preserve">Atwater Christian Church                          </t>
  </si>
  <si>
    <t xml:space="preserve">C/O MRS. DORIS I. BORELLA     </t>
  </si>
  <si>
    <t xml:space="preserve">VIRDEN                        </t>
  </si>
  <si>
    <t xml:space="preserve">P O BOX 193                   </t>
  </si>
  <si>
    <t xml:space="preserve">BENTON                        </t>
  </si>
  <si>
    <t xml:space="preserve">P O BOX 289                   </t>
  </si>
  <si>
    <t xml:space="preserve">BETHANY                       </t>
  </si>
  <si>
    <t xml:space="preserve">Centennial Christian Church                       </t>
  </si>
  <si>
    <t xml:space="preserve">1219 E. GROVE STREET          </t>
  </si>
  <si>
    <t xml:space="preserve">BLOOMINGTON                   </t>
  </si>
  <si>
    <t xml:space="preserve">401 W. JEFFERSON ST.          </t>
  </si>
  <si>
    <t xml:space="preserve">BOX 265                       </t>
  </si>
  <si>
    <t xml:space="preserve">BLUE MOUND                    </t>
  </si>
  <si>
    <t xml:space="preserve">Cameron Christian Church                          </t>
  </si>
  <si>
    <t xml:space="preserve">P O BOX 85                    </t>
  </si>
  <si>
    <t xml:space="preserve">CAMERON                       </t>
  </si>
  <si>
    <t xml:space="preserve">Coldbrook Christian Church                        </t>
  </si>
  <si>
    <t xml:space="preserve">1428 STATE HWY 164            </t>
  </si>
  <si>
    <t xml:space="preserve">215 W. ELM ST.                </t>
  </si>
  <si>
    <t xml:space="preserve">CANTON                        </t>
  </si>
  <si>
    <t xml:space="preserve">306 W Monroe                  </t>
  </si>
  <si>
    <t xml:space="preserve">Carbondale                    </t>
  </si>
  <si>
    <t xml:space="preserve">Carlock Christian Church                          </t>
  </si>
  <si>
    <t xml:space="preserve">P O BOX 279                   </t>
  </si>
  <si>
    <t xml:space="preserve">CARLOCK                       </t>
  </si>
  <si>
    <t xml:space="preserve">701 Wabash Ave                </t>
  </si>
  <si>
    <t xml:space="preserve">Carthage                      </t>
  </si>
  <si>
    <t xml:space="preserve">P O BOX 303                   </t>
  </si>
  <si>
    <t xml:space="preserve">CASEY                         </t>
  </si>
  <si>
    <t xml:space="preserve">205 S Elm St                  </t>
  </si>
  <si>
    <t xml:space="preserve">Centralia                     </t>
  </si>
  <si>
    <t xml:space="preserve">University Place Christian Church                 </t>
  </si>
  <si>
    <t xml:space="preserve">403 S WRIGHT ST               </t>
  </si>
  <si>
    <t xml:space="preserve">CHAMPAIGN                     </t>
  </si>
  <si>
    <t xml:space="preserve">Chandlerville Christian Church                    </t>
  </si>
  <si>
    <t xml:space="preserve">P O BOX 254                   </t>
  </si>
  <si>
    <t xml:space="preserve">CHANDLERVILLE                 </t>
  </si>
  <si>
    <t xml:space="preserve">Chapin Christian Church                           </t>
  </si>
  <si>
    <t xml:space="preserve">P O BOX 319                   </t>
  </si>
  <si>
    <t xml:space="preserve">CHAPIN                        </t>
  </si>
  <si>
    <t xml:space="preserve">Hometown Christian Church                         </t>
  </si>
  <si>
    <t xml:space="preserve">4340 W. 87TH ST.              </t>
  </si>
  <si>
    <t xml:space="preserve">CHICAGO                       </t>
  </si>
  <si>
    <t xml:space="preserve">Park Manor Christian Church                       </t>
  </si>
  <si>
    <t xml:space="preserve">600 E. 73RD STREET            </t>
  </si>
  <si>
    <t xml:space="preserve">University Church (D of C)/UCC                    </t>
  </si>
  <si>
    <t xml:space="preserve">5655 UNIVERSITY ST.           </t>
  </si>
  <si>
    <t xml:space="preserve">1045 DIXIE HWY                </t>
  </si>
  <si>
    <t xml:space="preserve">CHICAGO HEIGHTS               </t>
  </si>
  <si>
    <t xml:space="preserve">Clayton Christian Church                          </t>
  </si>
  <si>
    <t xml:space="preserve">202 E. Main St                </t>
  </si>
  <si>
    <t xml:space="preserve">Clayton                       </t>
  </si>
  <si>
    <t xml:space="preserve">Colfax Christian Church                           </t>
  </si>
  <si>
    <t xml:space="preserve">P O BOX 267                   </t>
  </si>
  <si>
    <t xml:space="preserve">COLFAX                        </t>
  </si>
  <si>
    <t xml:space="preserve">4351 W. 180TH ST              </t>
  </si>
  <si>
    <t xml:space="preserve">COUNTRY CLUB HILLS            </t>
  </si>
  <si>
    <t xml:space="preserve">604 GROVELAND RD              </t>
  </si>
  <si>
    <t xml:space="preserve">CREVE COEUR                   </t>
  </si>
  <si>
    <t xml:space="preserve">Cuba Christian Church                             </t>
  </si>
  <si>
    <t xml:space="preserve">P O BOX 215                   </t>
  </si>
  <si>
    <t xml:space="preserve">CUBA                          </t>
  </si>
  <si>
    <t xml:space="preserve">1101 N VERMILLION ST          </t>
  </si>
  <si>
    <t xml:space="preserve">DANVILLE                      </t>
  </si>
  <si>
    <t xml:space="preserve">Crestview Christian Church                        </t>
  </si>
  <si>
    <t xml:space="preserve">4415 N. WATER ST.             </t>
  </si>
  <si>
    <t xml:space="preserve">Prairie Avenue Christian Church                   </t>
  </si>
  <si>
    <t xml:space="preserve">2201 E. Prairie Ave.          </t>
  </si>
  <si>
    <t xml:space="preserve">1970 RIVERWOODS RD            </t>
  </si>
  <si>
    <t xml:space="preserve">LINCOLNSHIRE                  </t>
  </si>
  <si>
    <t xml:space="preserve">123 S Hennepin Ave            </t>
  </si>
  <si>
    <t xml:space="preserve">Dixon                         </t>
  </si>
  <si>
    <t xml:space="preserve">P O BOX 568                   </t>
  </si>
  <si>
    <t xml:space="preserve">DOWNERS GROVE                 </t>
  </si>
  <si>
    <t xml:space="preserve">P O BOX 1016                  </t>
  </si>
  <si>
    <t xml:space="preserve">DU QUOIN                      </t>
  </si>
  <si>
    <t xml:space="preserve">3501 7th St.                  </t>
  </si>
  <si>
    <t xml:space="preserve">East Moline                   </t>
  </si>
  <si>
    <t xml:space="preserve">Eureka Christian Church                           </t>
  </si>
  <si>
    <t xml:space="preserve">302 S. MAIN STREET            </t>
  </si>
  <si>
    <t xml:space="preserve">Flanagan Christian Church                         </t>
  </si>
  <si>
    <t xml:space="preserve">P O BOX 457                   </t>
  </si>
  <si>
    <t xml:space="preserve">FLANAGAN                      </t>
  </si>
  <si>
    <t xml:space="preserve">301 N BROAD ST                </t>
  </si>
  <si>
    <t xml:space="preserve">GALESBURG                     </t>
  </si>
  <si>
    <t xml:space="preserve">Gibson City                   </t>
  </si>
  <si>
    <t xml:space="preserve">P O BOX 36                    </t>
  </si>
  <si>
    <t xml:space="preserve">GIRARD                        </t>
  </si>
  <si>
    <t xml:space="preserve">Sherburnville Christian Church                    </t>
  </si>
  <si>
    <t xml:space="preserve">P O BOX 195                   </t>
  </si>
  <si>
    <t xml:space="preserve">215 S. BROADWAY ST.           </t>
  </si>
  <si>
    <t xml:space="preserve">HAVANA                        </t>
  </si>
  <si>
    <t xml:space="preserve">P O BOX 184                   </t>
  </si>
  <si>
    <t xml:space="preserve">HENRY                         </t>
  </si>
  <si>
    <t xml:space="preserve">210 SCHOOL ST                 </t>
  </si>
  <si>
    <t xml:space="preserve">HILLSBORO                     </t>
  </si>
  <si>
    <t xml:space="preserve">502 E. MAIN ST.               </t>
  </si>
  <si>
    <t xml:space="preserve">HOOPESTON                     </t>
  </si>
  <si>
    <t xml:space="preserve">Christian Church of Illiopolis                    </t>
  </si>
  <si>
    <t xml:space="preserve">P O BOX 419                   </t>
  </si>
  <si>
    <t xml:space="preserve">ILLIOPOLIS                    </t>
  </si>
  <si>
    <t xml:space="preserve">Ipava Christian Church                            </t>
  </si>
  <si>
    <t xml:space="preserve">PO Box 266                    </t>
  </si>
  <si>
    <t xml:space="preserve">Ipava                         </t>
  </si>
  <si>
    <t xml:space="preserve">359 W. COLLEGE AVE.           </t>
  </si>
  <si>
    <t xml:space="preserve">Lynnville Christian Church                        </t>
  </si>
  <si>
    <t xml:space="preserve">32 ALBION STREET              </t>
  </si>
  <si>
    <t xml:space="preserve">P O BOX 403                   </t>
  </si>
  <si>
    <t xml:space="preserve">BOURBONNAIS                   </t>
  </si>
  <si>
    <t xml:space="preserve">201 S BROAD ST                </t>
  </si>
  <si>
    <t xml:space="preserve">KNOXVILLE                     </t>
  </si>
  <si>
    <t xml:space="preserve">P O BOX 476                   </t>
  </si>
  <si>
    <t xml:space="preserve">Illinois Street Christian Church                  </t>
  </si>
  <si>
    <t xml:space="preserve">P.O. Box 148                  </t>
  </si>
  <si>
    <t xml:space="preserve">Lewiston                      </t>
  </si>
  <si>
    <t xml:space="preserve">Church of Christ Uniting                          </t>
  </si>
  <si>
    <t xml:space="preserve">P O BOX 104                   </t>
  </si>
  <si>
    <t xml:space="preserve">LEXINGTON                     </t>
  </si>
  <si>
    <t xml:space="preserve">Union Avenue Christian Church                     </t>
  </si>
  <si>
    <t xml:space="preserve">422 E. Union Avenue           </t>
  </si>
  <si>
    <t xml:space="preserve">Litchfield                    </t>
  </si>
  <si>
    <t xml:space="preserve">Lomax Christian Church                            </t>
  </si>
  <si>
    <t xml:space="preserve">BOX 40                        </t>
  </si>
  <si>
    <t xml:space="preserve">LOMAX                         </t>
  </si>
  <si>
    <t xml:space="preserve">Long Point Christian Church                       </t>
  </si>
  <si>
    <t xml:space="preserve">25045 N 300 E RD              </t>
  </si>
  <si>
    <t xml:space="preserve">LONG POINT                    </t>
  </si>
  <si>
    <t xml:space="preserve">Mackinaw Christian Church                         </t>
  </si>
  <si>
    <t xml:space="preserve">P O BOX 259                   </t>
  </si>
  <si>
    <t xml:space="preserve">MACKINAW                      </t>
  </si>
  <si>
    <t xml:space="preserve">120 N. McARTHUR ST.           </t>
  </si>
  <si>
    <t xml:space="preserve">MACOMB                        </t>
  </si>
  <si>
    <t xml:space="preserve">310 N MARKET                  </t>
  </si>
  <si>
    <t xml:space="preserve">MARION                        </t>
  </si>
  <si>
    <t xml:space="preserve">Marshall Avenue Christian Church                  </t>
  </si>
  <si>
    <t xml:space="preserve">620 S 26TH STREET             </t>
  </si>
  <si>
    <t xml:space="preserve">MATTOON                       </t>
  </si>
  <si>
    <t xml:space="preserve">MAYWOOD                       </t>
  </si>
  <si>
    <t xml:space="preserve">Mechanicsburg Christian Church                    </t>
  </si>
  <si>
    <t xml:space="preserve">BOX 356                       </t>
  </si>
  <si>
    <t xml:space="preserve">MECHANICSBURG                 </t>
  </si>
  <si>
    <t xml:space="preserve">420 CATHERINE ST              </t>
  </si>
  <si>
    <t xml:space="preserve">METROPOLIS                    </t>
  </si>
  <si>
    <t xml:space="preserve">1826 16TH ST.                 </t>
  </si>
  <si>
    <t xml:space="preserve">MOLINE                        </t>
  </si>
  <si>
    <t xml:space="preserve">Barneys Prairie Christian Church                  </t>
  </si>
  <si>
    <t xml:space="preserve">10664 N. 1800 Blvd            </t>
  </si>
  <si>
    <t xml:space="preserve">Mount Carmel                  </t>
  </si>
  <si>
    <t xml:space="preserve">117 W. WASHINGTON             </t>
  </si>
  <si>
    <t xml:space="preserve">MT STERLING                   </t>
  </si>
  <si>
    <t xml:space="preserve">Niantic Christian Church                          </t>
  </si>
  <si>
    <t xml:space="preserve">P O BOX 317                   </t>
  </si>
  <si>
    <t xml:space="preserve">NIANTIC                       </t>
  </si>
  <si>
    <t xml:space="preserve">P.O. Box 1                    </t>
  </si>
  <si>
    <t xml:space="preserve">Olney                         </t>
  </si>
  <si>
    <t xml:space="preserve">Oreana Christian Church                           </t>
  </si>
  <si>
    <t xml:space="preserve">c/o Ron Abel                  </t>
  </si>
  <si>
    <t xml:space="preserve">Oreana                        </t>
  </si>
  <si>
    <t xml:space="preserve">201 S. MAIN ST.               </t>
  </si>
  <si>
    <t xml:space="preserve">PARIS                         </t>
  </si>
  <si>
    <t xml:space="preserve">1201 CHESTNUT ST.             </t>
  </si>
  <si>
    <t xml:space="preserve">PEKIN                         </t>
  </si>
  <si>
    <t xml:space="preserve">6400 N. UNIVERSITY            </t>
  </si>
  <si>
    <t xml:space="preserve">PEORIA                        </t>
  </si>
  <si>
    <t xml:space="preserve">Glen Oak Christian Church                         </t>
  </si>
  <si>
    <t xml:space="preserve">1115 E. Republic St.          </t>
  </si>
  <si>
    <t xml:space="preserve">Peoria                        </t>
  </si>
  <si>
    <t xml:space="preserve">Memorial Christian Church                         </t>
  </si>
  <si>
    <t xml:space="preserve">2507 W. NEWMAN PKWY.          </t>
  </si>
  <si>
    <t xml:space="preserve">P O BOX 206                   </t>
  </si>
  <si>
    <t xml:space="preserve">PETERSBURG                    </t>
  </si>
  <si>
    <t xml:space="preserve">Pine Creek Christian Church                       </t>
  </si>
  <si>
    <t xml:space="preserve">HOPKINS/7074 W PENN CR ROAD   </t>
  </si>
  <si>
    <t xml:space="preserve">POLO                          </t>
  </si>
  <si>
    <t xml:space="preserve">1314 East Indiana Avenue      </t>
  </si>
  <si>
    <t xml:space="preserve">Pontiac                       </t>
  </si>
  <si>
    <t xml:space="preserve">125 S Main St                 </t>
  </si>
  <si>
    <t xml:space="preserve">Princeton                     </t>
  </si>
  <si>
    <t xml:space="preserve">1415 MAINE ST                 </t>
  </si>
  <si>
    <t xml:space="preserve">QUINCY                        </t>
  </si>
  <si>
    <t xml:space="preserve">P O BOX 129                   </t>
  </si>
  <si>
    <t xml:space="preserve">ROBINSON                      </t>
  </si>
  <si>
    <t xml:space="preserve">506 FIFTH AVE                 </t>
  </si>
  <si>
    <t xml:space="preserve">ROCK FALLS                    </t>
  </si>
  <si>
    <t xml:space="preserve">950 N ROCKTON AVE             </t>
  </si>
  <si>
    <t xml:space="preserve">ROCKFORD                      </t>
  </si>
  <si>
    <t xml:space="preserve">15th Avenue Christian Church                      </t>
  </si>
  <si>
    <t xml:space="preserve">3600 15th Avenue              </t>
  </si>
  <si>
    <t xml:space="preserve">Rock Island                   </t>
  </si>
  <si>
    <t xml:space="preserve">PO Box 4390                   </t>
  </si>
  <si>
    <t xml:space="preserve">P O BOX 294                   </t>
  </si>
  <si>
    <t xml:space="preserve">RUSHVILLE                     </t>
  </si>
  <si>
    <t xml:space="preserve">700 S. 6TH ST.                </t>
  </si>
  <si>
    <t xml:space="preserve">First Christian Church of Sterling                </t>
  </si>
  <si>
    <t xml:space="preserve">3400 6TH AVE.                 </t>
  </si>
  <si>
    <t xml:space="preserve">1357 County Rd 1200 E         </t>
  </si>
  <si>
    <t xml:space="preserve">Sullivan                      </t>
  </si>
  <si>
    <t xml:space="preserve">Tallula Christian Church                          </t>
  </si>
  <si>
    <t xml:space="preserve">P O Box 259                   </t>
  </si>
  <si>
    <t xml:space="preserve">Tallula                       </t>
  </si>
  <si>
    <t xml:space="preserve">Davis Memorial Christian Church                   </t>
  </si>
  <si>
    <t xml:space="preserve">1500 W FRANKLIN               </t>
  </si>
  <si>
    <t xml:space="preserve">TAYLORVILLE                   </t>
  </si>
  <si>
    <t xml:space="preserve">Timewell Christian Church                         </t>
  </si>
  <si>
    <t xml:space="preserve">c/o Phyllis Akright           </t>
  </si>
  <si>
    <t xml:space="preserve">Mount Sterling                </t>
  </si>
  <si>
    <t xml:space="preserve">Ursa Christian Church                             </t>
  </si>
  <si>
    <t xml:space="preserve">P O BOX 37                    </t>
  </si>
  <si>
    <t xml:space="preserve">URSA                          </t>
  </si>
  <si>
    <t xml:space="preserve">305 N. Fifth St.              </t>
  </si>
  <si>
    <t xml:space="preserve">Vandalia                      </t>
  </si>
  <si>
    <t xml:space="preserve">Christian Church of Villa Park                    </t>
  </si>
  <si>
    <t xml:space="preserve">1336 S. VILLA AVE.            </t>
  </si>
  <si>
    <t xml:space="preserve">VILLA PARK                    </t>
  </si>
  <si>
    <t xml:space="preserve">P O BOX 440                   </t>
  </si>
  <si>
    <t xml:space="preserve">P O BOX 668                   </t>
  </si>
  <si>
    <t xml:space="preserve">WALNUT                        </t>
  </si>
  <si>
    <t xml:space="preserve">Washburn Christian Church                         </t>
  </si>
  <si>
    <t xml:space="preserve">P O BOX 528                   </t>
  </si>
  <si>
    <t xml:space="preserve">WASHBURN                      </t>
  </si>
  <si>
    <t xml:space="preserve">Sunnyland Christian Church                        </t>
  </si>
  <si>
    <t xml:space="preserve">2401 Washington Rd            </t>
  </si>
  <si>
    <t xml:space="preserve">546 N Sixth Street            </t>
  </si>
  <si>
    <t xml:space="preserve">Watseka                       </t>
  </si>
  <si>
    <t xml:space="preserve">20 N. Main                    </t>
  </si>
  <si>
    <t xml:space="preserve">Winchester                    </t>
  </si>
  <si>
    <t xml:space="preserve">2700 Lindbergh Blvd           </t>
  </si>
  <si>
    <t xml:space="preserve">Chicago Christian Church                          </t>
  </si>
  <si>
    <t xml:space="preserve">1249 S Elmhurst               </t>
  </si>
  <si>
    <t xml:space="preserve">Des Plaines                   </t>
  </si>
  <si>
    <t xml:space="preserve">Grace Community Christian Church                  </t>
  </si>
  <si>
    <t xml:space="preserve">2770 Montgomery Rd            </t>
  </si>
  <si>
    <t xml:space="preserve">Old State Road Christian Church                   </t>
  </si>
  <si>
    <t xml:space="preserve">13982 Old State Road          </t>
  </si>
  <si>
    <t xml:space="preserve">Charleston                    </t>
  </si>
  <si>
    <t xml:space="preserve">Bloomington                   </t>
  </si>
  <si>
    <t xml:space="preserve">MISC ILLINOIS - WISC REGION                       </t>
  </si>
  <si>
    <t xml:space="preserve">1011 N MAIN ST                </t>
  </si>
  <si>
    <t xml:space="preserve">1909 HIGHLAND AVE.            </t>
  </si>
  <si>
    <t xml:space="preserve">JANESVILLE                    </t>
  </si>
  <si>
    <t xml:space="preserve">The Iglesia Cristiana                             </t>
  </si>
  <si>
    <t xml:space="preserve">2906 W Scott St               </t>
  </si>
  <si>
    <t xml:space="preserve">Milwaukee                     </t>
  </si>
  <si>
    <t xml:space="preserve">215 W Berry St                </t>
  </si>
  <si>
    <t xml:space="preserve">ALEXANDRIA                    </t>
  </si>
  <si>
    <t xml:space="preserve">923 Jackson St.               </t>
  </si>
  <si>
    <t xml:space="preserve">Anderson                      </t>
  </si>
  <si>
    <t xml:space="preserve">East Lynn Christian Church                        </t>
  </si>
  <si>
    <t xml:space="preserve">522 EAST 53RD ST              </t>
  </si>
  <si>
    <t xml:space="preserve">ANDERSON                      </t>
  </si>
  <si>
    <t xml:space="preserve">P O BOX 15                    </t>
  </si>
  <si>
    <t xml:space="preserve">BARGERSVILLE                  </t>
  </si>
  <si>
    <t xml:space="preserve">1101 15TH ST                  </t>
  </si>
  <si>
    <t xml:space="preserve">BEDFORD                       </t>
  </si>
  <si>
    <t xml:space="preserve">75 N. 10TH AVENUE             </t>
  </si>
  <si>
    <t xml:space="preserve">BEECH GROVE                   </t>
  </si>
  <si>
    <t xml:space="preserve">205 E KIRKWOOD AVE            </t>
  </si>
  <si>
    <t xml:space="preserve">Woodhaven Christian Church                        </t>
  </si>
  <si>
    <t xml:space="preserve">3345 S. Leonard Springs Road  </t>
  </si>
  <si>
    <t xml:space="preserve">Boone Grove Christian Church                      </t>
  </si>
  <si>
    <t xml:space="preserve">BOX 92                        </t>
  </si>
  <si>
    <t xml:space="preserve">BOONE GROVE                   </t>
  </si>
  <si>
    <t xml:space="preserve">Chapel Hill Christian Church                      </t>
  </si>
  <si>
    <t xml:space="preserve">Brooklyn Christian Church                         </t>
  </si>
  <si>
    <t xml:space="preserve">P O Box 177                   </t>
  </si>
  <si>
    <t xml:space="preserve">BROOKLYN                      </t>
  </si>
  <si>
    <t xml:space="preserve">Carlisle Christian Church                         </t>
  </si>
  <si>
    <t xml:space="preserve">P O BOX 325                   </t>
  </si>
  <si>
    <t xml:space="preserve">CARLISLE                      </t>
  </si>
  <si>
    <t xml:space="preserve">Carmel Christian Church                           </t>
  </si>
  <si>
    <t xml:space="preserve">463 E Main Street             </t>
  </si>
  <si>
    <t xml:space="preserve">Carmel                        </t>
  </si>
  <si>
    <t xml:space="preserve">P O BOX 447                   </t>
  </si>
  <si>
    <t xml:space="preserve">Chesterfield Christian Church                     </t>
  </si>
  <si>
    <t xml:space="preserve">207 E PLUM STREET             </t>
  </si>
  <si>
    <t xml:space="preserve">CHESTERFIELD                  </t>
  </si>
  <si>
    <t xml:space="preserve">Howard Park Christian Church                      </t>
  </si>
  <si>
    <t xml:space="preserve">450 W. Norwood Ave.           </t>
  </si>
  <si>
    <t xml:space="preserve">Clarksville                   </t>
  </si>
  <si>
    <t xml:space="preserve">North Christian Church                            </t>
  </si>
  <si>
    <t xml:space="preserve">850 TIPTON LANE               </t>
  </si>
  <si>
    <t xml:space="preserve">P O BOX 60                    </t>
  </si>
  <si>
    <t xml:space="preserve">CONNERSVILLE                  </t>
  </si>
  <si>
    <t xml:space="preserve">211 S Walnut St               </t>
  </si>
  <si>
    <t xml:space="preserve">Crawfordsville                </t>
  </si>
  <si>
    <t xml:space="preserve">Smartsburg Christian Church                       </t>
  </si>
  <si>
    <t xml:space="preserve">412 N 400 E                   </t>
  </si>
  <si>
    <t xml:space="preserve">Whitesville Christian Church                      </t>
  </si>
  <si>
    <t xml:space="preserve">Danville Christian Church                         </t>
  </si>
  <si>
    <t xml:space="preserve">180 W MAIN STREET             </t>
  </si>
  <si>
    <t xml:space="preserve">P O BOX 216                   </t>
  </si>
  <si>
    <t xml:space="preserve">EATON                         </t>
  </si>
  <si>
    <t xml:space="preserve">418 W FRANKLIN ST             </t>
  </si>
  <si>
    <t xml:space="preserve">ELKHART                       </t>
  </si>
  <si>
    <t xml:space="preserve">East Main Street Christian Church                 </t>
  </si>
  <si>
    <t xml:space="preserve">1801 Main St.                 </t>
  </si>
  <si>
    <t xml:space="preserve">Elwood                        </t>
  </si>
  <si>
    <t xml:space="preserve">601 E MILL ROAD               </t>
  </si>
  <si>
    <t xml:space="preserve">EVANSVILLE                    </t>
  </si>
  <si>
    <t xml:space="preserve">East Side Christian Church                        </t>
  </si>
  <si>
    <t xml:space="preserve">2001 BAYARD PARK DR           </t>
  </si>
  <si>
    <t xml:space="preserve">8 E SOUTH STREET              </t>
  </si>
  <si>
    <t xml:space="preserve">FLORA                         </t>
  </si>
  <si>
    <t xml:space="preserve">Floyds Knobs Christian Church                     </t>
  </si>
  <si>
    <t xml:space="preserve">P O BOX 96                    </t>
  </si>
  <si>
    <t xml:space="preserve">FLOYDS KNOBS                  </t>
  </si>
  <si>
    <t xml:space="preserve">4800 S Calhoun St             </t>
  </si>
  <si>
    <t xml:space="preserve">Fort Wayne                    </t>
  </si>
  <si>
    <t xml:space="preserve">5201 S Camden Dr              </t>
  </si>
  <si>
    <t xml:space="preserve">58 S Columbia St              </t>
  </si>
  <si>
    <t xml:space="preserve">Frankfort                     </t>
  </si>
  <si>
    <t xml:space="preserve">Tabernacle Christian Church                       </t>
  </si>
  <si>
    <t xml:space="preserve">198 N WATER STREET            </t>
  </si>
  <si>
    <t xml:space="preserve">FRANKLIN                      </t>
  </si>
  <si>
    <t xml:space="preserve">1331 E 300 S                  </t>
  </si>
  <si>
    <t xml:space="preserve">Franklin                      </t>
  </si>
  <si>
    <t xml:space="preserve">BOX 376                       </t>
  </si>
  <si>
    <t xml:space="preserve">FRANKTON                      </t>
  </si>
  <si>
    <t xml:space="preserve">Beechwood Christian Church                        </t>
  </si>
  <si>
    <t xml:space="preserve">PO Box 28                     </t>
  </si>
  <si>
    <t xml:space="preserve">French Lick                   </t>
  </si>
  <si>
    <t xml:space="preserve">Primera Iglesia Cristiana                         </t>
  </si>
  <si>
    <t xml:space="preserve">401 E N "D"  Street           </t>
  </si>
  <si>
    <t xml:space="preserve">Gas City                      </t>
  </si>
  <si>
    <t xml:space="preserve">P O Box 275                   </t>
  </si>
  <si>
    <t xml:space="preserve">Greencastle                   </t>
  </si>
  <si>
    <t xml:space="preserve">Greenfield Christian Church                       </t>
  </si>
  <si>
    <t xml:space="preserve">23 N. East St.                </t>
  </si>
  <si>
    <t xml:space="preserve">Greenfield                    </t>
  </si>
  <si>
    <t xml:space="preserve">Nameless Creek Christian Church                   </t>
  </si>
  <si>
    <t xml:space="preserve">3856 N 800E                   </t>
  </si>
  <si>
    <t xml:space="preserve">GREENFIELD                    </t>
  </si>
  <si>
    <t xml:space="preserve">500 N HIGH                    </t>
  </si>
  <si>
    <t xml:space="preserve">HARTFORD CITY                 </t>
  </si>
  <si>
    <t xml:space="preserve">9540 FIFTH STREET             </t>
  </si>
  <si>
    <t xml:space="preserve">HIGHLAND                      </t>
  </si>
  <si>
    <t xml:space="preserve">Hillsboro Christian Church                        </t>
  </si>
  <si>
    <t xml:space="preserve">Hobbs Christian Church                            </t>
  </si>
  <si>
    <t xml:space="preserve">BOX 302                       </t>
  </si>
  <si>
    <t xml:space="preserve">HOBBS                         </t>
  </si>
  <si>
    <t xml:space="preserve">Allisonville Christian Church                     </t>
  </si>
  <si>
    <t xml:space="preserve">7701 ALLISONVILLE RD          </t>
  </si>
  <si>
    <t xml:space="preserve">INDIANAPOLIS                  </t>
  </si>
  <si>
    <t xml:space="preserve">Augusta Christian Church                          </t>
  </si>
  <si>
    <t xml:space="preserve">3445 W 71ST STREET            </t>
  </si>
  <si>
    <t xml:space="preserve">Indianapolis                  </t>
  </si>
  <si>
    <t xml:space="preserve">701 N Delaware St             </t>
  </si>
  <si>
    <t xml:space="preserve">Downey Avenue Christian Church                    </t>
  </si>
  <si>
    <t xml:space="preserve">111 S DOWNEY AVENUE           </t>
  </si>
  <si>
    <t xml:space="preserve">Eastgate Christian Church                         </t>
  </si>
  <si>
    <t xml:space="preserve">8100 E 16th Street            </t>
  </si>
  <si>
    <t xml:space="preserve">Franklin Central Christian Church                 </t>
  </si>
  <si>
    <t xml:space="preserve">4100 S FRANKLIN ROAD          </t>
  </si>
  <si>
    <t xml:space="preserve">Garden City Christian Church                      </t>
  </si>
  <si>
    <t xml:space="preserve">5201 ROCKVILLE ROAD           </t>
  </si>
  <si>
    <t xml:space="preserve">Glendale Christian Church                         </t>
  </si>
  <si>
    <t xml:space="preserve">1788 HAYNES AVENUE            </t>
  </si>
  <si>
    <t xml:space="preserve">Linwood Christian Church                          </t>
  </si>
  <si>
    <t xml:space="preserve">4424 E Michigan St            </t>
  </si>
  <si>
    <t xml:space="preserve">Indianaoplis                  </t>
  </si>
  <si>
    <t xml:space="preserve">Northwood Christian Church                        </t>
  </si>
  <si>
    <t xml:space="preserve">4550 Central Avenue           </t>
  </si>
  <si>
    <t xml:space="preserve">Olive Branch Christian Church                     </t>
  </si>
  <si>
    <t xml:space="preserve">Light of the World Christian Chu                  </t>
  </si>
  <si>
    <t xml:space="preserve">4646 N MICHIGAN ROAD          </t>
  </si>
  <si>
    <t xml:space="preserve">Seventh &amp; Eighth United Christian Church          </t>
  </si>
  <si>
    <t xml:space="preserve">2916 W 30th St                </t>
  </si>
  <si>
    <t xml:space="preserve">Southport Christian Church                        </t>
  </si>
  <si>
    <t xml:space="preserve">201 E EPLER AVENUE            </t>
  </si>
  <si>
    <t xml:space="preserve">Speedway Christian Church                         </t>
  </si>
  <si>
    <t xml:space="preserve">5110 W 14TH STREET            </t>
  </si>
  <si>
    <t xml:space="preserve">Westview Christian Church                         </t>
  </si>
  <si>
    <t xml:space="preserve">5925 W 34TH STREET            </t>
  </si>
  <si>
    <t xml:space="preserve">5030 Hamburg Pike             </t>
  </si>
  <si>
    <t xml:space="preserve">Jeffersonville                </t>
  </si>
  <si>
    <t xml:space="preserve">3209 Middle Rd                </t>
  </si>
  <si>
    <t xml:space="preserve">Covenant Federated Church                         </t>
  </si>
  <si>
    <t xml:space="preserve">612 N SIXTH ST                </t>
  </si>
  <si>
    <t xml:space="preserve">KENTLAND                      </t>
  </si>
  <si>
    <t xml:space="preserve">854 N Malfalfa 300 W          </t>
  </si>
  <si>
    <t xml:space="preserve">KOKOMO                        </t>
  </si>
  <si>
    <t xml:space="preserve">Northview Christian Church                        </t>
  </si>
  <si>
    <t xml:space="preserve">2059 N CO RD 100 E            </t>
  </si>
  <si>
    <t xml:space="preserve">South Side Christian Church                       </t>
  </si>
  <si>
    <t xml:space="preserve">201 E MARKLAND AVE            </t>
  </si>
  <si>
    <t xml:space="preserve">P O BOX 35                    </t>
  </si>
  <si>
    <t xml:space="preserve">LA PORTE                      </t>
  </si>
  <si>
    <t xml:space="preserve">311 E MAIN STREET             </t>
  </si>
  <si>
    <t xml:space="preserve">LEBANON                       </t>
  </si>
  <si>
    <t xml:space="preserve">Lizton Christian Church                           </t>
  </si>
  <si>
    <t xml:space="preserve">P O BOX 137                   </t>
  </si>
  <si>
    <t xml:space="preserve">LIZTON                        </t>
  </si>
  <si>
    <t xml:space="preserve">River of Life Christian Church                    </t>
  </si>
  <si>
    <t xml:space="preserve">130 Mall Road                 </t>
  </si>
  <si>
    <t xml:space="preserve">Logansport                    </t>
  </si>
  <si>
    <t xml:space="preserve">LYONS                         </t>
  </si>
  <si>
    <t xml:space="preserve">512 W MAIN ST                 </t>
  </si>
  <si>
    <t xml:space="preserve">P O BOX 1126                  </t>
  </si>
  <si>
    <t xml:space="preserve">East Christian Church                             </t>
  </si>
  <si>
    <t xml:space="preserve">P O Box 156                   </t>
  </si>
  <si>
    <t xml:space="preserve">Markleville                   </t>
  </si>
  <si>
    <t xml:space="preserve">Marshall Federated Church                         </t>
  </si>
  <si>
    <t xml:space="preserve">P O BOX 57                    </t>
  </si>
  <si>
    <t xml:space="preserve">MARSHALL                      </t>
  </si>
  <si>
    <t xml:space="preserve">P O BOX 1675                  </t>
  </si>
  <si>
    <t xml:space="preserve">Martinsville                  </t>
  </si>
  <si>
    <t xml:space="preserve">Sixth Street Christian Church                     </t>
  </si>
  <si>
    <t xml:space="preserve">P O Box 26                    </t>
  </si>
  <si>
    <t xml:space="preserve">MIDDLETOWN                    </t>
  </si>
  <si>
    <t xml:space="preserve">Milton Christian Church                           </t>
  </si>
  <si>
    <t xml:space="preserve">BOX 534                       </t>
  </si>
  <si>
    <t xml:space="preserve">MILTON                        </t>
  </si>
  <si>
    <t xml:space="preserve">2511 E THIRD STREET           </t>
  </si>
  <si>
    <t xml:space="preserve">MISHAWAKA                     </t>
  </si>
  <si>
    <t xml:space="preserve">Oak Grove Christian Church                        </t>
  </si>
  <si>
    <t xml:space="preserve">525 N. Indiana Street         </t>
  </si>
  <si>
    <t xml:space="preserve">Mooresville                   </t>
  </si>
  <si>
    <t xml:space="preserve">Mount Summit Christian Church                     </t>
  </si>
  <si>
    <t xml:space="preserve">P O Box 310                   </t>
  </si>
  <si>
    <t xml:space="preserve">Mount Summit                  </t>
  </si>
  <si>
    <t xml:space="preserve">Hazelwood Christian Church                        </t>
  </si>
  <si>
    <t xml:space="preserve">1400 W University Ave         </t>
  </si>
  <si>
    <t xml:space="preserve">Muncie                        </t>
  </si>
  <si>
    <t xml:space="preserve">1315 E SPRING STREET          </t>
  </si>
  <si>
    <t xml:space="preserve">NEW ALBANY                    </t>
  </si>
  <si>
    <t xml:space="preserve">Tunnel Hill Christian Church                      </t>
  </si>
  <si>
    <t xml:space="preserve">5105 Old Georgetown Rd        </t>
  </si>
  <si>
    <t xml:space="preserve">Georgetown                    </t>
  </si>
  <si>
    <t xml:space="preserve">2000 BUNDY AVENUE             </t>
  </si>
  <si>
    <t xml:space="preserve">NEW CASTLE                    </t>
  </si>
  <si>
    <t xml:space="preserve">New Palestine Christian Church                    </t>
  </si>
  <si>
    <t xml:space="preserve">P O BOX 556                   </t>
  </si>
  <si>
    <t xml:space="preserve">NEW PALESTINE                 </t>
  </si>
  <si>
    <t xml:space="preserve">P O BOX 189                   </t>
  </si>
  <si>
    <t xml:space="preserve">NOBLESVILLE                   </t>
  </si>
  <si>
    <t xml:space="preserve">P O Box 360                   </t>
  </si>
  <si>
    <t xml:space="preserve">Oaktown                       </t>
  </si>
  <si>
    <t xml:space="preserve">BOX 146                       </t>
  </si>
  <si>
    <t xml:space="preserve">Oxford Federated Church                           </t>
  </si>
  <si>
    <t xml:space="preserve">P O BOX 47                    </t>
  </si>
  <si>
    <t xml:space="preserve">OXFORD                        </t>
  </si>
  <si>
    <t xml:space="preserve">Pittsboro Christian Church                        </t>
  </si>
  <si>
    <t xml:space="preserve">BOX 215                       </t>
  </si>
  <si>
    <t xml:space="preserve">PITTSBORO                     </t>
  </si>
  <si>
    <t xml:space="preserve">Avon Christian Church                             </t>
  </si>
  <si>
    <t xml:space="preserve">7236 E County Road 100 S      </t>
  </si>
  <si>
    <t xml:space="preserve">Avon                          </t>
  </si>
  <si>
    <t xml:space="preserve">Poseyville Christian Church                       </t>
  </si>
  <si>
    <t xml:space="preserve">PO Box 86                     </t>
  </si>
  <si>
    <t xml:space="preserve">Poseyville                    </t>
  </si>
  <si>
    <t xml:space="preserve">Broadway Christian Church                         </t>
  </si>
  <si>
    <t xml:space="preserve">201 E BROADWAY ST             </t>
  </si>
  <si>
    <t xml:space="preserve">PRINCETON                     </t>
  </si>
  <si>
    <t xml:space="preserve">327 N VAN RENSSELAER          </t>
  </si>
  <si>
    <t xml:space="preserve">RENSSELAER                    </t>
  </si>
  <si>
    <t xml:space="preserve">100 S 10TH STREET             </t>
  </si>
  <si>
    <t xml:space="preserve">PO Box 357                    </t>
  </si>
  <si>
    <t xml:space="preserve">Rochester                     </t>
  </si>
  <si>
    <t xml:space="preserve">Big Flatrock Christian Church                     </t>
  </si>
  <si>
    <t xml:space="preserve">6352 W 650 S (GOWDY)          </t>
  </si>
  <si>
    <t xml:space="preserve">Main Street Christian Church                      </t>
  </si>
  <si>
    <t xml:space="preserve">615 N MAIN ST                 </t>
  </si>
  <si>
    <t xml:space="preserve">Russellville Community Church                     </t>
  </si>
  <si>
    <t xml:space="preserve">BOX 183                       </t>
  </si>
  <si>
    <t xml:space="preserve">RUSSELLVILLE                  </t>
  </si>
  <si>
    <t xml:space="preserve">Saint Paul Christian Church                       </t>
  </si>
  <si>
    <t xml:space="preserve">305 E WALNUT STREET           </t>
  </si>
  <si>
    <t xml:space="preserve">SALEM                         </t>
  </si>
  <si>
    <t xml:space="preserve">118 W Washington St           </t>
  </si>
  <si>
    <t xml:space="preserve">Shelbyville                   </t>
  </si>
  <si>
    <t xml:space="preserve">P O BOX 111                   </t>
  </si>
  <si>
    <t xml:space="preserve">1329 E JACKSON ROAD           </t>
  </si>
  <si>
    <t xml:space="preserve">SOUTH BEND                    </t>
  </si>
  <si>
    <t xml:space="preserve">Stilesville Christian Church                      </t>
  </si>
  <si>
    <t xml:space="preserve">P O Box 237                   </t>
  </si>
  <si>
    <t xml:space="preserve">Stilesville                   </t>
  </si>
  <si>
    <t xml:space="preserve">Summitville                   </t>
  </si>
  <si>
    <t xml:space="preserve">4950 E Wabash                 </t>
  </si>
  <si>
    <t xml:space="preserve">Terre Haute                   </t>
  </si>
  <si>
    <t xml:space="preserve">West Street Christian Church                      </t>
  </si>
  <si>
    <t xml:space="preserve">132 N West St                 </t>
  </si>
  <si>
    <t xml:space="preserve">Tipton                        </t>
  </si>
  <si>
    <t xml:space="preserve">Trafalgar Christian Church                        </t>
  </si>
  <si>
    <t xml:space="preserve">PO Box 147                    </t>
  </si>
  <si>
    <t xml:space="preserve">Trafalgar                     </t>
  </si>
  <si>
    <t xml:space="preserve">UNION CITY                    </t>
  </si>
  <si>
    <t xml:space="preserve">New Lisbon Christian Church                       </t>
  </si>
  <si>
    <t xml:space="preserve">7996 E Co Rd 550 N            </t>
  </si>
  <si>
    <t xml:space="preserve">Union City                    </t>
  </si>
  <si>
    <t xml:space="preserve">P O BOX 412                   </t>
  </si>
  <si>
    <t xml:space="preserve">VAN BUREN                     </t>
  </si>
  <si>
    <t xml:space="preserve">P O BOX 176                   </t>
  </si>
  <si>
    <t xml:space="preserve">VEEDERSBURG                   </t>
  </si>
  <si>
    <t xml:space="preserve">P O BOX 978                   </t>
  </si>
  <si>
    <t xml:space="preserve">VINCENNES                     </t>
  </si>
  <si>
    <t xml:space="preserve">Wabash Christian Church                           </t>
  </si>
  <si>
    <t xml:space="preserve">110 W HILL STREET             </t>
  </si>
  <si>
    <t xml:space="preserve">WABASH                        </t>
  </si>
  <si>
    <t xml:space="preserve">P.O. Box 151                  </t>
  </si>
  <si>
    <t xml:space="preserve">Wadesville                    </t>
  </si>
  <si>
    <t xml:space="preserve">10 W VAN TREES                </t>
  </si>
  <si>
    <t xml:space="preserve">Little Eagle Creek Christian Church               </t>
  </si>
  <si>
    <t xml:space="preserve">3233 W 166TH ST               </t>
  </si>
  <si>
    <t xml:space="preserve">WESTFIELD                     </t>
  </si>
  <si>
    <t xml:space="preserve">Federated Church of W Lafayette                   </t>
  </si>
  <si>
    <t xml:space="preserve">P.O. Box 2093                 </t>
  </si>
  <si>
    <t xml:space="preserve">West Lafayette                </t>
  </si>
  <si>
    <t xml:space="preserve">106 S. Market Street          </t>
  </si>
  <si>
    <t xml:space="preserve">Lawton Christian Church                           </t>
  </si>
  <si>
    <t xml:space="preserve">4264 N 400 E                  </t>
  </si>
  <si>
    <t xml:space="preserve">MONTEREY                      </t>
  </si>
  <si>
    <t xml:space="preserve">220 S MAIN STREET             </t>
  </si>
  <si>
    <t xml:space="preserve">WINCHESTER                    </t>
  </si>
  <si>
    <t xml:space="preserve">Winslow Christian Church                          </t>
  </si>
  <si>
    <t xml:space="preserve">BOX 382                       </t>
  </si>
  <si>
    <t xml:space="preserve">WINSLOW                       </t>
  </si>
  <si>
    <t xml:space="preserve">Wolcott Christian Church                          </t>
  </si>
  <si>
    <t xml:space="preserve">P O BOX 188                   </t>
  </si>
  <si>
    <t xml:space="preserve">WOLCOTT                       </t>
  </si>
  <si>
    <t xml:space="preserve">Yorktown Christian Church                         </t>
  </si>
  <si>
    <t xml:space="preserve">PO Box 505                    </t>
  </si>
  <si>
    <t xml:space="preserve">Yorktown                      </t>
  </si>
  <si>
    <t xml:space="preserve">Zionsville Christian Church                       </t>
  </si>
  <si>
    <t xml:space="preserve">120 N 9TH STREET              </t>
  </si>
  <si>
    <t xml:space="preserve">ZIONSVILLE                    </t>
  </si>
  <si>
    <t xml:space="preserve">6936 GRAND AVE                </t>
  </si>
  <si>
    <t xml:space="preserve">HAMMOND                       </t>
  </si>
  <si>
    <t xml:space="preserve">Geist Christian Church                            </t>
  </si>
  <si>
    <t xml:space="preserve">8550 Mud Creek Rd.            </t>
  </si>
  <si>
    <t xml:space="preserve">Iglesia Hermandad Cristiana                       </t>
  </si>
  <si>
    <t xml:space="preserve">P.O. Box 36396                </t>
  </si>
  <si>
    <t xml:space="preserve">Casa del Alfarero                                 </t>
  </si>
  <si>
    <t xml:space="preserve">Walk in the Light Christian Church                </t>
  </si>
  <si>
    <t xml:space="preserve">PO Box 88925                  </t>
  </si>
  <si>
    <t xml:space="preserve">New Revelation Christian Church                   </t>
  </si>
  <si>
    <t xml:space="preserve">MISC INDIANA REGION                               </t>
  </si>
  <si>
    <t xml:space="preserve">1100 W 42ND ST                </t>
  </si>
  <si>
    <t xml:space="preserve">Faith Christian Church                            </t>
  </si>
  <si>
    <t xml:space="preserve">2110 W 45TH, S                </t>
  </si>
  <si>
    <t xml:space="preserve">WICHITA                       </t>
  </si>
  <si>
    <t xml:space="preserve">P O BOX 626                   </t>
  </si>
  <si>
    <t xml:space="preserve">ATCHISON                      </t>
  </si>
  <si>
    <t xml:space="preserve">216 S. 6th Street             </t>
  </si>
  <si>
    <t xml:space="preserve">Atwood                        </t>
  </si>
  <si>
    <t xml:space="preserve">1600 State Street             </t>
  </si>
  <si>
    <t xml:space="preserve">P O Box 230                   </t>
  </si>
  <si>
    <t xml:space="preserve">Baxter Springs                </t>
  </si>
  <si>
    <t xml:space="preserve">P O BOX 126                   </t>
  </si>
  <si>
    <t xml:space="preserve">102 N. GRANT STREET           </t>
  </si>
  <si>
    <t xml:space="preserve">CHANUTE                       </t>
  </si>
  <si>
    <t xml:space="preserve">Trinity United Christian Church                   </t>
  </si>
  <si>
    <t xml:space="preserve">P O DRAWER F                  </t>
  </si>
  <si>
    <t xml:space="preserve">CHENEY                        </t>
  </si>
  <si>
    <t xml:space="preserve">P O BOX 485                   </t>
  </si>
  <si>
    <t xml:space="preserve">CLEARWATER                    </t>
  </si>
  <si>
    <t xml:space="preserve">906 Elm Street                </t>
  </si>
  <si>
    <t xml:space="preserve">COFFEYVILLE                   </t>
  </si>
  <si>
    <t xml:space="preserve">385 W THIRD                   </t>
  </si>
  <si>
    <t xml:space="preserve">COLBY                         </t>
  </si>
  <si>
    <t xml:space="preserve">P O BOX 42                    </t>
  </si>
  <si>
    <t xml:space="preserve">DIGHTON                       </t>
  </si>
  <si>
    <t xml:space="preserve">P O BOX 393                   </t>
  </si>
  <si>
    <t xml:space="preserve">DOUGLASS                      </t>
  </si>
  <si>
    <t xml:space="preserve">202 E 12TH AVE                </t>
  </si>
  <si>
    <t xml:space="preserve">EMPORIA                       </t>
  </si>
  <si>
    <t xml:space="preserve">703 West State Street         </t>
  </si>
  <si>
    <t xml:space="preserve">Erie                          </t>
  </si>
  <si>
    <t xml:space="preserve">Christian &amp; Congregational Church                 </t>
  </si>
  <si>
    <t xml:space="preserve">P O BOX 390                   </t>
  </si>
  <si>
    <t xml:space="preserve">Everest Christian Church                          </t>
  </si>
  <si>
    <t xml:space="preserve">BOX 192                       </t>
  </si>
  <si>
    <t xml:space="preserve">EVEREST                       </t>
  </si>
  <si>
    <t xml:space="preserve">101 S JUDSON ST               </t>
  </si>
  <si>
    <t xml:space="preserve">FORT SCOTT                    </t>
  </si>
  <si>
    <t xml:space="preserve">303 N 7th St                  </t>
  </si>
  <si>
    <t xml:space="preserve">Fredonia                      </t>
  </si>
  <si>
    <t xml:space="preserve">Galva Christian Church                            </t>
  </si>
  <si>
    <t xml:space="preserve">400A NORTHVIEW                </t>
  </si>
  <si>
    <t xml:space="preserve">GALVA                         </t>
  </si>
  <si>
    <t xml:space="preserve">306 N. 7TH ST.                </t>
  </si>
  <si>
    <t xml:space="preserve">GARDEN CITY                   </t>
  </si>
  <si>
    <t xml:space="preserve">P O BOX 285                   </t>
  </si>
  <si>
    <t xml:space="preserve">P O BOX 335                   </t>
  </si>
  <si>
    <t xml:space="preserve">GOODLAND                      </t>
  </si>
  <si>
    <t xml:space="preserve">5230 BROADWAY AVE             </t>
  </si>
  <si>
    <t xml:space="preserve">GREAT BEND                    </t>
  </si>
  <si>
    <t xml:space="preserve">7465 S MERIDIAN ST            </t>
  </si>
  <si>
    <t xml:space="preserve">HAYSVILLE                     </t>
  </si>
  <si>
    <t xml:space="preserve">15 S FIRST ST                 </t>
  </si>
  <si>
    <t xml:space="preserve">HERINGTON                     </t>
  </si>
  <si>
    <t xml:space="preserve">210 S 6th St                  </t>
  </si>
  <si>
    <t xml:space="preserve">Hiawatha                      </t>
  </si>
  <si>
    <t xml:space="preserve">P O BOX 463                   </t>
  </si>
  <si>
    <t xml:space="preserve">HOLTON                        </t>
  </si>
  <si>
    <t xml:space="preserve">1244 CENTRAL AVE.             </t>
  </si>
  <si>
    <t xml:space="preserve">HORTON                        </t>
  </si>
  <si>
    <t xml:space="preserve">15 E Fifth St                 </t>
  </si>
  <si>
    <t xml:space="preserve">Hutchinson                    </t>
  </si>
  <si>
    <t xml:space="preserve">Park Place Christian Church                       </t>
  </si>
  <si>
    <t xml:space="preserve">2600 N ADAMS                  </t>
  </si>
  <si>
    <t xml:space="preserve">HUTCHINSON                    </t>
  </si>
  <si>
    <t xml:space="preserve">P O BOX 315                   </t>
  </si>
  <si>
    <t xml:space="preserve">INDEPENDENCE                  </t>
  </si>
  <si>
    <t xml:space="preserve">United Church of Kensington                       </t>
  </si>
  <si>
    <t xml:space="preserve">BOX 296                       </t>
  </si>
  <si>
    <t xml:space="preserve">KENSINGTON                    </t>
  </si>
  <si>
    <t xml:space="preserve">Kingman Christian Church                          </t>
  </si>
  <si>
    <t xml:space="preserve">501 N MAIN ST                 </t>
  </si>
  <si>
    <t xml:space="preserve">KINGMAN                       </t>
  </si>
  <si>
    <t xml:space="preserve">701 NILES                     </t>
  </si>
  <si>
    <t xml:space="preserve">KINSLEY                       </t>
  </si>
  <si>
    <t xml:space="preserve">1000 KENTUCKY ST.             </t>
  </si>
  <si>
    <t xml:space="preserve">LAWRENCE                      </t>
  </si>
  <si>
    <t xml:space="preserve">130 N. 6TH STREET             </t>
  </si>
  <si>
    <t xml:space="preserve">LEAVENWORTH                   </t>
  </si>
  <si>
    <t xml:space="preserve">220 WEST AVE S                </t>
  </si>
  <si>
    <t xml:space="preserve">101 S WALNUT                  </t>
  </si>
  <si>
    <t xml:space="preserve">MCPHERSON                     </t>
  </si>
  <si>
    <t xml:space="preserve">Groveland Christian Church                        </t>
  </si>
  <si>
    <t xml:space="preserve">BOX 275                       </t>
  </si>
  <si>
    <t xml:space="preserve">INMAN                         </t>
  </si>
  <si>
    <t xml:space="preserve">P O BOX 425                   </t>
  </si>
  <si>
    <t xml:space="preserve">115 COURTHOUSE PLAZA          </t>
  </si>
  <si>
    <t xml:space="preserve">MANHATTAN                     </t>
  </si>
  <si>
    <t xml:space="preserve">P O BOX 367                   </t>
  </si>
  <si>
    <t xml:space="preserve">MARYSVILLE                    </t>
  </si>
  <si>
    <t xml:space="preserve">102 E. First Street           </t>
  </si>
  <si>
    <t xml:space="preserve">Newton                        </t>
  </si>
  <si>
    <t xml:space="preserve">United Church of Oberlin                          </t>
  </si>
  <si>
    <t xml:space="preserve">109 N GRIFFITH                </t>
  </si>
  <si>
    <t xml:space="preserve">OBERLIN                       </t>
  </si>
  <si>
    <t xml:space="preserve">1045 S HICKORY                </t>
  </si>
  <si>
    <t xml:space="preserve">OTTAWA                        </t>
  </si>
  <si>
    <t xml:space="preserve">Oxford Christian Church                           </t>
  </si>
  <si>
    <t xml:space="preserve">P O BOX 578                   </t>
  </si>
  <si>
    <t xml:space="preserve">1500 S 29TH                   </t>
  </si>
  <si>
    <t xml:space="preserve">PARSONS                       </t>
  </si>
  <si>
    <t xml:space="preserve">P O BOX 552                   </t>
  </si>
  <si>
    <t xml:space="preserve">PHILLIPSBURG                  </t>
  </si>
  <si>
    <t xml:space="preserve">705 E CENTENNIAL              </t>
  </si>
  <si>
    <t xml:space="preserve">PITTSBURG                     </t>
  </si>
  <si>
    <t xml:space="preserve">BOX 266                       </t>
  </si>
  <si>
    <t xml:space="preserve">POTWIN                        </t>
  </si>
  <si>
    <t xml:space="preserve">123 N Ninnescha               </t>
  </si>
  <si>
    <t xml:space="preserve">Pratt                         </t>
  </si>
  <si>
    <t xml:space="preserve">Belmont Boulevard Christian Church                </t>
  </si>
  <si>
    <t xml:space="preserve">2508 BELMONT BLVD.            </t>
  </si>
  <si>
    <t xml:space="preserve">SALINA                        </t>
  </si>
  <si>
    <t xml:space="preserve">2727 EAST CRAWFORD            </t>
  </si>
  <si>
    <t xml:space="preserve">Sawyer Christian Church                           </t>
  </si>
  <si>
    <t xml:space="preserve">C/O SHIRLEY GREEN             </t>
  </si>
  <si>
    <t xml:space="preserve">SAWYER                        </t>
  </si>
  <si>
    <t xml:space="preserve">701 MAIN ST.                  </t>
  </si>
  <si>
    <t xml:space="preserve">SCOTT CITY                    </t>
  </si>
  <si>
    <t xml:space="preserve">204 CHAUTAUQUA STREET         </t>
  </si>
  <si>
    <t xml:space="preserve">SEDAN                         </t>
  </si>
  <si>
    <t xml:space="preserve">First Christian Church (Disciple of Christ)       </t>
  </si>
  <si>
    <t xml:space="preserve">400 W HIGHWAY 36              </t>
  </si>
  <si>
    <t xml:space="preserve">SMITH CENTER                  </t>
  </si>
  <si>
    <t xml:space="preserve">P O BOX 117                   </t>
  </si>
  <si>
    <t xml:space="preserve">STAFFORD                      </t>
  </si>
  <si>
    <t xml:space="preserve">1880 SW Gage Blvd             </t>
  </si>
  <si>
    <t xml:space="preserve">Topeka                        </t>
  </si>
  <si>
    <t xml:space="preserve">Oakland Christian Church                          </t>
  </si>
  <si>
    <t xml:space="preserve">1001 NE MICHIGAN              </t>
  </si>
  <si>
    <t xml:space="preserve">TOPEKA                        </t>
  </si>
  <si>
    <t xml:space="preserve">West Side Christian Church                        </t>
  </si>
  <si>
    <t xml:space="preserve">432 SW LINDENWOOD AV          </t>
  </si>
  <si>
    <t xml:space="preserve">Shelton Memorial Christian Church                 </t>
  </si>
  <si>
    <t xml:space="preserve">P O BOX 402                   </t>
  </si>
  <si>
    <t xml:space="preserve">ULYSSES                       </t>
  </si>
  <si>
    <t xml:space="preserve">BOX 8                         </t>
  </si>
  <si>
    <t xml:space="preserve">UTICA                         </t>
  </si>
  <si>
    <t xml:space="preserve">123 W. 9th Street             </t>
  </si>
  <si>
    <t xml:space="preserve">WELLINGTON                    </t>
  </si>
  <si>
    <t xml:space="preserve">1400 S George Washington Dr   </t>
  </si>
  <si>
    <t xml:space="preserve">Wichita                       </t>
  </si>
  <si>
    <t xml:space="preserve">Fairview Christian Church                         </t>
  </si>
  <si>
    <t xml:space="preserve">Hillside Christian Church                         </t>
  </si>
  <si>
    <t xml:space="preserve">8330 E. Douglas Ave.          </t>
  </si>
  <si>
    <t xml:space="preserve">Oakview Christian Church                          </t>
  </si>
  <si>
    <t xml:space="preserve">151 S Muirfield Circle        </t>
  </si>
  <si>
    <t xml:space="preserve">Pine Valley Christian Church                      </t>
  </si>
  <si>
    <t xml:space="preserve">5620 E 21st St                </t>
  </si>
  <si>
    <t xml:space="preserve">Riverside Christian Church                        </t>
  </si>
  <si>
    <t xml:space="preserve">1001 Litchfield St            </t>
  </si>
  <si>
    <t xml:space="preserve">Woodridge Christian Church                        </t>
  </si>
  <si>
    <t xml:space="preserve">12111 E 13TH ST               </t>
  </si>
  <si>
    <t xml:space="preserve">904 ALEXANDER ST.             </t>
  </si>
  <si>
    <t xml:space="preserve">WINFIELD                      </t>
  </si>
  <si>
    <t xml:space="preserve">Garden Plain Community Church                     </t>
  </si>
  <si>
    <t xml:space="preserve">P O BOX 372                   </t>
  </si>
  <si>
    <t xml:space="preserve">GARDEN PLAIN                  </t>
  </si>
  <si>
    <t xml:space="preserve">Celebration Community Church                      </t>
  </si>
  <si>
    <t xml:space="preserve">5790 230th Ave                </t>
  </si>
  <si>
    <t xml:space="preserve">HAYS                          </t>
  </si>
  <si>
    <t xml:space="preserve">Rock Christian Church                             </t>
  </si>
  <si>
    <t xml:space="preserve">1111 E 7TH                    </t>
  </si>
  <si>
    <t xml:space="preserve">ROCK                          </t>
  </si>
  <si>
    <t xml:space="preserve">MISC KANSAS REGION                                </t>
  </si>
  <si>
    <t xml:space="preserve">2914 SW MACVICAR              </t>
  </si>
  <si>
    <t xml:space="preserve">Iglesia Discipulos de Cristo                      </t>
  </si>
  <si>
    <t xml:space="preserve">2109 N 7th                    </t>
  </si>
  <si>
    <t xml:space="preserve">Garden City                   </t>
  </si>
  <si>
    <t xml:space="preserve">PO  BOX 38                    </t>
  </si>
  <si>
    <t xml:space="preserve">1930 Winchester Ave           </t>
  </si>
  <si>
    <t xml:space="preserve">Ashland                       </t>
  </si>
  <si>
    <t xml:space="preserve">PO Box 414                    </t>
  </si>
  <si>
    <t xml:space="preserve">Barbourville                  </t>
  </si>
  <si>
    <t xml:space="preserve">BARDSTOWN                     </t>
  </si>
  <si>
    <t xml:space="preserve">P O BOX 2175                  </t>
  </si>
  <si>
    <t xml:space="preserve">Bardwell Christian Church                         </t>
  </si>
  <si>
    <t xml:space="preserve">P O BOX 248                   </t>
  </si>
  <si>
    <t xml:space="preserve">BARDWELL                      </t>
  </si>
  <si>
    <t xml:space="preserve">Baskett Christian Church                          </t>
  </si>
  <si>
    <t xml:space="preserve">7478 CARSON DR                </t>
  </si>
  <si>
    <t xml:space="preserve">BASKETT                       </t>
  </si>
  <si>
    <t xml:space="preserve">Bedford Christian Church                          </t>
  </si>
  <si>
    <t xml:space="preserve">P O BOX 231                   </t>
  </si>
  <si>
    <t xml:space="preserve">Beech Grove Christian Church                      </t>
  </si>
  <si>
    <t xml:space="preserve">P.O. Box 177                  </t>
  </si>
  <si>
    <t xml:space="preserve">2515 Main Street              </t>
  </si>
  <si>
    <t xml:space="preserve">206 Chestnut St               </t>
  </si>
  <si>
    <t xml:space="preserve">Berea                         </t>
  </si>
  <si>
    <t xml:space="preserve">FALMOUTH                      </t>
  </si>
  <si>
    <t xml:space="preserve">Bloomfield Christian Church                       </t>
  </si>
  <si>
    <t xml:space="preserve">P O BOX 100                   </t>
  </si>
  <si>
    <t xml:space="preserve">BLOOMFIELD                    </t>
  </si>
  <si>
    <t xml:space="preserve">Boston Christian Church                           </t>
  </si>
  <si>
    <t xml:space="preserve">BOX 13                        </t>
  </si>
  <si>
    <t xml:space="preserve">BOSTON                        </t>
  </si>
  <si>
    <t xml:space="preserve">1106 STATE ST.                </t>
  </si>
  <si>
    <t xml:space="preserve">BOWLING GREEN                 </t>
  </si>
  <si>
    <t xml:space="preserve">Burgin Christian Church                           </t>
  </si>
  <si>
    <t xml:space="preserve">300 W MAIN  DRAWER D          </t>
  </si>
  <si>
    <t xml:space="preserve">BURGIN                        </t>
  </si>
  <si>
    <t xml:space="preserve">Bullittsville Christian Church                    </t>
  </si>
  <si>
    <t xml:space="preserve">3094 PETERSBURG RD            </t>
  </si>
  <si>
    <t xml:space="preserve">Butler Christian Church                           </t>
  </si>
  <si>
    <t xml:space="preserve">P O Box 234                   </t>
  </si>
  <si>
    <t xml:space="preserve">Butler                        </t>
  </si>
  <si>
    <t xml:space="preserve">BUTLER                        </t>
  </si>
  <si>
    <t xml:space="preserve">Cadiz Christian Church                            </t>
  </si>
  <si>
    <t xml:space="preserve">P O BOX 1960                  </t>
  </si>
  <si>
    <t xml:space="preserve">CADIZ                         </t>
  </si>
  <si>
    <t xml:space="preserve">Campbellsburg Christian Church                    </t>
  </si>
  <si>
    <t xml:space="preserve">P O BOX 399                   </t>
  </si>
  <si>
    <t xml:space="preserve">CAMPBELLSBURG                 </t>
  </si>
  <si>
    <t xml:space="preserve">P O Box 83                    </t>
  </si>
  <si>
    <t xml:space="preserve">Carlisle                      </t>
  </si>
  <si>
    <t xml:space="preserve">Carrollton Christian Church                       </t>
  </si>
  <si>
    <t xml:space="preserve">310 FIFTH ST                  </t>
  </si>
  <si>
    <t xml:space="preserve">CARROLLTON                    </t>
  </si>
  <si>
    <t xml:space="preserve">Chaplin Christian Church                          </t>
  </si>
  <si>
    <t xml:space="preserve">C/O NANCY SIMPSON             </t>
  </si>
  <si>
    <t xml:space="preserve">100 S KENTUCKY AVE            </t>
  </si>
  <si>
    <t xml:space="preserve">CORBIN                        </t>
  </si>
  <si>
    <t xml:space="preserve">COVINGTON                     </t>
  </si>
  <si>
    <t xml:space="preserve">14 W Fifth St                 </t>
  </si>
  <si>
    <t xml:space="preserve">Covington                     </t>
  </si>
  <si>
    <t xml:space="preserve">Runyan Memorial Christian Church                  </t>
  </si>
  <si>
    <t xml:space="preserve">P O BOX 15022                 </t>
  </si>
  <si>
    <t xml:space="preserve">Crestwood Christian Church                        </t>
  </si>
  <si>
    <t xml:space="preserve">BOX 97                        </t>
  </si>
  <si>
    <t xml:space="preserve">CRESTWOOD                     </t>
  </si>
  <si>
    <t xml:space="preserve">Crittenden Christian Church                       </t>
  </si>
  <si>
    <t xml:space="preserve">P O BOX 130                   </t>
  </si>
  <si>
    <t xml:space="preserve">CRITTENDEN                    </t>
  </si>
  <si>
    <t xml:space="preserve">Crofton Christian Church                          </t>
  </si>
  <si>
    <t xml:space="preserve">P O Box 236                   </t>
  </si>
  <si>
    <t xml:space="preserve">Crofton                       </t>
  </si>
  <si>
    <t xml:space="preserve">Cynthiana Christian Church                        </t>
  </si>
  <si>
    <t xml:space="preserve">P.O. Box 236                  </t>
  </si>
  <si>
    <t xml:space="preserve">Cynthiana                     </t>
  </si>
  <si>
    <t xml:space="preserve">Republican Christian Church                       </t>
  </si>
  <si>
    <t xml:space="preserve">7888 KY HIGHWAY 392           </t>
  </si>
  <si>
    <t xml:space="preserve">CYNTHIANA                     </t>
  </si>
  <si>
    <t xml:space="preserve">P O BOX 1398                  </t>
  </si>
  <si>
    <t xml:space="preserve">P O Box 77                    </t>
  </si>
  <si>
    <t xml:space="preserve">Dawson Spring                 </t>
  </si>
  <si>
    <t xml:space="preserve">Pleasureville                 </t>
  </si>
  <si>
    <t xml:space="preserve">Dry Ridge Christian Church                        </t>
  </si>
  <si>
    <t xml:space="preserve">13 SCHOOL ST                  </t>
  </si>
  <si>
    <t xml:space="preserve">DRY RIDGE                     </t>
  </si>
  <si>
    <t xml:space="preserve">P.O. Box 216                  </t>
  </si>
  <si>
    <t xml:space="preserve">Earlington                    </t>
  </si>
  <si>
    <t xml:space="preserve">P O BOX 156                   </t>
  </si>
  <si>
    <t xml:space="preserve">Eminence Christian Church                         </t>
  </si>
  <si>
    <t xml:space="preserve">P O BOX 123                   </t>
  </si>
  <si>
    <t xml:space="preserve">EMINENCE                      </t>
  </si>
  <si>
    <t xml:space="preserve">Erlanger Christian Church                         </t>
  </si>
  <si>
    <t xml:space="preserve">25-27 GRAVES AVE              </t>
  </si>
  <si>
    <t xml:space="preserve">ERLANGER                      </t>
  </si>
  <si>
    <t xml:space="preserve">Ewing Christian Church                            </t>
  </si>
  <si>
    <t xml:space="preserve">1292 EWING RD                 </t>
  </si>
  <si>
    <t xml:space="preserve">EWING                         </t>
  </si>
  <si>
    <t xml:space="preserve">Falmouth Christian Church                         </t>
  </si>
  <si>
    <t xml:space="preserve">303 W. SHELBY ST.             </t>
  </si>
  <si>
    <t xml:space="preserve">Flemingsburg Christian Church                     </t>
  </si>
  <si>
    <t xml:space="preserve">P O BOX 148                   </t>
  </si>
  <si>
    <t xml:space="preserve">FLEMINGSBURG                  </t>
  </si>
  <si>
    <t xml:space="preserve">Florence Christian Church                         </t>
  </si>
  <si>
    <t xml:space="preserve">300 MAIN ST.                  </t>
  </si>
  <si>
    <t xml:space="preserve">Bridgeport Christian Church                       </t>
  </si>
  <si>
    <t xml:space="preserve">175 Evergreen Rd              </t>
  </si>
  <si>
    <t xml:space="preserve">316 ANN ST.                   </t>
  </si>
  <si>
    <t xml:space="preserve">FRANKFORT                     </t>
  </si>
  <si>
    <t xml:space="preserve">265 Versailles Road           </t>
  </si>
  <si>
    <t xml:space="preserve">Millville Christian Church                        </t>
  </si>
  <si>
    <t xml:space="preserve">FULTON                        </t>
  </si>
  <si>
    <t xml:space="preserve">GEORGETOWN                    </t>
  </si>
  <si>
    <t xml:space="preserve">112 E COLLEGE ST              </t>
  </si>
  <si>
    <t xml:space="preserve">Newtown Christian Church                          </t>
  </si>
  <si>
    <t xml:space="preserve">5514 Paris Road               </t>
  </si>
  <si>
    <t xml:space="preserve">2785 Oxford Village Lane      </t>
  </si>
  <si>
    <t xml:space="preserve">1100 N Race St                </t>
  </si>
  <si>
    <t xml:space="preserve">Glasgow                       </t>
  </si>
  <si>
    <t xml:space="preserve">P O BOX 197                   </t>
  </si>
  <si>
    <t xml:space="preserve">P O Box 38                    </t>
  </si>
  <si>
    <t xml:space="preserve">Guthrie                       </t>
  </si>
  <si>
    <t xml:space="preserve">Harlan Christian Church                           </t>
  </si>
  <si>
    <t xml:space="preserve">130 S 1ST STREET              </t>
  </si>
  <si>
    <t xml:space="preserve">HARLAN                        </t>
  </si>
  <si>
    <t xml:space="preserve">Harrodsburg Christian Church                      </t>
  </si>
  <si>
    <t xml:space="preserve">HARRODSBURG                   </t>
  </si>
  <si>
    <t xml:space="preserve">830 S. GREEN ST.              </t>
  </si>
  <si>
    <t xml:space="preserve">HENDERSON                     </t>
  </si>
  <si>
    <t xml:space="preserve">Roaring Spring Christian Church                   </t>
  </si>
  <si>
    <t xml:space="preserve">228 MILITARY RD               </t>
  </si>
  <si>
    <t xml:space="preserve">HERNDON                       </t>
  </si>
  <si>
    <t xml:space="preserve">2601 S Walnut St              </t>
  </si>
  <si>
    <t xml:space="preserve">Hopkinsville                  </t>
  </si>
  <si>
    <t xml:space="preserve">Millbrooke Christian Church                       </t>
  </si>
  <si>
    <t xml:space="preserve">703 COUNTRY CLUB LN.          </t>
  </si>
  <si>
    <t xml:space="preserve">Sinking Fork Christian Church                     </t>
  </si>
  <si>
    <t xml:space="preserve">8699 Dawson Springs Road      </t>
  </si>
  <si>
    <t xml:space="preserve">Independence Christian Church                     </t>
  </si>
  <si>
    <t xml:space="preserve">270 Main St.                  </t>
  </si>
  <si>
    <t xml:space="preserve">Irvine                        </t>
  </si>
  <si>
    <t xml:space="preserve">La Grange Christian Church                        </t>
  </si>
  <si>
    <t xml:space="preserve">214 N FIRST ST                </t>
  </si>
  <si>
    <t xml:space="preserve">LA GRANGE                     </t>
  </si>
  <si>
    <t xml:space="preserve">Lancaster Christian Church                        </t>
  </si>
  <si>
    <t xml:space="preserve">P O BOX 574                   </t>
  </si>
  <si>
    <t xml:space="preserve">LANCASTER                     </t>
  </si>
  <si>
    <t xml:space="preserve">300 S. MAIN ST.               </t>
  </si>
  <si>
    <t xml:space="preserve">LAWRENCEBURG                  </t>
  </si>
  <si>
    <t xml:space="preserve">5362 PARIS PK                 </t>
  </si>
  <si>
    <t xml:space="preserve">1206 N. LIMESTONE ST          </t>
  </si>
  <si>
    <t xml:space="preserve">P O BOX 1459                  </t>
  </si>
  <si>
    <t xml:space="preserve">1882 Bellefonte Dr            </t>
  </si>
  <si>
    <t xml:space="preserve">Lexington                     </t>
  </si>
  <si>
    <t xml:space="preserve">East Second St Christian Church                   </t>
  </si>
  <si>
    <t xml:space="preserve">146 CONSTITUTION STREET       </t>
  </si>
  <si>
    <t xml:space="preserve">1836 CLAYS MILL RD            </t>
  </si>
  <si>
    <t xml:space="preserve">Old Union Christian Church                        </t>
  </si>
  <si>
    <t xml:space="preserve">6856 Russell Cave Road        </t>
  </si>
  <si>
    <t xml:space="preserve">Providence Christian Church                       </t>
  </si>
  <si>
    <t xml:space="preserve">101 Providence Way            </t>
  </si>
  <si>
    <t xml:space="preserve">Nicholasville                 </t>
  </si>
  <si>
    <t xml:space="preserve">South Elkhorn Christian Church                    </t>
  </si>
  <si>
    <t xml:space="preserve">4343 HARRODSBURG RD           </t>
  </si>
  <si>
    <t xml:space="preserve">530 E. High St.               </t>
  </si>
  <si>
    <t xml:space="preserve">P O BOX 8                     </t>
  </si>
  <si>
    <t xml:space="preserve">LIBERTY                       </t>
  </si>
  <si>
    <t xml:space="preserve">Beargrass Christian Church                        </t>
  </si>
  <si>
    <t xml:space="preserve">4100 Shelbyville Road         </t>
  </si>
  <si>
    <t xml:space="preserve">Louisville                    </t>
  </si>
  <si>
    <t xml:space="preserve">Douglass Blvd Christian Church                    </t>
  </si>
  <si>
    <t xml:space="preserve">2005 DOUGLASS BLVD.           </t>
  </si>
  <si>
    <t xml:space="preserve">LOUISVILLE                    </t>
  </si>
  <si>
    <t xml:space="preserve">Hill Street Christian Church                      </t>
  </si>
  <si>
    <t xml:space="preserve">Hurstbourne Christian Church                      </t>
  </si>
  <si>
    <t xml:space="preserve">601 NOTTINGHAM PKW            </t>
  </si>
  <si>
    <t xml:space="preserve">Jeffersontown Christian Church                    </t>
  </si>
  <si>
    <t xml:space="preserve">10631 TAYLORSVILLE            </t>
  </si>
  <si>
    <t xml:space="preserve">Shawnee Christian Church                          </t>
  </si>
  <si>
    <t xml:space="preserve">1520 Gagel Ave                </t>
  </si>
  <si>
    <t xml:space="preserve">Westport Road Christian Church                    </t>
  </si>
  <si>
    <t xml:space="preserve">7515 Westport Road            </t>
  </si>
  <si>
    <t xml:space="preserve">Third Central United Christian                    </t>
  </si>
  <si>
    <t xml:space="preserve">3900 W. BROADWAY              </t>
  </si>
  <si>
    <t xml:space="preserve">The Valley                                        </t>
  </si>
  <si>
    <t xml:space="preserve">9621 DIXIE                    </t>
  </si>
  <si>
    <t xml:space="preserve">1030 COLLEGE DR               </t>
  </si>
  <si>
    <t xml:space="preserve">MADISONVILLE                  </t>
  </si>
  <si>
    <t xml:space="preserve">Marion Christian Church                           </t>
  </si>
  <si>
    <t xml:space="preserve">P O BOX 799                   </t>
  </si>
  <si>
    <t xml:space="preserve">MAYFIELD                      </t>
  </si>
  <si>
    <t xml:space="preserve">P O Box 1021                  </t>
  </si>
  <si>
    <t xml:space="preserve">Mayfield                      </t>
  </si>
  <si>
    <t xml:space="preserve">Mays Lick Christian Church                        </t>
  </si>
  <si>
    <t xml:space="preserve">Mays Lick                     </t>
  </si>
  <si>
    <t xml:space="preserve">Mill Creek Christian Church                       </t>
  </si>
  <si>
    <t xml:space="preserve">6861 KY 11                    </t>
  </si>
  <si>
    <t xml:space="preserve">MAYS LICK                     </t>
  </si>
  <si>
    <t xml:space="preserve">18 East Third Street          </t>
  </si>
  <si>
    <t xml:space="preserve">Maysville                     </t>
  </si>
  <si>
    <t xml:space="preserve">Orangeburg Christian Church                       </t>
  </si>
  <si>
    <t xml:space="preserve">7252 KY 1234 S                </t>
  </si>
  <si>
    <t xml:space="preserve">MAYSVILLE                     </t>
  </si>
  <si>
    <t xml:space="preserve">BOX 971                       </t>
  </si>
  <si>
    <t xml:space="preserve">MIDDLESBORO                   </t>
  </si>
  <si>
    <t xml:space="preserve">Middletown Christian Church                       </t>
  </si>
  <si>
    <t xml:space="preserve">500 WATTERSON TR.             </t>
  </si>
  <si>
    <t xml:space="preserve">Midway Christian Church                           </t>
  </si>
  <si>
    <t xml:space="preserve">Midway                        </t>
  </si>
  <si>
    <t xml:space="preserve">Old Grassy Christian Church                       </t>
  </si>
  <si>
    <t xml:space="preserve">c/o General Delivery          </t>
  </si>
  <si>
    <t xml:space="preserve">Mize                          </t>
  </si>
  <si>
    <t xml:space="preserve">OWENTON                       </t>
  </si>
  <si>
    <t xml:space="preserve">227 E Main St                 </t>
  </si>
  <si>
    <t xml:space="preserve">Morehead                      </t>
  </si>
  <si>
    <t xml:space="preserve">222 WEST MAIN ST.             </t>
  </si>
  <si>
    <t xml:space="preserve">111 N 5TH ST                  </t>
  </si>
  <si>
    <t xml:space="preserve">MURRAY                        </t>
  </si>
  <si>
    <t xml:space="preserve">1360 Bethany Ln               </t>
  </si>
  <si>
    <t xml:space="preserve">NICHOLASVILLE                 </t>
  </si>
  <si>
    <t xml:space="preserve">Nicholasville Christian Church                    </t>
  </si>
  <si>
    <t xml:space="preserve">104 S SECOND                  </t>
  </si>
  <si>
    <t xml:space="preserve">North Middletown Christian Church                 </t>
  </si>
  <si>
    <t xml:space="preserve">BOX 43                        </t>
  </si>
  <si>
    <t xml:space="preserve">N MIDDLETOWN                  </t>
  </si>
  <si>
    <t xml:space="preserve">P O BOX 939                   </t>
  </si>
  <si>
    <t xml:space="preserve">NORTONVILLE                   </t>
  </si>
  <si>
    <t xml:space="preserve">Century Christian Church                          </t>
  </si>
  <si>
    <t xml:space="preserve">1301 TAMARACK RD.             </t>
  </si>
  <si>
    <t xml:space="preserve">OWENSBORO                     </t>
  </si>
  <si>
    <t xml:space="preserve">Owensboro                     </t>
  </si>
  <si>
    <t xml:space="preserve">P O BOX 453                   </t>
  </si>
  <si>
    <t xml:space="preserve">P O BOX 418                   </t>
  </si>
  <si>
    <t xml:space="preserve">OWINGSVILLE                   </t>
  </si>
  <si>
    <t xml:space="preserve">415 AUDUBON DR                </t>
  </si>
  <si>
    <t xml:space="preserve">PADUCAH                       </t>
  </si>
  <si>
    <t xml:space="preserve">Clintonville Christian Church                     </t>
  </si>
  <si>
    <t xml:space="preserve">141 Austerlitz Road           </t>
  </si>
  <si>
    <t xml:space="preserve">Paris                         </t>
  </si>
  <si>
    <t xml:space="preserve">911 HIGH ST                   </t>
  </si>
  <si>
    <t xml:space="preserve">Seventh Street Christian Church                   </t>
  </si>
  <si>
    <t xml:space="preserve">P O BOX 2746                  </t>
  </si>
  <si>
    <t xml:space="preserve">PIKEVILLE                     </t>
  </si>
  <si>
    <t xml:space="preserve">Berea Christian Church                            </t>
  </si>
  <si>
    <t xml:space="preserve">5556 BETHLEHEM ROAD           </t>
  </si>
  <si>
    <t xml:space="preserve">PLEASUREVILLE                 </t>
  </si>
  <si>
    <t xml:space="preserve">Pleasureville Christian Church                    </t>
  </si>
  <si>
    <t xml:space="preserve">P.O. Box 91                   </t>
  </si>
  <si>
    <t xml:space="preserve">510 HOPKINSVILLE ST.          </t>
  </si>
  <si>
    <t xml:space="preserve">First Christian Church of Louisville              </t>
  </si>
  <si>
    <t xml:space="preserve">7700 US HWY 42                </t>
  </si>
  <si>
    <t xml:space="preserve">Radcliff Christian Church                         </t>
  </si>
  <si>
    <t xml:space="preserve">P O BOX 686                   </t>
  </si>
  <si>
    <t xml:space="preserve">RADCLIFF                      </t>
  </si>
  <si>
    <t xml:space="preserve">Ravenna Christian Church                          </t>
  </si>
  <si>
    <t xml:space="preserve">C/O JANICE BUSH               </t>
  </si>
  <si>
    <t xml:space="preserve">IRVINE                        </t>
  </si>
  <si>
    <t xml:space="preserve">830 Battlefield Memorial Hwy  </t>
  </si>
  <si>
    <t xml:space="preserve">Richmond                      </t>
  </si>
  <si>
    <t xml:space="preserve">White Oak Pond Church                             </t>
  </si>
  <si>
    <t xml:space="preserve">PO Box 2167                   </t>
  </si>
  <si>
    <t xml:space="preserve">220 BEREA CHURCH RD           </t>
  </si>
  <si>
    <t xml:space="preserve">201 W 7TH ST                  </t>
  </si>
  <si>
    <t xml:space="preserve">Salvisa Christian Church                          </t>
  </si>
  <si>
    <t xml:space="preserve">SALVISA                       </t>
  </si>
  <si>
    <t xml:space="preserve">Sebree Christian Church                           </t>
  </si>
  <si>
    <t xml:space="preserve">P O Box 35                    </t>
  </si>
  <si>
    <t xml:space="preserve">Sebree                        </t>
  </si>
  <si>
    <t xml:space="preserve">SHELBYVILLE                   </t>
  </si>
  <si>
    <t xml:space="preserve">Shepherdsville Christian Church                   </t>
  </si>
  <si>
    <t xml:space="preserve">337 LEE VALLEY RD             </t>
  </si>
  <si>
    <t xml:space="preserve">SHEPHERDSVLE                  </t>
  </si>
  <si>
    <t xml:space="preserve">PO BOX 48                     </t>
  </si>
  <si>
    <t xml:space="preserve">SMITHS GROVE                  </t>
  </si>
  <si>
    <t xml:space="preserve">BOX 64                        </t>
  </si>
  <si>
    <t xml:space="preserve">SOMERSET                      </t>
  </si>
  <si>
    <t xml:space="preserve">P O BOX 56                    </t>
  </si>
  <si>
    <t xml:space="preserve">Stamping Ground Christian Church                  </t>
  </si>
  <si>
    <t xml:space="preserve">3210 Main St                  </t>
  </si>
  <si>
    <t xml:space="preserve">Stamping Ground               </t>
  </si>
  <si>
    <t xml:space="preserve">Stanford Christian Church                         </t>
  </si>
  <si>
    <t xml:space="preserve">200 E Main St                 </t>
  </si>
  <si>
    <t xml:space="preserve">Stanford                      </t>
  </si>
  <si>
    <t xml:space="preserve">P O BOX 386                   </t>
  </si>
  <si>
    <t xml:space="preserve">TAYLORSVILLE                  </t>
  </si>
  <si>
    <t xml:space="preserve">160 LEXINGTON ST              </t>
  </si>
  <si>
    <t xml:space="preserve">VERSAILLES                    </t>
  </si>
  <si>
    <t xml:space="preserve">New Union Christian Church                        </t>
  </si>
  <si>
    <t xml:space="preserve">KEMPER/407 CHINOE RD          </t>
  </si>
  <si>
    <t xml:space="preserve">Waddy Christian Church                            </t>
  </si>
  <si>
    <t xml:space="preserve">WITT/2686 WADDY RD            </t>
  </si>
  <si>
    <t xml:space="preserve">Waddy                         </t>
  </si>
  <si>
    <t xml:space="preserve">Walton Christian Church                           </t>
  </si>
  <si>
    <t xml:space="preserve">WALTON                        </t>
  </si>
  <si>
    <t xml:space="preserve">P O Box 925                   </t>
  </si>
  <si>
    <t xml:space="preserve">Warsaw                        </t>
  </si>
  <si>
    <t xml:space="preserve">Maxon Christian Church                            </t>
  </si>
  <si>
    <t xml:space="preserve">7920 CAIRO ROAD               </t>
  </si>
  <si>
    <t xml:space="preserve">WEST PADUCAH                  </t>
  </si>
  <si>
    <t xml:space="preserve">Wickliffe Christian Church                        </t>
  </si>
  <si>
    <t xml:space="preserve">24 E HICKMAN ST               </t>
  </si>
  <si>
    <t xml:space="preserve">Worthville Christian Church                       </t>
  </si>
  <si>
    <t xml:space="preserve">P O BOX 112                   </t>
  </si>
  <si>
    <t xml:space="preserve">WORTHVILLE                    </t>
  </si>
  <si>
    <t xml:space="preserve">Twin Pines Christian Church                       </t>
  </si>
  <si>
    <t xml:space="preserve">1139 Tanbark Rd               </t>
  </si>
  <si>
    <t xml:space="preserve">The Gathering                                     </t>
  </si>
  <si>
    <t xml:space="preserve">c/o Christian Church in KY    </t>
  </si>
  <si>
    <t xml:space="preserve">429 Fort Henry Dr             </t>
  </si>
  <si>
    <t xml:space="preserve">Fort Wright                   </t>
  </si>
  <si>
    <t xml:space="preserve">Luther Luckett Christian Church                   </t>
  </si>
  <si>
    <t xml:space="preserve">MISC KENTUCKY REGION                              </t>
  </si>
  <si>
    <t xml:space="preserve">1125 RED MILE ROAD            </t>
  </si>
  <si>
    <t xml:space="preserve">2667 Bent Oak Hwy             </t>
  </si>
  <si>
    <t xml:space="preserve">Adrian                        </t>
  </si>
  <si>
    <t xml:space="preserve">1900 Manchester Rd            </t>
  </si>
  <si>
    <t xml:space="preserve">Ann Arbor                     </t>
  </si>
  <si>
    <t xml:space="preserve">Blaine Christian Church                           </t>
  </si>
  <si>
    <t xml:space="preserve">7018 PUTNEY RD                </t>
  </si>
  <si>
    <t xml:space="preserve">ARCADIA                       </t>
  </si>
  <si>
    <t xml:space="preserve">7475 B Drive N                </t>
  </si>
  <si>
    <t xml:space="preserve">Battle Creek                  </t>
  </si>
  <si>
    <t xml:space="preserve">Burt Lake Christian Church                        </t>
  </si>
  <si>
    <t xml:space="preserve">P O BOX 4205                  </t>
  </si>
  <si>
    <t xml:space="preserve">BURT LAKE                     </t>
  </si>
  <si>
    <t xml:space="preserve">Clay Hill Christian Church                        </t>
  </si>
  <si>
    <t xml:space="preserve">8850 E 30 1/2 ST              </t>
  </si>
  <si>
    <t xml:space="preserve">CADILLAC                      </t>
  </si>
  <si>
    <t xml:space="preserve">3564 US 131   P O BOX 459     </t>
  </si>
  <si>
    <t xml:space="preserve">Cowden Lake Christian Church                      </t>
  </si>
  <si>
    <t xml:space="preserve">4510 GRAVEL RIDGE RD          </t>
  </si>
  <si>
    <t xml:space="preserve">CORAL                         </t>
  </si>
  <si>
    <t xml:space="preserve">5901 CADIEUX RD               </t>
  </si>
  <si>
    <t xml:space="preserve">DETROIT                       </t>
  </si>
  <si>
    <t xml:space="preserve">Northwestern Christian Church                     </t>
  </si>
  <si>
    <t xml:space="preserve">13650 ILENE                   </t>
  </si>
  <si>
    <t xml:space="preserve">19510 W CHICAGO               </t>
  </si>
  <si>
    <t xml:space="preserve">121 OAK ST                    </t>
  </si>
  <si>
    <t xml:space="preserve">DOWAGIAC                      </t>
  </si>
  <si>
    <t xml:space="preserve">Ferndale Christian Church                         </t>
  </si>
  <si>
    <t xml:space="preserve">3201 Hilton Road              </t>
  </si>
  <si>
    <t xml:space="preserve">Ferndale                      </t>
  </si>
  <si>
    <t xml:space="preserve">5255 S. Linden Rd.            </t>
  </si>
  <si>
    <t xml:space="preserve">Swartz Creek                  </t>
  </si>
  <si>
    <t xml:space="preserve">Vermont Christian Church                          </t>
  </si>
  <si>
    <t xml:space="preserve">1201 LIPPINCOTT BLVD          </t>
  </si>
  <si>
    <t xml:space="preserve">FLINT                         </t>
  </si>
  <si>
    <t xml:space="preserve">Fremont Christian Church                          </t>
  </si>
  <si>
    <t xml:space="preserve">10 E Elm                      </t>
  </si>
  <si>
    <t xml:space="preserve">Cascade Christian Church                          </t>
  </si>
  <si>
    <t xml:space="preserve">2829 Thornapple River Dr SE   </t>
  </si>
  <si>
    <t xml:space="preserve">Grand Rapids                  </t>
  </si>
  <si>
    <t xml:space="preserve">2525 LEONARD ST. NE           </t>
  </si>
  <si>
    <t xml:space="preserve">GRAND RAPIDS                  </t>
  </si>
  <si>
    <t xml:space="preserve">130 E WASHINGTON ST           </t>
  </si>
  <si>
    <t xml:space="preserve">IONIA                         </t>
  </si>
  <si>
    <t xml:space="preserve">Christian Church (Disciples)                      </t>
  </si>
  <si>
    <t xml:space="preserve">2208 WINCHELL AVE.            </t>
  </si>
  <si>
    <t xml:space="preserve">KALAMAZOO                     </t>
  </si>
  <si>
    <t xml:space="preserve">1001 Chester Road             </t>
  </si>
  <si>
    <t xml:space="preserve">Lansing                       </t>
  </si>
  <si>
    <t xml:space="preserve">Church of Christ                                  </t>
  </si>
  <si>
    <t xml:space="preserve">301 Luther St                 </t>
  </si>
  <si>
    <t xml:space="preserve">Luther                        </t>
  </si>
  <si>
    <t xml:space="preserve">213 S MICHIGAN                </t>
  </si>
  <si>
    <t xml:space="preserve">MANTON                        </t>
  </si>
  <si>
    <t xml:space="preserve">2755 Holton Rd                </t>
  </si>
  <si>
    <t xml:space="preserve">Muskegon                      </t>
  </si>
  <si>
    <t xml:space="preserve">308 MONROE ST                 </t>
  </si>
  <si>
    <t xml:space="preserve">PETOSKEY                      </t>
  </si>
  <si>
    <t xml:space="preserve">SAGINAW                       </t>
  </si>
  <si>
    <t xml:space="preserve">First Christian Church - West                     </t>
  </si>
  <si>
    <t xml:space="preserve">5545 MCCARTY RD               </t>
  </si>
  <si>
    <t xml:space="preserve">Riverview Park Christian Church                   </t>
  </si>
  <si>
    <t xml:space="preserve">2929 NILES ROAD               </t>
  </si>
  <si>
    <t xml:space="preserve">ST. JOSEPH                    </t>
  </si>
  <si>
    <t xml:space="preserve">3686 S AIRPORT RD             </t>
  </si>
  <si>
    <t xml:space="preserve">TRAVERSE CITY                 </t>
  </si>
  <si>
    <t xml:space="preserve">Central Woodward Christian Church                 </t>
  </si>
  <si>
    <t xml:space="preserve">3955 W Big Beaver             </t>
  </si>
  <si>
    <t xml:space="preserve">Troy                          </t>
  </si>
  <si>
    <t xml:space="preserve">United Church of Wayland                          </t>
  </si>
  <si>
    <t xml:space="preserve">411 E. SUPERIOR ST.           </t>
  </si>
  <si>
    <t xml:space="preserve">WAYLAND                       </t>
  </si>
  <si>
    <t xml:space="preserve">Woodgrove Brethren-Christian Parish               </t>
  </si>
  <si>
    <t xml:space="preserve">4887 COATS GROVE RD           </t>
  </si>
  <si>
    <t xml:space="preserve">HASTING                       </t>
  </si>
  <si>
    <t xml:space="preserve">Serenity Christian Church                         </t>
  </si>
  <si>
    <t xml:space="preserve">24120 N Chrysler Drive        </t>
  </si>
  <si>
    <t xml:space="preserve">Hazel Park                    </t>
  </si>
  <si>
    <t xml:space="preserve">Full Gospel Christian Church                      </t>
  </si>
  <si>
    <t xml:space="preserve">18101 James Couzens Fwy       </t>
  </si>
  <si>
    <t xml:space="preserve">Detroit                       </t>
  </si>
  <si>
    <t xml:space="preserve">Canton                        </t>
  </si>
  <si>
    <t xml:space="preserve">MISC MICHIGAN REGION                              </t>
  </si>
  <si>
    <t xml:space="preserve">2820 COVINGTON COURT          </t>
  </si>
  <si>
    <t xml:space="preserve">LANSING                       </t>
  </si>
  <si>
    <t xml:space="preserve">310 S. MAIN ST.               </t>
  </si>
  <si>
    <t xml:space="preserve">EDWARDSVILLE                  </t>
  </si>
  <si>
    <t xml:space="preserve">Crossroads Christian Church                       </t>
  </si>
  <si>
    <t xml:space="preserve">2415 N 89th St                </t>
  </si>
  <si>
    <t xml:space="preserve">Caseyville                    </t>
  </si>
  <si>
    <t xml:space="preserve">First Christian Community Church                  </t>
  </si>
  <si>
    <t xml:space="preserve">233 N 88TH ST                 </t>
  </si>
  <si>
    <t xml:space="preserve">CENTREVILLE                   </t>
  </si>
  <si>
    <t xml:space="preserve">1470 SE Hwy 54                </t>
  </si>
  <si>
    <t xml:space="preserve">Osceola                       </t>
  </si>
  <si>
    <t xml:space="preserve">108 N HUNDLEY                 </t>
  </si>
  <si>
    <t xml:space="preserve">P O BOX 366                   </t>
  </si>
  <si>
    <t xml:space="preserve">ASH GROVE                     </t>
  </si>
  <si>
    <t xml:space="preserve">Auxvasse Christian Church                         </t>
  </si>
  <si>
    <t xml:space="preserve">AUXVASSE                      </t>
  </si>
  <si>
    <t xml:space="preserve">Bethany                       </t>
  </si>
  <si>
    <t xml:space="preserve">Billings Christian Church                         </t>
  </si>
  <si>
    <t xml:space="preserve">PO Box 350                    </t>
  </si>
  <si>
    <t xml:space="preserve">Billings                      </t>
  </si>
  <si>
    <t xml:space="preserve">P O Box 416                   </t>
  </si>
  <si>
    <t xml:space="preserve">Bolivar                       </t>
  </si>
  <si>
    <t xml:space="preserve">301 4th Street                </t>
  </si>
  <si>
    <t xml:space="preserve">BOONVILLE                     </t>
  </si>
  <si>
    <t xml:space="preserve">Branson Christian Church                          </t>
  </si>
  <si>
    <t xml:space="preserve">213 S COMMERICAL              </t>
  </si>
  <si>
    <t xml:space="preserve">BRANSON                       </t>
  </si>
  <si>
    <t xml:space="preserve">1416 N MAIN ST                </t>
  </si>
  <si>
    <t xml:space="preserve">BROOKFIELD                    </t>
  </si>
  <si>
    <t xml:space="preserve">% Daniel Dye                  </t>
  </si>
  <si>
    <t xml:space="preserve">BRUNSWICK                     </t>
  </si>
  <si>
    <t xml:space="preserve">P O BOX 260                   </t>
  </si>
  <si>
    <t xml:space="preserve">BUFFALO                       </t>
  </si>
  <si>
    <t xml:space="preserve">High Prairie Christian Church                     </t>
  </si>
  <si>
    <t xml:space="preserve">569 Red Top Road              </t>
  </si>
  <si>
    <t xml:space="preserve">Fair Grove                    </t>
  </si>
  <si>
    <t xml:space="preserve">11 W. PINE ST                 </t>
  </si>
  <si>
    <t xml:space="preserve">Jacksonville/Cairo Unity                          </t>
  </si>
  <si>
    <t xml:space="preserve">P O BOX 88                    </t>
  </si>
  <si>
    <t xml:space="preserve">CAIRO                         </t>
  </si>
  <si>
    <t xml:space="preserve">1064 N. Business Route 5      </t>
  </si>
  <si>
    <t xml:space="preserve">CAMDENTON                     </t>
  </si>
  <si>
    <t xml:space="preserve">318 N Pine St                 </t>
  </si>
  <si>
    <t xml:space="preserve">Cameron                       </t>
  </si>
  <si>
    <t xml:space="preserve">Canton Christian Church                           </t>
  </si>
  <si>
    <t xml:space="preserve">512 COLLEGE STREET            </t>
  </si>
  <si>
    <t xml:space="preserve">Abbey Road Christian Church                       </t>
  </si>
  <si>
    <t xml:space="preserve">2411 Abbey Road               </t>
  </si>
  <si>
    <t xml:space="preserve">CAPE GIRARDEAU                </t>
  </si>
  <si>
    <t xml:space="preserve">205 N FOLGER ST.              </t>
  </si>
  <si>
    <t xml:space="preserve">Olivet Christian Church                           </t>
  </si>
  <si>
    <t xml:space="preserve">CENTER                        </t>
  </si>
  <si>
    <t xml:space="preserve">229 S. ROLLINS                </t>
  </si>
  <si>
    <t xml:space="preserve">CENTRALIA                     </t>
  </si>
  <si>
    <t xml:space="preserve">230 W  DAVIDSON               </t>
  </si>
  <si>
    <t xml:space="preserve">CHAFFEE                       </t>
  </si>
  <si>
    <t xml:space="preserve">900 JACKSON ST.               </t>
  </si>
  <si>
    <t xml:space="preserve">CHILLICOTHE                   </t>
  </si>
  <si>
    <t xml:space="preserve">Clark Christian Church                            </t>
  </si>
  <si>
    <t xml:space="preserve">P O Box 202                   </t>
  </si>
  <si>
    <t xml:space="preserve">Clark                         </t>
  </si>
  <si>
    <t xml:space="preserve">Clarksville Christian Church                      </t>
  </si>
  <si>
    <t xml:space="preserve">500 S Second St               </t>
  </si>
  <si>
    <t xml:space="preserve">Cleveland Christian Church                        </t>
  </si>
  <si>
    <t xml:space="preserve">CLEVELAND                     </t>
  </si>
  <si>
    <t xml:space="preserve">P O BOX 146                   </t>
  </si>
  <si>
    <t xml:space="preserve">CLEVER                        </t>
  </si>
  <si>
    <t xml:space="preserve">The Christian Church                              </t>
  </si>
  <si>
    <t xml:space="preserve">1201 E OHIO ST                </t>
  </si>
  <si>
    <t xml:space="preserve">CLINTON                       </t>
  </si>
  <si>
    <t xml:space="preserve">2601 W BROADWAY ST            </t>
  </si>
  <si>
    <t xml:space="preserve">COLUMBIA                      </t>
  </si>
  <si>
    <t xml:space="preserve">Dripping Spring Christian Church                  </t>
  </si>
  <si>
    <t xml:space="preserve">2701 W DRIPPNG SPR R          </t>
  </si>
  <si>
    <t xml:space="preserve">Fifth St Christian Church                         </t>
  </si>
  <si>
    <t xml:space="preserve">401 N 5TH ST,BX 7695          </t>
  </si>
  <si>
    <t xml:space="preserve">101 N 10th St                 </t>
  </si>
  <si>
    <t xml:space="preserve">BOX 453                       </t>
  </si>
  <si>
    <t xml:space="preserve">1991 S OLIVET RD              </t>
  </si>
  <si>
    <t xml:space="preserve">New Harmony Christian Church                      </t>
  </si>
  <si>
    <t xml:space="preserve">5511 Pike 454                 </t>
  </si>
  <si>
    <t xml:space="preserve">CURRYVILLE                    </t>
  </si>
  <si>
    <t xml:space="preserve">815 SW 131                    </t>
  </si>
  <si>
    <t xml:space="preserve">DEEPWATER                     </t>
  </si>
  <si>
    <t xml:space="preserve">Brunswick                     </t>
  </si>
  <si>
    <t xml:space="preserve">P O BOX 295                   </t>
  </si>
  <si>
    <t xml:space="preserve">DEXTER                        </t>
  </si>
  <si>
    <t xml:space="preserve">P O BOX 567                   </t>
  </si>
  <si>
    <t xml:space="preserve">DIXON                         </t>
  </si>
  <si>
    <t xml:space="preserve">Dover Christian Church                            </t>
  </si>
  <si>
    <t xml:space="preserve">c/o Mrs George Hall           </t>
  </si>
  <si>
    <t xml:space="preserve">Dover                         </t>
  </si>
  <si>
    <t xml:space="preserve">Eagleville Christian Church                       </t>
  </si>
  <si>
    <t xml:space="preserve">17376 W State Hwy W           </t>
  </si>
  <si>
    <t xml:space="preserve">Eagleville                    </t>
  </si>
  <si>
    <t xml:space="preserve">P O BOX 169                   </t>
  </si>
  <si>
    <t xml:space="preserve">ELDON                         </t>
  </si>
  <si>
    <t xml:space="preserve">300 S MAIN ST                 </t>
  </si>
  <si>
    <t xml:space="preserve">EL DORADO SPR                 </t>
  </si>
  <si>
    <t xml:space="preserve">Charity Christian Church                          </t>
  </si>
  <si>
    <t xml:space="preserve">Elkland Christian Church                          </t>
  </si>
  <si>
    <t xml:space="preserve">3454 State Highway 38         </t>
  </si>
  <si>
    <t xml:space="preserve">Elkland                       </t>
  </si>
  <si>
    <t xml:space="preserve">P O BOX 256                   </t>
  </si>
  <si>
    <t xml:space="preserve">ELSBERRY                      </t>
  </si>
  <si>
    <t xml:space="preserve">P O BOX 365                   </t>
  </si>
  <si>
    <t xml:space="preserve">Farmington Christian Church                       </t>
  </si>
  <si>
    <t xml:space="preserve">201 W COLUMBIA HWY W          </t>
  </si>
  <si>
    <t xml:space="preserve">302 N CHURCH ST               </t>
  </si>
  <si>
    <t xml:space="preserve">FAYETTE                       </t>
  </si>
  <si>
    <t xml:space="preserve">415 N Mill St                 </t>
  </si>
  <si>
    <t xml:space="preserve">Festus                        </t>
  </si>
  <si>
    <t xml:space="preserve">Florissant Valley Christian Church                </t>
  </si>
  <si>
    <t xml:space="preserve">1325 N. US Hwy 67             </t>
  </si>
  <si>
    <t xml:space="preserve">Florissant                    </t>
  </si>
  <si>
    <t xml:space="preserve">BOX 102                       </t>
  </si>
  <si>
    <t xml:space="preserve">Fredericktown Christian Church                    </t>
  </si>
  <si>
    <t xml:space="preserve">208 W Main St                 </t>
  </si>
  <si>
    <t xml:space="preserve">Fredericktown                 </t>
  </si>
  <si>
    <t xml:space="preserve">4670 STATE ROAD KK            </t>
  </si>
  <si>
    <t xml:space="preserve">6 EAST 7TH ST                 </t>
  </si>
  <si>
    <t xml:space="preserve">Millersburg Christian Church                      </t>
  </si>
  <si>
    <t xml:space="preserve">4527 State Road J             </t>
  </si>
  <si>
    <t xml:space="preserve">Fulton                        </t>
  </si>
  <si>
    <t xml:space="preserve">Memphis                       </t>
  </si>
  <si>
    <t xml:space="preserve">Gower Christian Church                            </t>
  </si>
  <si>
    <t xml:space="preserve">P O Box 139                   </t>
  </si>
  <si>
    <t xml:space="preserve">Gower                         </t>
  </si>
  <si>
    <t xml:space="preserve">Red Top Christian Church                          </t>
  </si>
  <si>
    <t xml:space="preserve">HALLSVILLE                    </t>
  </si>
  <si>
    <t xml:space="preserve">1101 BROADWAY ST.             </t>
  </si>
  <si>
    <t xml:space="preserve">HANNIBAL                      </t>
  </si>
  <si>
    <t xml:space="preserve">Oakwood Christian Church                          </t>
  </si>
  <si>
    <t xml:space="preserve">3324 ST CHARLES               </t>
  </si>
  <si>
    <t xml:space="preserve">Willow Street Christian Church                    </t>
  </si>
  <si>
    <t xml:space="preserve">P O BOX 1169                  </t>
  </si>
  <si>
    <t xml:space="preserve">400 S. INDEPENDENCE           </t>
  </si>
  <si>
    <t xml:space="preserve">HARRISONVILLE                 </t>
  </si>
  <si>
    <t xml:space="preserve">Hawk Point Community Church                       </t>
  </si>
  <si>
    <t xml:space="preserve">P O BOX 31                    </t>
  </si>
  <si>
    <t xml:space="preserve">HAWK POINT                    </t>
  </si>
  <si>
    <t xml:space="preserve">P O BOX 106                   </t>
  </si>
  <si>
    <t xml:space="preserve">HEMATITE                      </t>
  </si>
  <si>
    <t xml:space="preserve">Hermitage Christian Church                        </t>
  </si>
  <si>
    <t xml:space="preserve">410 1st Street                </t>
  </si>
  <si>
    <t xml:space="preserve">Hermitage                     </t>
  </si>
  <si>
    <t xml:space="preserve">16 W. 20TH ST                 </t>
  </si>
  <si>
    <t xml:space="preserve">HIGGINSVILLE                  </t>
  </si>
  <si>
    <t xml:space="preserve">301 S Main St                 </t>
  </si>
  <si>
    <t xml:space="preserve">Holden                        </t>
  </si>
  <si>
    <t xml:space="preserve">Holliday Christian Church                         </t>
  </si>
  <si>
    <t xml:space="preserve">BOX 7002                      </t>
  </si>
  <si>
    <t xml:space="preserve">HOLLIDAY                      </t>
  </si>
  <si>
    <t xml:space="preserve">Huntsville Christian Church                       </t>
  </si>
  <si>
    <t xml:space="preserve">105 E ELM STREET              </t>
  </si>
  <si>
    <t xml:space="preserve">409 ELLIS BLVD.               </t>
  </si>
  <si>
    <t xml:space="preserve">JEFFERSON CTY                 </t>
  </si>
  <si>
    <t xml:space="preserve">327 E. CAPITOL AVE.           </t>
  </si>
  <si>
    <t xml:space="preserve">409 W 4TH ST                  </t>
  </si>
  <si>
    <t xml:space="preserve">JOPLIN                        </t>
  </si>
  <si>
    <t xml:space="preserve">South Joplin Christian Church                     </t>
  </si>
  <si>
    <t xml:space="preserve">1901 S Pearl St               </t>
  </si>
  <si>
    <t xml:space="preserve">Joplin                        </t>
  </si>
  <si>
    <t xml:space="preserve">Kahoka Christian Church                           </t>
  </si>
  <si>
    <t xml:space="preserve">P  O BOX 227                  </t>
  </si>
  <si>
    <t xml:space="preserve">KAHOKA                        </t>
  </si>
  <si>
    <t xml:space="preserve">105 W. Washington             </t>
  </si>
  <si>
    <t xml:space="preserve">Kennett                       </t>
  </si>
  <si>
    <t xml:space="preserve">P O BOX 445                   </t>
  </si>
  <si>
    <t xml:space="preserve">100 N. HIGH ST.               </t>
  </si>
  <si>
    <t xml:space="preserve">KIRKSVILLE                    </t>
  </si>
  <si>
    <t xml:space="preserve">Lake Ozark Christian Church                       </t>
  </si>
  <si>
    <t xml:space="preserve">PO Box 194                    </t>
  </si>
  <si>
    <t xml:space="preserve">Lake Ozark                    </t>
  </si>
  <si>
    <t xml:space="preserve">P O BOX 1                     </t>
  </si>
  <si>
    <t xml:space="preserve">LATHROP                       </t>
  </si>
  <si>
    <t xml:space="preserve">500 S. MADISON ST.            </t>
  </si>
  <si>
    <t xml:space="preserve">Presbyterian-Disciples Church                     </t>
  </si>
  <si>
    <t xml:space="preserve">P O Box 28                    </t>
  </si>
  <si>
    <t xml:space="preserve">PO Box 512                    </t>
  </si>
  <si>
    <t xml:space="preserve">Louisiana                     </t>
  </si>
  <si>
    <t xml:space="preserve">806 E BRIGGS                  </t>
  </si>
  <si>
    <t xml:space="preserve">PO BOX 8                      </t>
  </si>
  <si>
    <t xml:space="preserve">623 MERAMEC STA RD.           </t>
  </si>
  <si>
    <t xml:space="preserve">MANCHESTER                    </t>
  </si>
  <si>
    <t xml:space="preserve">116 W GRACIA ST.              </t>
  </si>
  <si>
    <t xml:space="preserve">MARCELINE                     </t>
  </si>
  <si>
    <t xml:space="preserve">130 N JEFFERSON AVE           </t>
  </si>
  <si>
    <t xml:space="preserve">Marshfield Christian Church                       </t>
  </si>
  <si>
    <t xml:space="preserve">P O Box 222                   </t>
  </si>
  <si>
    <t xml:space="preserve">Marshfield                    </t>
  </si>
  <si>
    <t xml:space="preserve">Martinsville Christian Church                     </t>
  </si>
  <si>
    <t xml:space="preserve">R #2  BOX 99                  </t>
  </si>
  <si>
    <t xml:space="preserve">201 WEST THIRD                </t>
  </si>
  <si>
    <t xml:space="preserve">MARYVILLE                     </t>
  </si>
  <si>
    <t xml:space="preserve">P O BOX 397                   </t>
  </si>
  <si>
    <t xml:space="preserve">Emerson Christian Church                          </t>
  </si>
  <si>
    <t xml:space="preserve">1567 COUNTRY RD 137           </t>
  </si>
  <si>
    <t xml:space="preserve">307 W Jackson Street          </t>
  </si>
  <si>
    <t xml:space="preserve">Mexico                        </t>
  </si>
  <si>
    <t xml:space="preserve">25948 Monroe Rd               </t>
  </si>
  <si>
    <t xml:space="preserve">201 S. FOURTH ST.             </t>
  </si>
  <si>
    <t xml:space="preserve">MOBERLY                       </t>
  </si>
  <si>
    <t xml:space="preserve">603 4TH ST                    </t>
  </si>
  <si>
    <t xml:space="preserve">MONETT                        </t>
  </si>
  <si>
    <t xml:space="preserve">Monroe City Christian Church                      </t>
  </si>
  <si>
    <t xml:space="preserve">Montgomery City Christian Church                  </t>
  </si>
  <si>
    <t xml:space="preserve">P O BOX 12                    </t>
  </si>
  <si>
    <t xml:space="preserve">MONTGOMERY CY                 </t>
  </si>
  <si>
    <t xml:space="preserve">PO Box 235                    </t>
  </si>
  <si>
    <t xml:space="preserve">MOUND CITY                    </t>
  </si>
  <si>
    <t xml:space="preserve">MT. VERNON                    </t>
  </si>
  <si>
    <t xml:space="preserve">Dixie Christian Church                            </t>
  </si>
  <si>
    <t xml:space="preserve">1 Ann Street                  </t>
  </si>
  <si>
    <t xml:space="preserve">NEW LONDON                    </t>
  </si>
  <si>
    <t xml:space="preserve">P O BOX 371                   </t>
  </si>
  <si>
    <t xml:space="preserve">Nixa Christian Church                             </t>
  </si>
  <si>
    <t xml:space="preserve">400 Northview Rd              </t>
  </si>
  <si>
    <t xml:space="preserve">Nixa                          </t>
  </si>
  <si>
    <t xml:space="preserve">224 W DRYDEN                  </t>
  </si>
  <si>
    <t xml:space="preserve">ODESSA                        </t>
  </si>
  <si>
    <t xml:space="preserve">Orrick Christian Church                           </t>
  </si>
  <si>
    <t xml:space="preserve">P O BOX 355                   </t>
  </si>
  <si>
    <t xml:space="preserve">ORRICK                        </t>
  </si>
  <si>
    <t xml:space="preserve">Ozark Christian Church                            </t>
  </si>
  <si>
    <t xml:space="preserve">1200 E. MC CRACKEN            </t>
  </si>
  <si>
    <t xml:space="preserve">OZARK                         </t>
  </si>
  <si>
    <t xml:space="preserve">P O BOX 494                   </t>
  </si>
  <si>
    <t xml:space="preserve">PALMYRA                       </t>
  </si>
  <si>
    <t xml:space="preserve">P O BOX 223                   </t>
  </si>
  <si>
    <t xml:space="preserve">Granville Christian Church                        </t>
  </si>
  <si>
    <t xml:space="preserve">20913 ROUTE J                 </t>
  </si>
  <si>
    <t xml:space="preserve">Perry Christian Church                            </t>
  </si>
  <si>
    <t xml:space="preserve">P O Box 479                   </t>
  </si>
  <si>
    <t xml:space="preserve">Perry                         </t>
  </si>
  <si>
    <t xml:space="preserve">P O BOX 312                   </t>
  </si>
  <si>
    <t xml:space="preserve">PLATTSBURG                    </t>
  </si>
  <si>
    <t xml:space="preserve">519 CEDAR ST                  </t>
  </si>
  <si>
    <t xml:space="preserve">PLEASANT HILL                 </t>
  </si>
  <si>
    <t xml:space="preserve">1601 N MAIN                   </t>
  </si>
  <si>
    <t xml:space="preserve">POPLAR BLUFF                  </t>
  </si>
  <si>
    <t xml:space="preserve">PO Box 302                    </t>
  </si>
  <si>
    <t xml:space="preserve">Republic                      </t>
  </si>
  <si>
    <t xml:space="preserve">United Christian Presbyterian Church              </t>
  </si>
  <si>
    <t xml:space="preserve">501 N. SPARTAN DRIVE          </t>
  </si>
  <si>
    <t xml:space="preserve">P O BOX 145                   </t>
  </si>
  <si>
    <t xml:space="preserve">ROCKPORT                      </t>
  </si>
  <si>
    <t xml:space="preserve">Saint Charles Christian Church                    </t>
  </si>
  <si>
    <t xml:space="preserve">3337 RUE ROYALE               </t>
  </si>
  <si>
    <t xml:space="preserve">ST CHARLES                    </t>
  </si>
  <si>
    <t xml:space="preserve">927 Faraon St.                </t>
  </si>
  <si>
    <t xml:space="preserve">St. Joseph                    </t>
  </si>
  <si>
    <t xml:space="preserve">ST JOSEPH                     </t>
  </si>
  <si>
    <t xml:space="preserve">Woodson Chapel Christian Church                   </t>
  </si>
  <si>
    <t xml:space="preserve">2525 ST JOSEPH AVE            </t>
  </si>
  <si>
    <t xml:space="preserve">Wyatt Park Christian Church                       </t>
  </si>
  <si>
    <t xml:space="preserve">2623 MITCHELL AVE             </t>
  </si>
  <si>
    <t xml:space="preserve">Affton Christian Church                           </t>
  </si>
  <si>
    <t xml:space="preserve">9625 TESSON FERRY RD          </t>
  </si>
  <si>
    <t xml:space="preserve">ST LOUIS                      </t>
  </si>
  <si>
    <t xml:space="preserve">4950 FOUNTAIN AVE.            </t>
  </si>
  <si>
    <t xml:space="preserve">Compton Heights Christian Church                  </t>
  </si>
  <si>
    <t xml:space="preserve">2149 S. GRAND BLVD.           </t>
  </si>
  <si>
    <t xml:space="preserve">Dover Place Christian Church                      </t>
  </si>
  <si>
    <t xml:space="preserve">701 DOVER PL                  </t>
  </si>
  <si>
    <t xml:space="preserve">Memorial Boulevard Christian Chu                  </t>
  </si>
  <si>
    <t xml:space="preserve">3000 N Kingshighway           </t>
  </si>
  <si>
    <t xml:space="preserve">Saint Louis                   </t>
  </si>
  <si>
    <t xml:space="preserve">Northside Christian Church                        </t>
  </si>
  <si>
    <t xml:space="preserve">9635 Lewis &amp; Clark Blvd       </t>
  </si>
  <si>
    <t xml:space="preserve">St Louis                      </t>
  </si>
  <si>
    <t xml:space="preserve">Overland Christian Church                         </t>
  </si>
  <si>
    <t xml:space="preserve">2200 LACKLAND RD.             </t>
  </si>
  <si>
    <t xml:space="preserve">733 UNION AVE.                </t>
  </si>
  <si>
    <t xml:space="preserve">Watson Terrace Christian Church                   </t>
  </si>
  <si>
    <t xml:space="preserve">4205 WATSON RD                </t>
  </si>
  <si>
    <t xml:space="preserve">Webster Groves Christian Church                   </t>
  </si>
  <si>
    <t xml:space="preserve">1320 W LOCKWOOD AVE           </t>
  </si>
  <si>
    <t xml:space="preserve">Santa Fe Christian Church                         </t>
  </si>
  <si>
    <t xml:space="preserve">Santa Fe                      </t>
  </si>
  <si>
    <t xml:space="preserve">511 W Market Street           </t>
  </si>
  <si>
    <t xml:space="preserve">200 South Limit Ave           </t>
  </si>
  <si>
    <t xml:space="preserve">Sedalia                       </t>
  </si>
  <si>
    <t xml:space="preserve">Seymour Christian Church                          </t>
  </si>
  <si>
    <t xml:space="preserve">SEYMOUR                       </t>
  </si>
  <si>
    <t xml:space="preserve">1006 N MAIN                   </t>
  </si>
  <si>
    <t xml:space="preserve">SIKESTON                      </t>
  </si>
  <si>
    <t xml:space="preserve">Brentwood Christian Church                        </t>
  </si>
  <si>
    <t xml:space="preserve">1900 E Barataria              </t>
  </si>
  <si>
    <t xml:space="preserve">1475 WASHINGTON               </t>
  </si>
  <si>
    <t xml:space="preserve">National Avenue Christian Church                  </t>
  </si>
  <si>
    <t xml:space="preserve">1515 S NATIONAL AVE           </t>
  </si>
  <si>
    <t xml:space="preserve">South Street Christian Church                     </t>
  </si>
  <si>
    <t xml:space="preserve">500 SOUTH AVE.                </t>
  </si>
  <si>
    <t xml:space="preserve">Walnut Street Christian Church                    </t>
  </si>
  <si>
    <t xml:space="preserve">2201 W WALNUT ST              </t>
  </si>
  <si>
    <t xml:space="preserve">Stoutland Christian Church                        </t>
  </si>
  <si>
    <t xml:space="preserve">141 Shady Dr                  </t>
  </si>
  <si>
    <t xml:space="preserve">Stoutland                     </t>
  </si>
  <si>
    <t xml:space="preserve">Sturgeon Christian Church                         </t>
  </si>
  <si>
    <t xml:space="preserve">BOX 305                       </t>
  </si>
  <si>
    <t xml:space="preserve">STURGEON                      </t>
  </si>
  <si>
    <t xml:space="preserve">P O BOX 116                   </t>
  </si>
  <si>
    <t xml:space="preserve">SWEET SPRINGS                 </t>
  </si>
  <si>
    <t xml:space="preserve">Tarkio Christian Church                           </t>
  </si>
  <si>
    <t xml:space="preserve">800 MAIN ST                   </t>
  </si>
  <si>
    <t xml:space="preserve">TARKIO                        </t>
  </si>
  <si>
    <t xml:space="preserve">P.O. Box 418                  </t>
  </si>
  <si>
    <t xml:space="preserve">Trenton                       </t>
  </si>
  <si>
    <t xml:space="preserve">First Christian Church of Troy                    </t>
  </si>
  <si>
    <t xml:space="preserve">PO Box 157                    </t>
  </si>
  <si>
    <t xml:space="preserve">Villa Ridge Christian Church                      </t>
  </si>
  <si>
    <t xml:space="preserve">P O BOX 235                   </t>
  </si>
  <si>
    <t xml:space="preserve">VILLA RIDGE                   </t>
  </si>
  <si>
    <t xml:space="preserve">101 E Gay St                  </t>
  </si>
  <si>
    <t xml:space="preserve">Warrensburg                   </t>
  </si>
  <si>
    <t xml:space="preserve">Waverly Christian Church                          </t>
  </si>
  <si>
    <t xml:space="preserve">BOX 224                       </t>
  </si>
  <si>
    <t xml:space="preserve">WAVERLY                       </t>
  </si>
  <si>
    <t xml:space="preserve">c/o Dorothy Burwell           </t>
  </si>
  <si>
    <t xml:space="preserve">WELLSVILLE                    </t>
  </si>
  <si>
    <t xml:space="preserve">Wheeling Christian Church                         </t>
  </si>
  <si>
    <t xml:space="preserve">P O Box 227                   </t>
  </si>
  <si>
    <t xml:space="preserve">Windsor                       </t>
  </si>
  <si>
    <t xml:space="preserve">Rock Bridge Christian Church                      </t>
  </si>
  <si>
    <t xml:space="preserve">301 W GRN MEADOW RD           </t>
  </si>
  <si>
    <t xml:space="preserve">P O BOX 125                   </t>
  </si>
  <si>
    <t xml:space="preserve">GAINESVILLE                   </t>
  </si>
  <si>
    <t xml:space="preserve">Ozark Highlands Christian Church                  </t>
  </si>
  <si>
    <t xml:space="preserve">P O BOX 1863                  </t>
  </si>
  <si>
    <t xml:space="preserve">ROLLA                         </t>
  </si>
  <si>
    <t xml:space="preserve">West Lake Christian Church                        </t>
  </si>
  <si>
    <t xml:space="preserve">936 Highway O                 </t>
  </si>
  <si>
    <t xml:space="preserve">Laurie                        </t>
  </si>
  <si>
    <t xml:space="preserve">Gateway Christian Church                          </t>
  </si>
  <si>
    <t xml:space="preserve">World Mission Christian Church                    </t>
  </si>
  <si>
    <t xml:space="preserve">1903 North Third Street       </t>
  </si>
  <si>
    <t xml:space="preserve">Saint Charles                 </t>
  </si>
  <si>
    <t xml:space="preserve">Disciples Christian Church                        </t>
  </si>
  <si>
    <t xml:space="preserve">125 Prewitt St                </t>
  </si>
  <si>
    <t xml:space="preserve">Nevada                        </t>
  </si>
  <si>
    <t xml:space="preserve">Liberation Christian Church                       </t>
  </si>
  <si>
    <t xml:space="preserve">1282 Hodiamont Avenue         </t>
  </si>
  <si>
    <t xml:space="preserve">St. Louis                     </t>
  </si>
  <si>
    <t xml:space="preserve">MISC MID-AMERICA REGION                           </t>
  </si>
  <si>
    <t xml:space="preserve">P O  BOX 104298               </t>
  </si>
  <si>
    <t xml:space="preserve">1221 16TH STREET W            </t>
  </si>
  <si>
    <t xml:space="preserve">BILLINGS                      </t>
  </si>
  <si>
    <t xml:space="preserve">Grand Avenue Christian Church                     </t>
  </si>
  <si>
    <t xml:space="preserve">110 S Grand Ave               </t>
  </si>
  <si>
    <t xml:space="preserve">Bozeman                       </t>
  </si>
  <si>
    <t xml:space="preserve">1025 CENTRAL AVENUE           </t>
  </si>
  <si>
    <t xml:space="preserve">GREAT FALLS                   </t>
  </si>
  <si>
    <t xml:space="preserve">328 FAIRGROUNDS RD            </t>
  </si>
  <si>
    <t xml:space="preserve">HAMILTON                      </t>
  </si>
  <si>
    <t xml:space="preserve">311 Power St                  </t>
  </si>
  <si>
    <t xml:space="preserve">Helena                        </t>
  </si>
  <si>
    <t xml:space="preserve">Joliet Christian Church                           </t>
  </si>
  <si>
    <t xml:space="preserve">PO Box 208                    </t>
  </si>
  <si>
    <t xml:space="preserve">Joliet                        </t>
  </si>
  <si>
    <t xml:space="preserve">P O BOX 955                   </t>
  </si>
  <si>
    <t xml:space="preserve">KALISPELL                     </t>
  </si>
  <si>
    <t xml:space="preserve">1006 S Strevell               </t>
  </si>
  <si>
    <t xml:space="preserve">Miles City                    </t>
  </si>
  <si>
    <t xml:space="preserve">2701 RUSSELL STREET           </t>
  </si>
  <si>
    <t xml:space="preserve">MISSOULA                      </t>
  </si>
  <si>
    <t xml:space="preserve">Heritage of Faith Christian Church                </t>
  </si>
  <si>
    <t xml:space="preserve">101 7TH AVE W                 </t>
  </si>
  <si>
    <t xml:space="preserve">POLSON                        </t>
  </si>
  <si>
    <t xml:space="preserve">MISC MONTANA REGION                               </t>
  </si>
  <si>
    <t xml:space="preserve">1019 CENTRAL AVE              </t>
  </si>
  <si>
    <t xml:space="preserve">ALLIANCE                      </t>
  </si>
  <si>
    <t xml:space="preserve">1702 Boyd St.                 </t>
  </si>
  <si>
    <t xml:space="preserve">205 N 7TH                     </t>
  </si>
  <si>
    <t xml:space="preserve">BEATRICE                      </t>
  </si>
  <si>
    <t xml:space="preserve">Bellevue Christian Church                         </t>
  </si>
  <si>
    <t xml:space="preserve">2409 JACKSON ST               </t>
  </si>
  <si>
    <t xml:space="preserve">BELLEVUE                      </t>
  </si>
  <si>
    <t xml:space="preserve">Brock Christian Church                            </t>
  </si>
  <si>
    <t xml:space="preserve">812 Lafayette                 </t>
  </si>
  <si>
    <t xml:space="preserve">Brock                         </t>
  </si>
  <si>
    <t xml:space="preserve">Elmwood Christian Church                          </t>
  </si>
  <si>
    <t xml:space="preserve">P O BOX 281                   </t>
  </si>
  <si>
    <t xml:space="preserve">ELMWOOD                       </t>
  </si>
  <si>
    <t xml:space="preserve">BOX 33                        </t>
  </si>
  <si>
    <t xml:space="preserve">ELWOOD                        </t>
  </si>
  <si>
    <t xml:space="preserve">2625 H St                     </t>
  </si>
  <si>
    <t xml:space="preserve">Fairbury                      </t>
  </si>
  <si>
    <t xml:space="preserve">1322 Stone Street             </t>
  </si>
  <si>
    <t xml:space="preserve">Falls City                    </t>
  </si>
  <si>
    <t xml:space="preserve">1041 N NYE STREET             </t>
  </si>
  <si>
    <t xml:space="preserve">FREMONT                       </t>
  </si>
  <si>
    <t xml:space="preserve">2400 W 14TH                   </t>
  </si>
  <si>
    <t xml:space="preserve">GRAND ISLAND                  </t>
  </si>
  <si>
    <t xml:space="preserve">1201 SHERIDAN DR              </t>
  </si>
  <si>
    <t xml:space="preserve">HASTINGS                      </t>
  </si>
  <si>
    <t xml:space="preserve">P O BOX 428                   </t>
  </si>
  <si>
    <t xml:space="preserve">HUMBOLDT                      </t>
  </si>
  <si>
    <t xml:space="preserve">1645 N COTNER                 </t>
  </si>
  <si>
    <t xml:space="preserve">LINCOLN                       </t>
  </si>
  <si>
    <t xml:space="preserve">8000 A STREET                 </t>
  </si>
  <si>
    <t xml:space="preserve">East Lincoln Christian Church                     </t>
  </si>
  <si>
    <t xml:space="preserve">7001 Edenton Road             </t>
  </si>
  <si>
    <t xml:space="preserve">Lincoln                       </t>
  </si>
  <si>
    <t xml:space="preserve">430 South 16th Street         </t>
  </si>
  <si>
    <t xml:space="preserve">Havelock Christian Church                         </t>
  </si>
  <si>
    <t xml:space="preserve">6520 COLFAX AVENUE            </t>
  </si>
  <si>
    <t xml:space="preserve">Southview Christian Church                        </t>
  </si>
  <si>
    <t xml:space="preserve">2040 S 22ND STREET            </t>
  </si>
  <si>
    <t xml:space="preserve">P O Box 473                   </t>
  </si>
  <si>
    <t xml:space="preserve">P O BOX 274                   </t>
  </si>
  <si>
    <t xml:space="preserve">Murray Christian Church                           </t>
  </si>
  <si>
    <t xml:space="preserve">P O BOX 194                   </t>
  </si>
  <si>
    <t xml:space="preserve">114 NORTH 8TH ST              </t>
  </si>
  <si>
    <t xml:space="preserve">NEBRASKA CITY                 </t>
  </si>
  <si>
    <t xml:space="preserve">220 North Vine                </t>
  </si>
  <si>
    <t xml:space="preserve">North Platte                  </t>
  </si>
  <si>
    <t xml:space="preserve">2201 S 132ND STREET           </t>
  </si>
  <si>
    <t xml:space="preserve">OMAHA                         </t>
  </si>
  <si>
    <t xml:space="preserve">6630 Dodge Street             </t>
  </si>
  <si>
    <t xml:space="preserve">Omaha                         </t>
  </si>
  <si>
    <t xml:space="preserve">North Side Christian Church                       </t>
  </si>
  <si>
    <t xml:space="preserve">P O Box 509                   </t>
  </si>
  <si>
    <t xml:space="preserve">Pawnee City                   </t>
  </si>
  <si>
    <t xml:space="preserve">P O BOX 186                   </t>
  </si>
  <si>
    <t xml:space="preserve">802 AVE C                     </t>
  </si>
  <si>
    <t xml:space="preserve">PLATTSMOUTH                   </t>
  </si>
  <si>
    <t xml:space="preserve">Scottsbluff                   </t>
  </si>
  <si>
    <t xml:space="preserve">Shubert Christian Church                          </t>
  </si>
  <si>
    <t xml:space="preserve">P O Box 76                    </t>
  </si>
  <si>
    <t xml:space="preserve">Shubert                       </t>
  </si>
  <si>
    <t xml:space="preserve">940 13th Ave                  </t>
  </si>
  <si>
    <t xml:space="preserve">Sidney                        </t>
  </si>
  <si>
    <t xml:space="preserve">Christian Ch Disciples ofChrist                   </t>
  </si>
  <si>
    <t xml:space="preserve">C/O BOB BRANDT                </t>
  </si>
  <si>
    <t xml:space="preserve">UNADILLA                      </t>
  </si>
  <si>
    <t xml:space="preserve">P O BOX 349                   </t>
  </si>
  <si>
    <t xml:space="preserve">Weeping Water                 </t>
  </si>
  <si>
    <t xml:space="preserve">United Baptist-Christian Church                   </t>
  </si>
  <si>
    <t xml:space="preserve">2121 N DELAWARE AVE           </t>
  </si>
  <si>
    <t xml:space="preserve">YORK                          </t>
  </si>
  <si>
    <t xml:space="preserve">SouthPointe Christian Church                      </t>
  </si>
  <si>
    <t xml:space="preserve">7010 Helen Witt Drive         </t>
  </si>
  <si>
    <t xml:space="preserve">Kearney                       </t>
  </si>
  <si>
    <t xml:space="preserve">MISC NEBRASKA REGION                              </t>
  </si>
  <si>
    <t xml:space="preserve">BOX 156                       </t>
  </si>
  <si>
    <t xml:space="preserve">ARAPAHOE                      </t>
  </si>
  <si>
    <t xml:space="preserve">First Christian Church of Asheville               </t>
  </si>
  <si>
    <t xml:space="preserve">470 Enka Lake Rd.             </t>
  </si>
  <si>
    <t xml:space="preserve">Candler                       </t>
  </si>
  <si>
    <t xml:space="preserve">Ayden Christian Church                            </t>
  </si>
  <si>
    <t xml:space="preserve">BOX 488                       </t>
  </si>
  <si>
    <t xml:space="preserve">AYDEN                         </t>
  </si>
  <si>
    <t xml:space="preserve">Timothy Christian Church                          </t>
  </si>
  <si>
    <t xml:space="preserve">5352 GARDNERVILLE RD          </t>
  </si>
  <si>
    <t xml:space="preserve">Bath Christian Church                             </t>
  </si>
  <si>
    <t xml:space="preserve">P O BOX 300                   </t>
  </si>
  <si>
    <t xml:space="preserve">BATH                          </t>
  </si>
  <si>
    <t xml:space="preserve">Otway Christian Church                            </t>
  </si>
  <si>
    <t xml:space="preserve">242 GILLIKIN RD               </t>
  </si>
  <si>
    <t xml:space="preserve">BEAUFORT                      </t>
  </si>
  <si>
    <t xml:space="preserve">P O BOX 577                   </t>
  </si>
  <si>
    <t xml:space="preserve">BELHAVEN                      </t>
  </si>
  <si>
    <t xml:space="preserve">201 BLUE RIDGE RD             </t>
  </si>
  <si>
    <t xml:space="preserve">BLACK MTN                     </t>
  </si>
  <si>
    <t xml:space="preserve">Front Street Christian Church                     </t>
  </si>
  <si>
    <t xml:space="preserve">609 ATWATER STREET            </t>
  </si>
  <si>
    <t xml:space="preserve">1200 E BOULEVARD              </t>
  </si>
  <si>
    <t xml:space="preserve">CHARLOTTE                     </t>
  </si>
  <si>
    <t xml:space="preserve">SouthPark Christian Church                        </t>
  </si>
  <si>
    <t xml:space="preserve">6650 Park South Dr            </t>
  </si>
  <si>
    <t xml:space="preserve">Charlotte                     </t>
  </si>
  <si>
    <t xml:space="preserve">Carr Memorial Christian Church                    </t>
  </si>
  <si>
    <t xml:space="preserve">91 CARR CHURCH RD             </t>
  </si>
  <si>
    <t xml:space="preserve">Columbia Christian Church                         </t>
  </si>
  <si>
    <t xml:space="preserve">Salem Fork Christian Church                       </t>
  </si>
  <si>
    <t xml:space="preserve">PO BOX 1130                   </t>
  </si>
  <si>
    <t xml:space="preserve">DOBSON                        </t>
  </si>
  <si>
    <t xml:space="preserve">Dudley Christian Church                           </t>
  </si>
  <si>
    <t xml:space="preserve">P O BOX 859                   </t>
  </si>
  <si>
    <t xml:space="preserve">DUDLEY                        </t>
  </si>
  <si>
    <t xml:space="preserve">Saint Andrews Christian Church                    </t>
  </si>
  <si>
    <t xml:space="preserve">P O BOX 40                    </t>
  </si>
  <si>
    <t xml:space="preserve">Hood Memorial Christian Church                    </t>
  </si>
  <si>
    <t xml:space="preserve">P O Box 982                   </t>
  </si>
  <si>
    <t xml:space="preserve">Dunn                          </t>
  </si>
  <si>
    <t xml:space="preserve">Little Bethlehem Christian Church                 </t>
  </si>
  <si>
    <t xml:space="preserve">PO Box 236                    </t>
  </si>
  <si>
    <t xml:space="preserve">Eden                          </t>
  </si>
  <si>
    <t xml:space="preserve">North Spray Christian Church                      </t>
  </si>
  <si>
    <t xml:space="preserve">521 WASHBURN AVENUE           </t>
  </si>
  <si>
    <t xml:space="preserve">EDEN                          </t>
  </si>
  <si>
    <t xml:space="preserve">701 Parsonage Street          </t>
  </si>
  <si>
    <t xml:space="preserve">Elizabeth City                </t>
  </si>
  <si>
    <t xml:space="preserve">Kitt Swamp Christian Church                       </t>
  </si>
  <si>
    <t xml:space="preserve">P O BOX 205                   </t>
  </si>
  <si>
    <t xml:space="preserve">FARMVILLE                     </t>
  </si>
  <si>
    <t xml:space="preserve">Saint James Christian Church                      </t>
  </si>
  <si>
    <t xml:space="preserve">P O BOX 4085                  </t>
  </si>
  <si>
    <t xml:space="preserve">WILSON                        </t>
  </si>
  <si>
    <t xml:space="preserve">Beulah Hill Christian Church                      </t>
  </si>
  <si>
    <t xml:space="preserve">1537 KEEN ROAD                </t>
  </si>
  <si>
    <t xml:space="preserve">FOUR OAKS                     </t>
  </si>
  <si>
    <t xml:space="preserve">747 MILL CREEK CH RD          </t>
  </si>
  <si>
    <t xml:space="preserve">Saint James Disciple Church                       </t>
  </si>
  <si>
    <t xml:space="preserve">BOX 152                       </t>
  </si>
  <si>
    <t xml:space="preserve">1609 E ASH ST                 </t>
  </si>
  <si>
    <t xml:space="preserve">GOLDSBORO                     </t>
  </si>
  <si>
    <t xml:space="preserve">P O BOX 597                   </t>
  </si>
  <si>
    <t xml:space="preserve">1900 West Market Street       </t>
  </si>
  <si>
    <t xml:space="preserve">Greensboro                    </t>
  </si>
  <si>
    <t xml:space="preserve">1515 BRITTON STREET           </t>
  </si>
  <si>
    <t xml:space="preserve">GREENSBORO                    </t>
  </si>
  <si>
    <t xml:space="preserve">P O Box 2366                  </t>
  </si>
  <si>
    <t xml:space="preserve">Hooker Memorial Christian Church                  </t>
  </si>
  <si>
    <t xml:space="preserve">1111 Greenville Blvd SE       </t>
  </si>
  <si>
    <t xml:space="preserve">Philippi Christian Church                         </t>
  </si>
  <si>
    <t xml:space="preserve">Red Oak Christian Church                          </t>
  </si>
  <si>
    <t xml:space="preserve">1827 GREENVLE BLV SW          </t>
  </si>
  <si>
    <t xml:space="preserve">HOOKERTON                     </t>
  </si>
  <si>
    <t xml:space="preserve">PO Box 25                     </t>
  </si>
  <si>
    <t xml:space="preserve">Grifton                       </t>
  </si>
  <si>
    <t xml:space="preserve">Proctor Memorial Christian Church                 </t>
  </si>
  <si>
    <t xml:space="preserve">P O BOX 131                   </t>
  </si>
  <si>
    <t xml:space="preserve">GRIMESLAND                    </t>
  </si>
  <si>
    <t xml:space="preserve">Hookerton Christian Church                        </t>
  </si>
  <si>
    <t xml:space="preserve">Jamesville Christian Church                       </t>
  </si>
  <si>
    <t xml:space="preserve">P O BOX 277                   </t>
  </si>
  <si>
    <t xml:space="preserve">JAMESVILLE                    </t>
  </si>
  <si>
    <t xml:space="preserve">Armenia Christian Church                          </t>
  </si>
  <si>
    <t xml:space="preserve">1817 HWY 70 E                 </t>
  </si>
  <si>
    <t xml:space="preserve">KINSTON                       </t>
  </si>
  <si>
    <t xml:space="preserve">Gordon Street Christian Church                    </t>
  </si>
  <si>
    <t xml:space="preserve">118 E GORDON STREET           </t>
  </si>
  <si>
    <t xml:space="preserve">Grove Park Christian Church                       </t>
  </si>
  <si>
    <t xml:space="preserve">P O BOX 2457                  </t>
  </si>
  <si>
    <t xml:space="preserve">Northwest Christian Church                        </t>
  </si>
  <si>
    <t xml:space="preserve">Pleasant Hill Christian Church                    </t>
  </si>
  <si>
    <t xml:space="preserve">4306 E PLEASANT HILL RD       </t>
  </si>
  <si>
    <t xml:space="preserve">PINK HILL                     </t>
  </si>
  <si>
    <t xml:space="preserve">Southwest Christian Church                        </t>
  </si>
  <si>
    <t xml:space="preserve">890 NEUSE RD                  </t>
  </si>
  <si>
    <t xml:space="preserve">Southwood Memorial Christian Church               </t>
  </si>
  <si>
    <t xml:space="preserve">1027 NC HWY 58 S              </t>
  </si>
  <si>
    <t xml:space="preserve">P O BOX 442                   </t>
  </si>
  <si>
    <t xml:space="preserve">Wheat Swamp Christian Church                      </t>
  </si>
  <si>
    <t xml:space="preserve">3732 WHEAT SWAMP RD           </t>
  </si>
  <si>
    <t xml:space="preserve">BOX 41                        </t>
  </si>
  <si>
    <t xml:space="preserve">MACCLESFIELD                  </t>
  </si>
  <si>
    <t xml:space="preserve">Concord Christian Church                          </t>
  </si>
  <si>
    <t xml:space="preserve">4394 FLORENCE ROAD            </t>
  </si>
  <si>
    <t xml:space="preserve">MERRITT                       </t>
  </si>
  <si>
    <t xml:space="preserve">2050 DOBBERSVILLE RD          </t>
  </si>
  <si>
    <t xml:space="preserve">MT OLIVE                      </t>
  </si>
  <si>
    <t xml:space="preserve">Broad Street Christian Church                     </t>
  </si>
  <si>
    <t xml:space="preserve">802 BROAD ST                  </t>
  </si>
  <si>
    <t xml:space="preserve">NEW BERN                      </t>
  </si>
  <si>
    <t xml:space="preserve">Highland Park Christian Church                    </t>
  </si>
  <si>
    <t xml:space="preserve">POTTER/127 HUNTERFIELD LN     </t>
  </si>
  <si>
    <t xml:space="preserve">Oak City Christian Church                         </t>
  </si>
  <si>
    <t xml:space="preserve">P O BOX 9                     </t>
  </si>
  <si>
    <t xml:space="preserve">OAK CITY                      </t>
  </si>
  <si>
    <t xml:space="preserve">P O BOX 97                    </t>
  </si>
  <si>
    <t xml:space="preserve">PLYMOUTH                      </t>
  </si>
  <si>
    <t xml:space="preserve">Hillyer Memorial Christian Church                 </t>
  </si>
  <si>
    <t xml:space="preserve">718 Hillsborough St.          </t>
  </si>
  <si>
    <t xml:space="preserve">Raleigh                       </t>
  </si>
  <si>
    <t xml:space="preserve">Saint Paul's Christian Church                     </t>
  </si>
  <si>
    <t xml:space="preserve">3331 BLUE RIDGE RD            </t>
  </si>
  <si>
    <t xml:space="preserve">RALEIGH                       </t>
  </si>
  <si>
    <t xml:space="preserve">P O BOX 1025                  </t>
  </si>
  <si>
    <t xml:space="preserve">REIDSVILLE                    </t>
  </si>
  <si>
    <t xml:space="preserve">136 S MAIN ST BX 755          </t>
  </si>
  <si>
    <t xml:space="preserve">ROBERSONVILLE                 </t>
  </si>
  <si>
    <t xml:space="preserve">1101 W HAVEN BLVD             </t>
  </si>
  <si>
    <t xml:space="preserve">ROCKY MOUNT                   </t>
  </si>
  <si>
    <t xml:space="preserve">Rocky Fork Christian Church                       </t>
  </si>
  <si>
    <t xml:space="preserve">4246 RCKY FORK RD             </t>
  </si>
  <si>
    <t xml:space="preserve">SANFORD                       </t>
  </si>
  <si>
    <t xml:space="preserve">Saratoga Christian Church                         </t>
  </si>
  <si>
    <t xml:space="preserve">P O BOX 395                   </t>
  </si>
  <si>
    <t xml:space="preserve">SARATOGA                      </t>
  </si>
  <si>
    <t xml:space="preserve">1001 CRESCESNT DRIVE          </t>
  </si>
  <si>
    <t xml:space="preserve">SMITHFIELD                    </t>
  </si>
  <si>
    <t xml:space="preserve">Eden Christian Church                             </t>
  </si>
  <si>
    <t xml:space="preserve">2172 PEANUT RD                </t>
  </si>
  <si>
    <t xml:space="preserve">SNOW HILL                     </t>
  </si>
  <si>
    <t xml:space="preserve">Stokesdale Christian Church                       </t>
  </si>
  <si>
    <t xml:space="preserve">8607 STOKESDALE ST            </t>
  </si>
  <si>
    <t xml:space="preserve">STOKESDALE                    </t>
  </si>
  <si>
    <t xml:space="preserve">Stoneville Christian Church (DOC)                 </t>
  </si>
  <si>
    <t xml:space="preserve">P O Box 907                   </t>
  </si>
  <si>
    <t xml:space="preserve">Stoneville                    </t>
  </si>
  <si>
    <t xml:space="preserve">Vanceboro Christian Church                        </t>
  </si>
  <si>
    <t xml:space="preserve">P O BOX 505                   </t>
  </si>
  <si>
    <t xml:space="preserve">VANCEBORO                     </t>
  </si>
  <si>
    <t xml:space="preserve">Walstonburg Christian Church                      </t>
  </si>
  <si>
    <t xml:space="preserve">P O BOX 69                    </t>
  </si>
  <si>
    <t xml:space="preserve">WALSTONBURG                   </t>
  </si>
  <si>
    <t xml:space="preserve">401 E SECOND STREET           </t>
  </si>
  <si>
    <t xml:space="preserve">Wendell Christian Church                          </t>
  </si>
  <si>
    <t xml:space="preserve">P O Box 874                   </t>
  </si>
  <si>
    <t xml:space="preserve">Wendell                       </t>
  </si>
  <si>
    <t xml:space="preserve">101 Liberty Street            </t>
  </si>
  <si>
    <t xml:space="preserve">Williamston                   </t>
  </si>
  <si>
    <t xml:space="preserve">2035 OLEANDER DR              </t>
  </si>
  <si>
    <t xml:space="preserve">WILMINGTON                    </t>
  </si>
  <si>
    <t xml:space="preserve">Wilson                        </t>
  </si>
  <si>
    <t xml:space="preserve">P O BOX 3444                  </t>
  </si>
  <si>
    <t xml:space="preserve">Wilsons Mills Christian Church                    </t>
  </si>
  <si>
    <t xml:space="preserve">PO Box 247                    </t>
  </si>
  <si>
    <t xml:space="preserve">Wilsons Mills                 </t>
  </si>
  <si>
    <t xml:space="preserve">2320 COUNTRY CLUB RD          </t>
  </si>
  <si>
    <t xml:space="preserve">WINSTON SALEM                 </t>
  </si>
  <si>
    <t xml:space="preserve">Winterville Christian Church                      </t>
  </si>
  <si>
    <t xml:space="preserve">WINTERVILLE                   </t>
  </si>
  <si>
    <t xml:space="preserve">Valdese First Christian Church                    </t>
  </si>
  <si>
    <t xml:space="preserve">916 BERRY AVE                 </t>
  </si>
  <si>
    <t xml:space="preserve">VALDESE                       </t>
  </si>
  <si>
    <t xml:space="preserve">Covenant Christian Church                         </t>
  </si>
  <si>
    <t xml:space="preserve">2911 SW Cary Pkwy             </t>
  </si>
  <si>
    <t xml:space="preserve">Cary                          </t>
  </si>
  <si>
    <t xml:space="preserve">124 Trott Rd                  </t>
  </si>
  <si>
    <t xml:space="preserve">Richlands                     </t>
  </si>
  <si>
    <t xml:space="preserve">Wake Forest Christian Church                      </t>
  </si>
  <si>
    <t xml:space="preserve">Wake Forest                   </t>
  </si>
  <si>
    <t xml:space="preserve">MISC NORTH CAROLINA REGION                        </t>
  </si>
  <si>
    <t xml:space="preserve">509 NE LEE BOX 1568           </t>
  </si>
  <si>
    <t xml:space="preserve">704 EDWARDS RD                </t>
  </si>
  <si>
    <t xml:space="preserve">Sun Coast Christian Church                        </t>
  </si>
  <si>
    <t xml:space="preserve">4319 LITTLE RIVER ROAD        </t>
  </si>
  <si>
    <t xml:space="preserve">MYRTLE BEACH                  </t>
  </si>
  <si>
    <t xml:space="preserve">Christian Temple Church                           </t>
  </si>
  <si>
    <t xml:space="preserve">41 MAIN ST, BOX 190           </t>
  </si>
  <si>
    <t xml:space="preserve">LUBEC                         </t>
  </si>
  <si>
    <t xml:space="preserve">Hope Central Church                               </t>
  </si>
  <si>
    <t xml:space="preserve">85-87 Seaverns Ave            </t>
  </si>
  <si>
    <t xml:space="preserve">Jamaica Plain                 </t>
  </si>
  <si>
    <t xml:space="preserve">Park Avenue Christian Church                      </t>
  </si>
  <si>
    <t xml:space="preserve">70 PARK AVE                   </t>
  </si>
  <si>
    <t xml:space="preserve">EAST ORANGE                   </t>
  </si>
  <si>
    <t xml:space="preserve">NEWARK                        </t>
  </si>
  <si>
    <t xml:space="preserve">Hope Church                                       </t>
  </si>
  <si>
    <t xml:space="preserve">P O BOX 749                   </t>
  </si>
  <si>
    <t xml:space="preserve">BOUND BROOK                   </t>
  </si>
  <si>
    <t xml:space="preserve">          </t>
  </si>
  <si>
    <t xml:space="preserve">United Church of Auburn                           </t>
  </si>
  <si>
    <t xml:space="preserve">77 METCALF DR                 </t>
  </si>
  <si>
    <t xml:space="preserve">AUBURN                        </t>
  </si>
  <si>
    <t xml:space="preserve">Brewerton Christian Church                        </t>
  </si>
  <si>
    <t xml:space="preserve">P O BOX 631                   </t>
  </si>
  <si>
    <t xml:space="preserve">BREWERTON                     </t>
  </si>
  <si>
    <t xml:space="preserve">Croisade Evangelique de Pecheus d'Hommes          </t>
  </si>
  <si>
    <t xml:space="preserve">557 E 31st St                 </t>
  </si>
  <si>
    <t xml:space="preserve">Brooklyn                      </t>
  </si>
  <si>
    <t xml:space="preserve">Mount Zion Church of Christ                       </t>
  </si>
  <si>
    <t xml:space="preserve">c/o Charletta Small           </t>
  </si>
  <si>
    <t xml:space="preserve">New York                      </t>
  </si>
  <si>
    <t xml:space="preserve">Saint Philip's Christian Church                   </t>
  </si>
  <si>
    <t xml:space="preserve">765 Lafayette Ave             </t>
  </si>
  <si>
    <t xml:space="preserve">Stuyvesant Heights Christian Church               </t>
  </si>
  <si>
    <t xml:space="preserve">69 MCDONOUGH ST               </t>
  </si>
  <si>
    <t xml:space="preserve">Pembroke Community Church                         </t>
  </si>
  <si>
    <t xml:space="preserve">698 MAIN ST                   </t>
  </si>
  <si>
    <t xml:space="preserve">CORFU                         </t>
  </si>
  <si>
    <t xml:space="preserve">East Aurora Christian Church                      </t>
  </si>
  <si>
    <t xml:space="preserve">464 MAIN ST                   </t>
  </si>
  <si>
    <t xml:space="preserve">EAST AURORA                   </t>
  </si>
  <si>
    <t xml:space="preserve">Bronx                         </t>
  </si>
  <si>
    <t xml:space="preserve">1010 PARK AVE                 </t>
  </si>
  <si>
    <t xml:space="preserve">NEW YORK CITY                 </t>
  </si>
  <si>
    <t xml:space="preserve">La Segunda Iglesia Cristiana                      </t>
  </si>
  <si>
    <t xml:space="preserve">Payne Avenue Christian Church                     </t>
  </si>
  <si>
    <t xml:space="preserve">North Tonawanda               </t>
  </si>
  <si>
    <t xml:space="preserve">2647 CHILI AVE                </t>
  </si>
  <si>
    <t xml:space="preserve">ROCHESTER                     </t>
  </si>
  <si>
    <t xml:space="preserve">1116 Remsen Ave               </t>
  </si>
  <si>
    <t xml:space="preserve">Harriet Tubman Christian Chr                      </t>
  </si>
  <si>
    <t xml:space="preserve">RIVERSIDE SALEM UNITED CHURCH                     </t>
  </si>
  <si>
    <t xml:space="preserve">3449 WEST RIVER RD            </t>
  </si>
  <si>
    <t xml:space="preserve">Akron                         </t>
  </si>
  <si>
    <t xml:space="preserve">New Destiny Christian Church                      </t>
  </si>
  <si>
    <t xml:space="preserve">MISC NORTHEASTERN REGION                          </t>
  </si>
  <si>
    <t xml:space="preserve">1272 DELAWARE AVE             </t>
  </si>
  <si>
    <t xml:space="preserve">3031 Latouche St              </t>
  </si>
  <si>
    <t xml:space="preserve">Anchorage                     </t>
  </si>
  <si>
    <t xml:space="preserve">United Church of Moscow                           </t>
  </si>
  <si>
    <t xml:space="preserve">123 W FIRST                   </t>
  </si>
  <si>
    <t xml:space="preserve">MOSCOW                        </t>
  </si>
  <si>
    <t xml:space="preserve">P O BOX 224                   </t>
  </si>
  <si>
    <t xml:space="preserve">ABERDEEN                      </t>
  </si>
  <si>
    <t xml:space="preserve">Bellevue                      </t>
  </si>
  <si>
    <t xml:space="preserve">495 E BAKERVIEW RD            </t>
  </si>
  <si>
    <t xml:space="preserve">BELLINGHAM                    </t>
  </si>
  <si>
    <t xml:space="preserve">811 Veneta Ave.               </t>
  </si>
  <si>
    <t xml:space="preserve">Bremerton                     </t>
  </si>
  <si>
    <t xml:space="preserve">Chelan Christian Church                           </t>
  </si>
  <si>
    <t xml:space="preserve">PO Box 957                    </t>
  </si>
  <si>
    <t xml:space="preserve">Chelan                        </t>
  </si>
  <si>
    <t xml:space="preserve">840 - 10TH STREET             </t>
  </si>
  <si>
    <t xml:space="preserve">CLARKSTON                     </t>
  </si>
  <si>
    <t xml:space="preserve">Creston Christian Church                          </t>
  </si>
  <si>
    <t xml:space="preserve">PO Box 69                     </t>
  </si>
  <si>
    <t xml:space="preserve">Creston                       </t>
  </si>
  <si>
    <t xml:space="preserve">453 E DIVISION ST             </t>
  </si>
  <si>
    <t xml:space="preserve">EPHRATA                       </t>
  </si>
  <si>
    <t xml:space="preserve">Greenacres Christian Church                       </t>
  </si>
  <si>
    <t xml:space="preserve">P O Box 489                   </t>
  </si>
  <si>
    <t xml:space="preserve">Greenacres                    </t>
  </si>
  <si>
    <t xml:space="preserve">1921 S. Olympia St.           </t>
  </si>
  <si>
    <t xml:space="preserve">Kennewick                     </t>
  </si>
  <si>
    <t xml:space="preserve">P O BOX 5009                  </t>
  </si>
  <si>
    <t xml:space="preserve">KENT                          </t>
  </si>
  <si>
    <t xml:space="preserve">Lacey Community Church                            </t>
  </si>
  <si>
    <t xml:space="preserve">4501 19TH AVE SE              </t>
  </si>
  <si>
    <t xml:space="preserve">LACEY                         </t>
  </si>
  <si>
    <t xml:space="preserve">2000 KESSLER BLVD             </t>
  </si>
  <si>
    <t xml:space="preserve">LONGVIEW                      </t>
  </si>
  <si>
    <t xml:space="preserve">900 Skagit St                 </t>
  </si>
  <si>
    <t xml:space="preserve">Mount Vernon                  </t>
  </si>
  <si>
    <t xml:space="preserve">PO Box 2850                   </t>
  </si>
  <si>
    <t xml:space="preserve">Olympia                       </t>
  </si>
  <si>
    <t xml:space="preserve">Othello Christian Church                          </t>
  </si>
  <si>
    <t xml:space="preserve">P O BOX 432                   </t>
  </si>
  <si>
    <t xml:space="preserve">OTHELLO                       </t>
  </si>
  <si>
    <t xml:space="preserve">2606 Race St                  </t>
  </si>
  <si>
    <t xml:space="preserve">Port Angeles                  </t>
  </si>
  <si>
    <t xml:space="preserve">BOX 516                       </t>
  </si>
  <si>
    <t xml:space="preserve">PUYALLUP                      </t>
  </si>
  <si>
    <t xml:space="preserve">15509 116th Ave SE            </t>
  </si>
  <si>
    <t xml:space="preserve">Renton                        </t>
  </si>
  <si>
    <t xml:space="preserve">Northwest United Protestant                       </t>
  </si>
  <si>
    <t xml:space="preserve">1312 Sacramento Blvd.         </t>
  </si>
  <si>
    <t xml:space="preserve">Richland                      </t>
  </si>
  <si>
    <t xml:space="preserve">Findlay Street Christian Church                   </t>
  </si>
  <si>
    <t xml:space="preserve">3201 Hunter Blvd. S           </t>
  </si>
  <si>
    <t xml:space="preserve">Seattle                       </t>
  </si>
  <si>
    <t xml:space="preserve">All Pilgrims Christian Church                     </t>
  </si>
  <si>
    <t xml:space="preserve">509 10th Ave E                </t>
  </si>
  <si>
    <t xml:space="preserve">Lake City Christian Church                        </t>
  </si>
  <si>
    <t xml:space="preserve">1933 NE 125TH ST              </t>
  </si>
  <si>
    <t xml:space="preserve">SEATTLE                       </t>
  </si>
  <si>
    <t xml:space="preserve">Queen Anne Christian Church                       </t>
  </si>
  <si>
    <t xml:space="preserve">1316 Third Ave W              </t>
  </si>
  <si>
    <t xml:space="preserve">4731 15TH AVE NE              </t>
  </si>
  <si>
    <t xml:space="preserve">Spokane                       </t>
  </si>
  <si>
    <t xml:space="preserve">Country Homes Christian Church                    </t>
  </si>
  <si>
    <t xml:space="preserve">8415 N  WALL ST               </t>
  </si>
  <si>
    <t xml:space="preserve">SPOKANE                       </t>
  </si>
  <si>
    <t xml:space="preserve">North Hill Christian Church                       </t>
  </si>
  <si>
    <t xml:space="preserve">Opportunity Christian Church                      </t>
  </si>
  <si>
    <t xml:space="preserve">708 N. Pines Rd               </t>
  </si>
  <si>
    <t xml:space="preserve">432 WOOD AVE                  </t>
  </si>
  <si>
    <t xml:space="preserve">SUMNER                        </t>
  </si>
  <si>
    <t xml:space="preserve">P O BOX 933                   </t>
  </si>
  <si>
    <t xml:space="preserve">SUNNYSIDE                     </t>
  </si>
  <si>
    <t xml:space="preserve">5816 MCKINLEY AVE             </t>
  </si>
  <si>
    <t xml:space="preserve">TACOMA                        </t>
  </si>
  <si>
    <t xml:space="preserve">602 N ORCHARD ST              </t>
  </si>
  <si>
    <t xml:space="preserve">111 West 19th St              </t>
  </si>
  <si>
    <t xml:space="preserve">Vancouver                     </t>
  </si>
  <si>
    <t xml:space="preserve">66 S PALOUSE ST               </t>
  </si>
  <si>
    <t xml:space="preserve">WALLA WALLA                   </t>
  </si>
  <si>
    <t xml:space="preserve">317 S 41st STREET             </t>
  </si>
  <si>
    <t xml:space="preserve">YAKIMA                        </t>
  </si>
  <si>
    <t xml:space="preserve">Englewood Christian Church                        </t>
  </si>
  <si>
    <t xml:space="preserve">511 N. 44th Ave               </t>
  </si>
  <si>
    <t xml:space="preserve">Yakima                        </t>
  </si>
  <si>
    <t xml:space="preserve">Lake Washington Christian Church                  </t>
  </si>
  <si>
    <t xml:space="preserve">343 15th Avenue               </t>
  </si>
  <si>
    <t xml:space="preserve">KIRKLAND                      </t>
  </si>
  <si>
    <t xml:space="preserve">Mannam Christian Church                           </t>
  </si>
  <si>
    <t xml:space="preserve">Kent                          </t>
  </si>
  <si>
    <t xml:space="preserve">Everett                       </t>
  </si>
  <si>
    <t xml:space="preserve">MISC NORTHWEST REGION                             </t>
  </si>
  <si>
    <t xml:space="preserve">Firestone Park Christian Church                   </t>
  </si>
  <si>
    <t xml:space="preserve">40 E WILBETH RD               </t>
  </si>
  <si>
    <t xml:space="preserve">AKRON                         </t>
  </si>
  <si>
    <t xml:space="preserve">Ghent Christian Church                            </t>
  </si>
  <si>
    <t xml:space="preserve">4200 Granger Rd               </t>
  </si>
  <si>
    <t xml:space="preserve">New Horizons Christian Church                     </t>
  </si>
  <si>
    <t xml:space="preserve">290 Darrow Rd                 </t>
  </si>
  <si>
    <t xml:space="preserve">1141 E BEECH ST               </t>
  </si>
  <si>
    <t xml:space="preserve">1425 King Road                </t>
  </si>
  <si>
    <t xml:space="preserve">24 W STATE ST                 </t>
  </si>
  <si>
    <t xml:space="preserve">Barberton Christian Church                        </t>
  </si>
  <si>
    <t xml:space="preserve">375 E TUSCARAWAS AVE          </t>
  </si>
  <si>
    <t xml:space="preserve">BARBERTON                     </t>
  </si>
  <si>
    <t xml:space="preserve">Bellaire Christian Church                         </t>
  </si>
  <si>
    <t xml:space="preserve">3565 BELMONT ST               </t>
  </si>
  <si>
    <t xml:space="preserve">BELLAIRE                      </t>
  </si>
  <si>
    <t xml:space="preserve">Bellefontaine                 </t>
  </si>
  <si>
    <t xml:space="preserve">875 HASKINS RD                </t>
  </si>
  <si>
    <t xml:space="preserve">Brookfield Christian Church                       </t>
  </si>
  <si>
    <t xml:space="preserve">Brookfield                    </t>
  </si>
  <si>
    <t xml:space="preserve">PO Box 306                    </t>
  </si>
  <si>
    <t xml:space="preserve">1127 Beatty Avenue            </t>
  </si>
  <si>
    <t xml:space="preserve">CAMBRIDGE                     </t>
  </si>
  <si>
    <t xml:space="preserve">Canfield Christian Church                         </t>
  </si>
  <si>
    <t xml:space="preserve">123 S Broad St.               </t>
  </si>
  <si>
    <t xml:space="preserve">Canfield                      </t>
  </si>
  <si>
    <t xml:space="preserve">Carbon Hill Christian Church                      </t>
  </si>
  <si>
    <t xml:space="preserve">P O BOX 64                    </t>
  </si>
  <si>
    <t xml:space="preserve">CARBON HILL                   </t>
  </si>
  <si>
    <t xml:space="preserve">Pilgrim Christian Church                          </t>
  </si>
  <si>
    <t xml:space="preserve">202 S. Hambden St.            </t>
  </si>
  <si>
    <t xml:space="preserve">Chardon                       </t>
  </si>
  <si>
    <t xml:space="preserve">Chauncey Christian Church                         </t>
  </si>
  <si>
    <t xml:space="preserve">CHAUNCEY                      </t>
  </si>
  <si>
    <t xml:space="preserve">268 W WATER ST                </t>
  </si>
  <si>
    <t xml:space="preserve">Anderson Hills Christian Church                   </t>
  </si>
  <si>
    <t xml:space="preserve">8119 Clough Pike              </t>
  </si>
  <si>
    <t xml:space="preserve">Cincinnati                    </t>
  </si>
  <si>
    <t xml:space="preserve">Kemper Road Christian Church                      </t>
  </si>
  <si>
    <t xml:space="preserve">11609 Hanover Road            </t>
  </si>
  <si>
    <t xml:space="preserve">CINCINNATI                    </t>
  </si>
  <si>
    <t xml:space="preserve">College Hill Christian Church                     </t>
  </si>
  <si>
    <t xml:space="preserve">1631 MARLOWE AVE              </t>
  </si>
  <si>
    <t xml:space="preserve">Fifth Christian Church                            </t>
  </si>
  <si>
    <t xml:space="preserve">3203 WOLD AVE                 </t>
  </si>
  <si>
    <t xml:space="preserve">Mount Healthy Christian Church                    </t>
  </si>
  <si>
    <t xml:space="preserve">7717 HARRISON AVE             </t>
  </si>
  <si>
    <t xml:space="preserve">Norwood Christian Church                          </t>
  </si>
  <si>
    <t xml:space="preserve">4400 ASHLAND AVE              </t>
  </si>
  <si>
    <t xml:space="preserve">3940 M L KING JR DR           </t>
  </si>
  <si>
    <t xml:space="preserve">5944 Engel Avenue             </t>
  </si>
  <si>
    <t xml:space="preserve">3663 MAYFIELD RD              </t>
  </si>
  <si>
    <t xml:space="preserve">14109 BENWOOD AVE             </t>
  </si>
  <si>
    <t xml:space="preserve">Franklin Circle Christian Church                  </t>
  </si>
  <si>
    <t xml:space="preserve">1688 Fulton Road              </t>
  </si>
  <si>
    <t xml:space="preserve">Cleveland                     </t>
  </si>
  <si>
    <t xml:space="preserve">Heights Christian Church                          </t>
  </si>
  <si>
    <t xml:space="preserve">17300 VAN AKEN BLVD           </t>
  </si>
  <si>
    <t xml:space="preserve">SHAKER HEIGHTS                </t>
  </si>
  <si>
    <t xml:space="preserve">Lake Shore Christian Church                       </t>
  </si>
  <si>
    <t xml:space="preserve">28010 LAKE SHORE BLV          </t>
  </si>
  <si>
    <t xml:space="preserve">12501 Lake Avenue             </t>
  </si>
  <si>
    <t xml:space="preserve">Lakewood                      </t>
  </si>
  <si>
    <t xml:space="preserve">Olmsted Christian Church                          </t>
  </si>
  <si>
    <t xml:space="preserve">7140 FITCH RD                 </t>
  </si>
  <si>
    <t xml:space="preserve">Parma Christian Church                            </t>
  </si>
  <si>
    <t xml:space="preserve">7000 RIDGE RD                 </t>
  </si>
  <si>
    <t xml:space="preserve">PARMA                         </t>
  </si>
  <si>
    <t xml:space="preserve">Saint Philips Christian Church                    </t>
  </si>
  <si>
    <t xml:space="preserve">2303 E 30TH ST                </t>
  </si>
  <si>
    <t xml:space="preserve">Clyde Christian Church                            </t>
  </si>
  <si>
    <t xml:space="preserve">206 S. Main Street            </t>
  </si>
  <si>
    <t xml:space="preserve">Clyde                         </t>
  </si>
  <si>
    <t xml:space="preserve">P O BOX 27057                 </t>
  </si>
  <si>
    <t xml:space="preserve">East Columbus Christian Church                    </t>
  </si>
  <si>
    <t xml:space="preserve">1055 MC NAUGHTEN RD           </t>
  </si>
  <si>
    <t xml:space="preserve">Fourth Avenue Christian Church                    </t>
  </si>
  <si>
    <t xml:space="preserve">296 W 4TH AVE                 </t>
  </si>
  <si>
    <t xml:space="preserve">Karl Road Christian Church                        </t>
  </si>
  <si>
    <t xml:space="preserve">5400 KARL RD                  </t>
  </si>
  <si>
    <t xml:space="preserve">1340 Fishinger Rd             </t>
  </si>
  <si>
    <t xml:space="preserve">Columbus                      </t>
  </si>
  <si>
    <t xml:space="preserve">Gender Road Christian Church                      </t>
  </si>
  <si>
    <t xml:space="preserve">5336 Gender Rd                </t>
  </si>
  <si>
    <t xml:space="preserve">Canal Winchester              </t>
  </si>
  <si>
    <t xml:space="preserve">143 WOODLAND AVE              </t>
  </si>
  <si>
    <t xml:space="preserve">Bazetta Christian Church                          </t>
  </si>
  <si>
    <t xml:space="preserve">4131 Bazetta Rd               </t>
  </si>
  <si>
    <t xml:space="preserve">Cortland                      </t>
  </si>
  <si>
    <t xml:space="preserve">Cortland Christian Church                         </t>
  </si>
  <si>
    <t xml:space="preserve">153 GROVE DRIVE               </t>
  </si>
  <si>
    <t xml:space="preserve">CORTLAND                      </t>
  </si>
  <si>
    <t xml:space="preserve">731 MAIN ST                   </t>
  </si>
  <si>
    <t xml:space="preserve">COSHOCTON                     </t>
  </si>
  <si>
    <t xml:space="preserve">Bailey Road Christian Church                      </t>
  </si>
  <si>
    <t xml:space="preserve">3200 Bailey Rd                </t>
  </si>
  <si>
    <t xml:space="preserve">Cuyahoga Falls                </t>
  </si>
  <si>
    <t xml:space="preserve">2253 THIRD ST                 </t>
  </si>
  <si>
    <t xml:space="preserve">CUYAHOGA FLS                  </t>
  </si>
  <si>
    <t xml:space="preserve">1200 Forrer Blvd              </t>
  </si>
  <si>
    <t xml:space="preserve">Kettering                     </t>
  </si>
  <si>
    <t xml:space="preserve">Summit Christian Church                           </t>
  </si>
  <si>
    <t xml:space="preserve">4021 Denlinger Road           </t>
  </si>
  <si>
    <t xml:space="preserve">Dayton                        </t>
  </si>
  <si>
    <t xml:space="preserve">Winameg Christian Church                          </t>
  </si>
  <si>
    <t xml:space="preserve">10925 CO RD 10-2              </t>
  </si>
  <si>
    <t xml:space="preserve">DELTA                         </t>
  </si>
  <si>
    <t xml:space="preserve">East Chesterfield Christian Church                </t>
  </si>
  <si>
    <t xml:space="preserve">14242 COUNTY RD RS            </t>
  </si>
  <si>
    <t xml:space="preserve">First Church of Christ                            </t>
  </si>
  <si>
    <t xml:space="preserve">Washington Avenue Christian Chur                  </t>
  </si>
  <si>
    <t xml:space="preserve">301 WASHINGTON AVE            </t>
  </si>
  <si>
    <t xml:space="preserve">ELYRIA                        </t>
  </si>
  <si>
    <t xml:space="preserve">Fayette Christian Church                          </t>
  </si>
  <si>
    <t xml:space="preserve">P O BOX 67                    </t>
  </si>
  <si>
    <t xml:space="preserve">620 N MAIN ST                 </t>
  </si>
  <si>
    <t xml:space="preserve">FINDLAY                       </t>
  </si>
  <si>
    <t xml:space="preserve">255 W CENTER ST               </t>
  </si>
  <si>
    <t xml:space="preserve">FOSTORIA                      </t>
  </si>
  <si>
    <t xml:space="preserve">140 E Broadway                </t>
  </si>
  <si>
    <t xml:space="preserve">Girard                        </t>
  </si>
  <si>
    <t xml:space="preserve">Greens Run Christian Church                       </t>
  </si>
  <si>
    <t xml:space="preserve">Taylor Ridge Christian Church                     </t>
  </si>
  <si>
    <t xml:space="preserve">North Eaton Christian Church                      </t>
  </si>
  <si>
    <t xml:space="preserve">35895 ROYALTON RD             </t>
  </si>
  <si>
    <t xml:space="preserve">GRAFTON                       </t>
  </si>
  <si>
    <t xml:space="preserve">Legacy Christian Church                           </t>
  </si>
  <si>
    <t xml:space="preserve">216 N SYCAMORE ST             </t>
  </si>
  <si>
    <t xml:space="preserve">HARRISON                      </t>
  </si>
  <si>
    <t xml:space="preserve">Hebron Christian Church                           </t>
  </si>
  <si>
    <t xml:space="preserve">BOX 736                       </t>
  </si>
  <si>
    <t xml:space="preserve">HEBRON                        </t>
  </si>
  <si>
    <t xml:space="preserve">Hiram Christian Church                            </t>
  </si>
  <si>
    <t xml:space="preserve">P O BOX 937                   </t>
  </si>
  <si>
    <t xml:space="preserve">HIRAM                         </t>
  </si>
  <si>
    <t xml:space="preserve">44 S MAIN ST                  </t>
  </si>
  <si>
    <t xml:space="preserve">HUBBARD                       </t>
  </si>
  <si>
    <t xml:space="preserve">Jackson Christian Church                          </t>
  </si>
  <si>
    <t xml:space="preserve">PO Box 963                    </t>
  </si>
  <si>
    <t xml:space="preserve">JACKSON                       </t>
  </si>
  <si>
    <t xml:space="preserve">335 W. Main St                </t>
  </si>
  <si>
    <t xml:space="preserve">340 N MAIN ST                 </t>
  </si>
  <si>
    <t xml:space="preserve">KENTON                        </t>
  </si>
  <si>
    <t xml:space="preserve">525 W NORTH ST                </t>
  </si>
  <si>
    <t xml:space="preserve">LIMA                          </t>
  </si>
  <si>
    <t xml:space="preserve">3300 South Side Dr            </t>
  </si>
  <si>
    <t xml:space="preserve">Lima                          </t>
  </si>
  <si>
    <t xml:space="preserve">233 E WASHINGTON ST           </t>
  </si>
  <si>
    <t xml:space="preserve">LISBON                        </t>
  </si>
  <si>
    <t xml:space="preserve">PO Box 840                    </t>
  </si>
  <si>
    <t xml:space="preserve">Lorain                        </t>
  </si>
  <si>
    <t xml:space="preserve">Lyons Christian Church                            </t>
  </si>
  <si>
    <t xml:space="preserve">P O BOX 218                   </t>
  </si>
  <si>
    <t xml:space="preserve">MANSFIELD                     </t>
  </si>
  <si>
    <t xml:space="preserve">2055 MDL BELLVILLE            </t>
  </si>
  <si>
    <t xml:space="preserve">Hilltop Christian Church                          </t>
  </si>
  <si>
    <t xml:space="preserve">P O BOX 515                   </t>
  </si>
  <si>
    <t xml:space="preserve">MANTUA                        </t>
  </si>
  <si>
    <t xml:space="preserve">Mantua Center Christian Church                    </t>
  </si>
  <si>
    <t xml:space="preserve">P O BOX 550                   </t>
  </si>
  <si>
    <t xml:space="preserve">807 COLEGATE DR               </t>
  </si>
  <si>
    <t xml:space="preserve">421 MT VERNON AVE             </t>
  </si>
  <si>
    <t xml:space="preserve">1020 WALES RD N E             </t>
  </si>
  <si>
    <t xml:space="preserve">MASSILLON                     </t>
  </si>
  <si>
    <t xml:space="preserve">4797 Sharon Copley RD         </t>
  </si>
  <si>
    <t xml:space="preserve">Medina                        </t>
  </si>
  <si>
    <t xml:space="preserve">Remsen Christian Church                           </t>
  </si>
  <si>
    <t xml:space="preserve">1500 REMSEN RD                </t>
  </si>
  <si>
    <t xml:space="preserve">MEDINA                        </t>
  </si>
  <si>
    <t xml:space="preserve">Mentor Christian Church                           </t>
  </si>
  <si>
    <t xml:space="preserve">8751 MENTOR AVE               </t>
  </si>
  <si>
    <t xml:space="preserve">MENTOR                        </t>
  </si>
  <si>
    <t xml:space="preserve">4520 ROSEDALE RD              </t>
  </si>
  <si>
    <t xml:space="preserve">Millfield Christian Church                        </t>
  </si>
  <si>
    <t xml:space="preserve">Mogadore Christian Church                         </t>
  </si>
  <si>
    <t xml:space="preserve">106 S CLEVELAND AVE           </t>
  </si>
  <si>
    <t xml:space="preserve">MOGADORE                      </t>
  </si>
  <si>
    <t xml:space="preserve">5 Harrison Ave                </t>
  </si>
  <si>
    <t xml:space="preserve">587 MT. VERNON RD             </t>
  </si>
  <si>
    <t xml:space="preserve">17 N CENTER ST                </t>
  </si>
  <si>
    <t xml:space="preserve">NEWTON FALLS                  </t>
  </si>
  <si>
    <t xml:space="preserve">33 N. Arlington Avenue        </t>
  </si>
  <si>
    <t xml:space="preserve">Niles                         </t>
  </si>
  <si>
    <t xml:space="preserve">210 MAIN ST                   </t>
  </si>
  <si>
    <t xml:space="preserve">N CANTON                      </t>
  </si>
  <si>
    <t xml:space="preserve">Ledgewood Christian Church                        </t>
  </si>
  <si>
    <t xml:space="preserve">P O Box 350                   </t>
  </si>
  <si>
    <t xml:space="preserve">Novelty                       </t>
  </si>
  <si>
    <t xml:space="preserve">1233 Emerald Rd               </t>
  </si>
  <si>
    <t xml:space="preserve">Paulding                      </t>
  </si>
  <si>
    <t xml:space="preserve">3566 CENTER, BOX 177          </t>
  </si>
  <si>
    <t xml:space="preserve">PERRY                         </t>
  </si>
  <si>
    <t xml:space="preserve">843 THIRD ST                  </t>
  </si>
  <si>
    <t xml:space="preserve">PORTSMOUTH                    </t>
  </si>
  <si>
    <t xml:space="preserve">420 PROSPECT ST               </t>
  </si>
  <si>
    <t xml:space="preserve">RAVENNA                       </t>
  </si>
  <si>
    <t xml:space="preserve">75 E 39TH ST                  </t>
  </si>
  <si>
    <t xml:space="preserve">SHADYSIDE                     </t>
  </si>
  <si>
    <t xml:space="preserve">Shelby                        </t>
  </si>
  <si>
    <t xml:space="preserve">Shreve Christian Church                           </t>
  </si>
  <si>
    <t xml:space="preserve">P O BOX 606                   </t>
  </si>
  <si>
    <t xml:space="preserve">SHREVE                        </t>
  </si>
  <si>
    <t xml:space="preserve">1504 VILLA RD                 </t>
  </si>
  <si>
    <t xml:space="preserve">P O BOX 987                   </t>
  </si>
  <si>
    <t xml:space="preserve">STEUBENVILLE                  </t>
  </si>
  <si>
    <t xml:space="preserve">3493 Darrow Rd                </t>
  </si>
  <si>
    <t xml:space="preserve">Stow                          </t>
  </si>
  <si>
    <t xml:space="preserve">5271 ALEXIS RD                </t>
  </si>
  <si>
    <t xml:space="preserve">SYLVANIA                      </t>
  </si>
  <si>
    <t xml:space="preserve">2016 S CO RD 19               </t>
  </si>
  <si>
    <t xml:space="preserve">TIFFIN                        </t>
  </si>
  <si>
    <t xml:space="preserve">Hampton Park Christian Church                     </t>
  </si>
  <si>
    <t xml:space="preserve">4234 MONROE ST                </t>
  </si>
  <si>
    <t xml:space="preserve">TOLEDO                        </t>
  </si>
  <si>
    <t xml:space="preserve">Trimble Christian Church                          </t>
  </si>
  <si>
    <t xml:space="preserve">10365 Tyler Ct                </t>
  </si>
  <si>
    <t xml:space="preserve">Glouster                      </t>
  </si>
  <si>
    <t xml:space="preserve">P O BOX 389                   </t>
  </si>
  <si>
    <t xml:space="preserve">UHRICHSVILLE                  </t>
  </si>
  <si>
    <t xml:space="preserve">116 Boyer Street              </t>
  </si>
  <si>
    <t xml:space="preserve">Wadsworth                     </t>
  </si>
  <si>
    <t xml:space="preserve">Bolindale Christian Church                        </t>
  </si>
  <si>
    <t xml:space="preserve">2749 FAIRVIEW AVE SE          </t>
  </si>
  <si>
    <t xml:space="preserve">WARREN                        </t>
  </si>
  <si>
    <t xml:space="preserve">2051 East Market Street       </t>
  </si>
  <si>
    <t xml:space="preserve">Warren                        </t>
  </si>
  <si>
    <t xml:space="preserve">Champion Christian Church                         </t>
  </si>
  <si>
    <t xml:space="preserve">151 CENTER ST W               </t>
  </si>
  <si>
    <t xml:space="preserve">Lordstown Christian Church                        </t>
  </si>
  <si>
    <t xml:space="preserve">6370 TOD AVE S.W.             </t>
  </si>
  <si>
    <t xml:space="preserve">129 E ELM ST                  </t>
  </si>
  <si>
    <t xml:space="preserve">WAUSEON                       </t>
  </si>
  <si>
    <t xml:space="preserve">Westlake Christian Church                         </t>
  </si>
  <si>
    <t xml:space="preserve">25800 Hilliard Blvd           </t>
  </si>
  <si>
    <t xml:space="preserve">Westlake                      </t>
  </si>
  <si>
    <t xml:space="preserve">4249 RIVER ST                 </t>
  </si>
  <si>
    <t xml:space="preserve">WILLOUGHBY                    </t>
  </si>
  <si>
    <t xml:space="preserve">120 COLUMBUS ST               </t>
  </si>
  <si>
    <t xml:space="preserve">407 N MARKET ST               </t>
  </si>
  <si>
    <t xml:space="preserve">WOOSTER                       </t>
  </si>
  <si>
    <t xml:space="preserve">First United Christian Church                     </t>
  </si>
  <si>
    <t xml:space="preserve">626 N. Columbus St            </t>
  </si>
  <si>
    <t xml:space="preserve">Xenia                         </t>
  </si>
  <si>
    <t xml:space="preserve">565 Boardman Canfield Rd      </t>
  </si>
  <si>
    <t xml:space="preserve">Boardman                      </t>
  </si>
  <si>
    <t xml:space="preserve">3939 POTOMAC AVE              </t>
  </si>
  <si>
    <t xml:space="preserve">YOUNGSTOWN                    </t>
  </si>
  <si>
    <t xml:space="preserve">3000 DRESDEN RD.              </t>
  </si>
  <si>
    <t xml:space="preserve">ZANESVILLE                    </t>
  </si>
  <si>
    <t xml:space="preserve">Carrollton Church of Christ                       </t>
  </si>
  <si>
    <t xml:space="preserve">353 MOODY AVE SW              </t>
  </si>
  <si>
    <t xml:space="preserve">1985 SWANSFORD DR             </t>
  </si>
  <si>
    <t xml:space="preserve">2457 HOLLOWAY RD              </t>
  </si>
  <si>
    <t xml:space="preserve">HOLLAND                       </t>
  </si>
  <si>
    <t xml:space="preserve">P O BOX 115                   </t>
  </si>
  <si>
    <t xml:space="preserve">ENGLEWOOD                     </t>
  </si>
  <si>
    <t xml:space="preserve">Tylersville Road Christian                        </t>
  </si>
  <si>
    <t xml:space="preserve">6771 TYLERSVILLE RD           </t>
  </si>
  <si>
    <t xml:space="preserve">MASON                         </t>
  </si>
  <si>
    <t xml:space="preserve">Mision Cristiana Emanuel                          </t>
  </si>
  <si>
    <t xml:space="preserve">370 Hale Road                 </t>
  </si>
  <si>
    <t xml:space="preserve">Painesville                   </t>
  </si>
  <si>
    <t xml:space="preserve">Mision Cristiana Faro de Luz                      </t>
  </si>
  <si>
    <t xml:space="preserve">C/O CHRISTIAN TEMPLE          </t>
  </si>
  <si>
    <t xml:space="preserve">Good Shepherd Christian Church                    </t>
  </si>
  <si>
    <t xml:space="preserve">9571 Shepard Rd.              </t>
  </si>
  <si>
    <t xml:space="preserve">Macedonia                     </t>
  </si>
  <si>
    <t xml:space="preserve">MISC OHIO REGION                                  </t>
  </si>
  <si>
    <t xml:space="preserve">PO Box 144                    </t>
  </si>
  <si>
    <t xml:space="preserve">Alva                          </t>
  </si>
  <si>
    <t xml:space="preserve">Ames                          </t>
  </si>
  <si>
    <t xml:space="preserve">P O BOX 336                   </t>
  </si>
  <si>
    <t xml:space="preserve">5800 SE Douglas Lane          </t>
  </si>
  <si>
    <t xml:space="preserve">Bartlesville                  </t>
  </si>
  <si>
    <t xml:space="preserve">P O BOX 1177                  </t>
  </si>
  <si>
    <t xml:space="preserve">BARTLESVILLE                  </t>
  </si>
  <si>
    <t xml:space="preserve">201 W 6TH                     </t>
  </si>
  <si>
    <t xml:space="preserve">BRISTOW                       </t>
  </si>
  <si>
    <t xml:space="preserve">Fellowship Christian Church                       </t>
  </si>
  <si>
    <t xml:space="preserve">500 W 15th St                 </t>
  </si>
  <si>
    <t xml:space="preserve">Broken Arrow                  </t>
  </si>
  <si>
    <t xml:space="preserve">2602 S ELM PLACE              </t>
  </si>
  <si>
    <t xml:space="preserve">BROKEN ARROW                  </t>
  </si>
  <si>
    <t xml:space="preserve">CALUMET                       </t>
  </si>
  <si>
    <t xml:space="preserve">614 MANVEL STREET             </t>
  </si>
  <si>
    <t xml:space="preserve">CHANDLER                      </t>
  </si>
  <si>
    <t xml:space="preserve">202 S KANSAS AVE              </t>
  </si>
  <si>
    <t xml:space="preserve">CHEROKEE                      </t>
  </si>
  <si>
    <t xml:space="preserve">P O Box 626                   </t>
  </si>
  <si>
    <t xml:space="preserve">Chickasha                     </t>
  </si>
  <si>
    <t xml:space="preserve">200 E FIFTH STREET            </t>
  </si>
  <si>
    <t xml:space="preserve">CLAREMORE                     </t>
  </si>
  <si>
    <t xml:space="preserve">CLEO SPRINGS                  </t>
  </si>
  <si>
    <t xml:space="preserve">Cushing                       </t>
  </si>
  <si>
    <t xml:space="preserve">P O BOX 391                   </t>
  </si>
  <si>
    <t xml:space="preserve">CYRIL                         </t>
  </si>
  <si>
    <t xml:space="preserve">912 W Walnut                  </t>
  </si>
  <si>
    <t xml:space="preserve">Duncan                        </t>
  </si>
  <si>
    <t xml:space="preserve">1801 BEECH STREET             </t>
  </si>
  <si>
    <t xml:space="preserve">DUNCAN                        </t>
  </si>
  <si>
    <t xml:space="preserve">301 No. Third Ave.            </t>
  </si>
  <si>
    <t xml:space="preserve">Durant                        </t>
  </si>
  <si>
    <t xml:space="preserve">P O BOX 3548                  </t>
  </si>
  <si>
    <t xml:space="preserve">EDMOND                        </t>
  </si>
  <si>
    <t xml:space="preserve">Southern Hills Christian Church                   </t>
  </si>
  <si>
    <t xml:space="preserve">3207 S. Boulevard             </t>
  </si>
  <si>
    <t xml:space="preserve">Edmond                        </t>
  </si>
  <si>
    <t xml:space="preserve">BOX 389                       </t>
  </si>
  <si>
    <t xml:space="preserve">ELK CITY                      </t>
  </si>
  <si>
    <t xml:space="preserve">400 S BARKER                  </t>
  </si>
  <si>
    <t xml:space="preserve">EL RENO                       </t>
  </si>
  <si>
    <t xml:space="preserve">1111 W BROADWAY ST            </t>
  </si>
  <si>
    <t xml:space="preserve">ENID                          </t>
  </si>
  <si>
    <t xml:space="preserve">Christian Church of the Covenant                  </t>
  </si>
  <si>
    <t xml:space="preserve">1205 S CLEVELAND ST           </t>
  </si>
  <si>
    <t xml:space="preserve">2107 EAST BROADWAY AVE        </t>
  </si>
  <si>
    <t xml:space="preserve">223 EAST BROADWAY             </t>
  </si>
  <si>
    <t xml:space="preserve">FAIRVIEW                      </t>
  </si>
  <si>
    <t xml:space="preserve">P.O. Box 206                  </t>
  </si>
  <si>
    <t xml:space="preserve">Gage                          </t>
  </si>
  <si>
    <t xml:space="preserve">Garber Christian Church                           </t>
  </si>
  <si>
    <t xml:space="preserve">203 W CHEROKEE                </t>
  </si>
  <si>
    <t xml:space="preserve">GARBER                        </t>
  </si>
  <si>
    <t xml:space="preserve">205 S. Blaine                 </t>
  </si>
  <si>
    <t xml:space="preserve">Geary                         </t>
  </si>
  <si>
    <t xml:space="preserve">402 E NOBLE STREET            </t>
  </si>
  <si>
    <t xml:space="preserve">GUTHRIE                       </t>
  </si>
  <si>
    <t xml:space="preserve">P O Box 372                   </t>
  </si>
  <si>
    <t xml:space="preserve">Hartshorne                    </t>
  </si>
  <si>
    <t xml:space="preserve">P O Box 336                   </t>
  </si>
  <si>
    <t xml:space="preserve">Healdton                      </t>
  </si>
  <si>
    <t xml:space="preserve">PO Box 455                    </t>
  </si>
  <si>
    <t xml:space="preserve">Heavener                      </t>
  </si>
  <si>
    <t xml:space="preserve">HENNESSEY                     </t>
  </si>
  <si>
    <t xml:space="preserve">P O BOX 576                   </t>
  </si>
  <si>
    <t xml:space="preserve">103 S PARK RD                 </t>
  </si>
  <si>
    <t xml:space="preserve">HOBART                        </t>
  </si>
  <si>
    <t xml:space="preserve">P O BOX 535                   </t>
  </si>
  <si>
    <t xml:space="preserve">HOMINY                        </t>
  </si>
  <si>
    <t xml:space="preserve">DRAWER C                      </t>
  </si>
  <si>
    <t xml:space="preserve">HUGO                          </t>
  </si>
  <si>
    <t xml:space="preserve">Hunter Christian Church                           </t>
  </si>
  <si>
    <t xml:space="preserve">P O BOX 107                   </t>
  </si>
  <si>
    <t xml:space="preserve">HUNTER                        </t>
  </si>
  <si>
    <t xml:space="preserve">Jenks                         </t>
  </si>
  <si>
    <t xml:space="preserve">102 S. 7th Street             </t>
  </si>
  <si>
    <t xml:space="preserve">Kingfisher                    </t>
  </si>
  <si>
    <t xml:space="preserve">Boulevard Congregational and Christian Church     </t>
  </si>
  <si>
    <t xml:space="preserve">P O BOX 6097                  </t>
  </si>
  <si>
    <t xml:space="preserve">LAWTON                        </t>
  </si>
  <si>
    <t xml:space="preserve">701 D AVENUE                  </t>
  </si>
  <si>
    <t xml:space="preserve">209 S W FOURTH ST             </t>
  </si>
  <si>
    <t xml:space="preserve">LINDSAY                       </t>
  </si>
  <si>
    <t xml:space="preserve">BOX 129                       </t>
  </si>
  <si>
    <t xml:space="preserve">LUTHER                        </t>
  </si>
  <si>
    <t xml:space="preserve">300 E CARL ALBERT PW          </t>
  </si>
  <si>
    <t xml:space="preserve">MC ALESTER                    </t>
  </si>
  <si>
    <t xml:space="preserve">210 NW 3rd Avenue             </t>
  </si>
  <si>
    <t xml:space="preserve">Marietta                      </t>
  </si>
  <si>
    <t xml:space="preserve">2127 N MAIN ST                </t>
  </si>
  <si>
    <t xml:space="preserve">629 NW 12TH STREET            </t>
  </si>
  <si>
    <t xml:space="preserve">MOORE                         </t>
  </si>
  <si>
    <t xml:space="preserve">BOX 115                       </t>
  </si>
  <si>
    <t xml:space="preserve">MORRIS                        </t>
  </si>
  <si>
    <t xml:space="preserve">Morrison Christian Church                         </t>
  </si>
  <si>
    <t xml:space="preserve">200 W A AVENUE                </t>
  </si>
  <si>
    <t xml:space="preserve">MORRISON                      </t>
  </si>
  <si>
    <t xml:space="preserve">Mustang Christian Church                          </t>
  </si>
  <si>
    <t xml:space="preserve">1313 W STATE HWY 152          </t>
  </si>
  <si>
    <t xml:space="preserve">MUSTANG                       </t>
  </si>
  <si>
    <t xml:space="preserve">Nash Christian Church                             </t>
  </si>
  <si>
    <t xml:space="preserve">P O Box 204                   </t>
  </si>
  <si>
    <t xml:space="preserve">Nash                          </t>
  </si>
  <si>
    <t xml:space="preserve">Disciple Christian Church                         </t>
  </si>
  <si>
    <t xml:space="preserve">P O BOX 369                   </t>
  </si>
  <si>
    <t xml:space="preserve">NEWCASTLE                     </t>
  </si>
  <si>
    <t xml:space="preserve">P O Box 462                   </t>
  </si>
  <si>
    <t xml:space="preserve">Newkirk                       </t>
  </si>
  <si>
    <t xml:space="preserve">Nicoma Park Christian Church                      </t>
  </si>
  <si>
    <t xml:space="preserve">1701 N Westminster Rd         </t>
  </si>
  <si>
    <t xml:space="preserve">220 S. Webster                </t>
  </si>
  <si>
    <t xml:space="preserve">Norman                        </t>
  </si>
  <si>
    <t xml:space="preserve">P O BOX 549                   </t>
  </si>
  <si>
    <t xml:space="preserve">NOWATA                        </t>
  </si>
  <si>
    <t xml:space="preserve">OKEENE                        </t>
  </si>
  <si>
    <t xml:space="preserve">Crown Heights Christian Church                    </t>
  </si>
  <si>
    <t xml:space="preserve">4020 N WESTERN AVE            </t>
  </si>
  <si>
    <t xml:space="preserve">OKLAHOMA CITY                 </t>
  </si>
  <si>
    <t xml:space="preserve">East Sixth Street Christian Church                </t>
  </si>
  <si>
    <t xml:space="preserve">1139 NE 6th St                </t>
  </si>
  <si>
    <t xml:space="preserve">Oklahoma City                 </t>
  </si>
  <si>
    <t xml:space="preserve">3700 N WALKER STREET          </t>
  </si>
  <si>
    <t xml:space="preserve">1501 S W 59TH STREET          </t>
  </si>
  <si>
    <t xml:space="preserve">1915 N MERIDIAN ST            </t>
  </si>
  <si>
    <t xml:space="preserve">Midwest Boulevard Christian Church                </t>
  </si>
  <si>
    <t xml:space="preserve">320 N Midwest Blvd.           </t>
  </si>
  <si>
    <t xml:space="preserve">Midwest City                  </t>
  </si>
  <si>
    <t xml:space="preserve">11950 E Reno Ave              </t>
  </si>
  <si>
    <t xml:space="preserve">12000 N ROCKWELL              </t>
  </si>
  <si>
    <t xml:space="preserve">2828 NW 30th Street           </t>
  </si>
  <si>
    <t xml:space="preserve">9401 RIDGEVIEW DR             </t>
  </si>
  <si>
    <t xml:space="preserve">Western Oaks Christian Church                     </t>
  </si>
  <si>
    <t xml:space="preserve">8100 NW 23RD STREET           </t>
  </si>
  <si>
    <t xml:space="preserve">6540 N 131st E Ave            </t>
  </si>
  <si>
    <t xml:space="preserve">Owasso                        </t>
  </si>
  <si>
    <t xml:space="preserve">300 N ASH STREET              </t>
  </si>
  <si>
    <t xml:space="preserve">PAULS VALLEY                  </t>
  </si>
  <si>
    <t xml:space="preserve">814 PRUDOM                    </t>
  </si>
  <si>
    <t xml:space="preserve">PAWHUSKA                      </t>
  </si>
  <si>
    <t xml:space="preserve">PAWNEE                        </t>
  </si>
  <si>
    <t xml:space="preserve">701 HOLLY STREET              </t>
  </si>
  <si>
    <t xml:space="preserve">2109 W GRAND STREET           </t>
  </si>
  <si>
    <t xml:space="preserve">PONCA CITY                    </t>
  </si>
  <si>
    <t xml:space="preserve">210 N 5th St                  </t>
  </si>
  <si>
    <t xml:space="preserve">Ponca City                    </t>
  </si>
  <si>
    <t xml:space="preserve">Woodlands Christian Church                        </t>
  </si>
  <si>
    <t xml:space="preserve">1400 E. Hartford              </t>
  </si>
  <si>
    <t xml:space="preserve">P O BOX 420                   </t>
  </si>
  <si>
    <t xml:space="preserve">POND CREEK                    </t>
  </si>
  <si>
    <t xml:space="preserve">PO Box 419                    </t>
  </si>
  <si>
    <t xml:space="preserve">PRAGUE                        </t>
  </si>
  <si>
    <t xml:space="preserve">301 NE FIRST                  </t>
  </si>
  <si>
    <t xml:space="preserve">PRYOR                         </t>
  </si>
  <si>
    <t xml:space="preserve">P O Box 366                   </t>
  </si>
  <si>
    <t xml:space="preserve">Purcell                       </t>
  </si>
  <si>
    <t xml:space="preserve">501 N Main St                 </t>
  </si>
  <si>
    <t xml:space="preserve">Sand Springs                  </t>
  </si>
  <si>
    <t xml:space="preserve">P O BOX 1335                  </t>
  </si>
  <si>
    <t xml:space="preserve">SEMINOLE                      </t>
  </si>
  <si>
    <t xml:space="preserve">1625 N BROADWAY ST            </t>
  </si>
  <si>
    <t xml:space="preserve">SHAWNEE                       </t>
  </si>
  <si>
    <t xml:space="preserve">SKIATOOK                      </t>
  </si>
  <si>
    <t xml:space="preserve">P.O. Box 213                  </t>
  </si>
  <si>
    <t xml:space="preserve">Stigler                       </t>
  </si>
  <si>
    <t xml:space="preserve">411 W.  Mathews Avenue        </t>
  </si>
  <si>
    <t xml:space="preserve">STILLWATER                    </t>
  </si>
  <si>
    <t xml:space="preserve">P O BOX 417                   </t>
  </si>
  <si>
    <t xml:space="preserve">STROUD                        </t>
  </si>
  <si>
    <t xml:space="preserve">403 W MUSKOGEE                </t>
  </si>
  <si>
    <t xml:space="preserve">SULPHUR                       </t>
  </si>
  <si>
    <t xml:space="preserve">PO BOX 258                    </t>
  </si>
  <si>
    <t xml:space="preserve">TAHLEQUAH                     </t>
  </si>
  <si>
    <t xml:space="preserve">BOX 366                       </t>
  </si>
  <si>
    <t xml:space="preserve">THOMAS                        </t>
  </si>
  <si>
    <t xml:space="preserve">6730 S Sheridan               </t>
  </si>
  <si>
    <t xml:space="preserve">Tulsa                         </t>
  </si>
  <si>
    <t xml:space="preserve">8920 E 31ST STREET            </t>
  </si>
  <si>
    <t xml:space="preserve">TULSA                         </t>
  </si>
  <si>
    <t xml:space="preserve">1438 S INDIANAPOLIS           </t>
  </si>
  <si>
    <t xml:space="preserve">913 S BOULDER AVENUE          </t>
  </si>
  <si>
    <t xml:space="preserve">Harvard Avenue Christian Church                   </t>
  </si>
  <si>
    <t xml:space="preserve">5502 South Harvard Ave        </t>
  </si>
  <si>
    <t xml:space="preserve">Yale Avenue Christian Church                      </t>
  </si>
  <si>
    <t xml:space="preserve">3616 S YALE                   </t>
  </si>
  <si>
    <t xml:space="preserve">415 NE SECOND                 </t>
  </si>
  <si>
    <t xml:space="preserve">WAGONER                       </t>
  </si>
  <si>
    <t xml:space="preserve">Waukomis Christian Church                         </t>
  </si>
  <si>
    <t xml:space="preserve">201 South Main Street         </t>
  </si>
  <si>
    <t xml:space="preserve">Waukomis                      </t>
  </si>
  <si>
    <t xml:space="preserve">The Federated Church                              </t>
  </si>
  <si>
    <t xml:space="preserve">P O BOX 511                   </t>
  </si>
  <si>
    <t xml:space="preserve">WEATHERFORD                   </t>
  </si>
  <si>
    <t xml:space="preserve">1316 Ninth St                 </t>
  </si>
  <si>
    <t xml:space="preserve">Woodward                      </t>
  </si>
  <si>
    <t xml:space="preserve">601 Maple St.                 </t>
  </si>
  <si>
    <t xml:space="preserve">Yukon                         </t>
  </si>
  <si>
    <t xml:space="preserve">Edmond Trinity Christian Church                   </t>
  </si>
  <si>
    <t xml:space="preserve">1400 NW 178TH                 </t>
  </si>
  <si>
    <t xml:space="preserve">Forest Park Christian Church                      </t>
  </si>
  <si>
    <t xml:space="preserve">Carmen Christian Church                           </t>
  </si>
  <si>
    <t xml:space="preserve">CARMEN                        </t>
  </si>
  <si>
    <t xml:space="preserve">South Grand Lake Christian Churc                  </t>
  </si>
  <si>
    <t xml:space="preserve">P O BOX 387                   </t>
  </si>
  <si>
    <t xml:space="preserve">LANGLEY                       </t>
  </si>
  <si>
    <t xml:space="preserve">Iglesia Cristiana El Shaddai                      </t>
  </si>
  <si>
    <t xml:space="preserve">1524 N Independence           </t>
  </si>
  <si>
    <t xml:space="preserve">12323 S Pennsylvania          </t>
  </si>
  <si>
    <t xml:space="preserve">ODYSSEY CHRISTIAN CHURCH                          </t>
  </si>
  <si>
    <t xml:space="preserve">c/o First Christian Church    </t>
  </si>
  <si>
    <t xml:space="preserve">MISC OKLAHOMA REGION                              </t>
  </si>
  <si>
    <t xml:space="preserve">301 NW 36TH ST                </t>
  </si>
  <si>
    <t xml:space="preserve">432 FERRY ST SW               </t>
  </si>
  <si>
    <t xml:space="preserve">Murray Hills Christian Church                     </t>
  </si>
  <si>
    <t xml:space="preserve">15050 SW Weir Rd              </t>
  </si>
  <si>
    <t xml:space="preserve">Beaverton                     </t>
  </si>
  <si>
    <t xml:space="preserve">602 SW MADISON ST             </t>
  </si>
  <si>
    <t xml:space="preserve">CORVALLIS                     </t>
  </si>
  <si>
    <t xml:space="preserve">Dallas                        </t>
  </si>
  <si>
    <t xml:space="preserve">Allison Park Christian Church                     </t>
  </si>
  <si>
    <t xml:space="preserve">1520 ECHO HOLLOW RD           </t>
  </si>
  <si>
    <t xml:space="preserve">EUGENE                        </t>
  </si>
  <si>
    <t xml:space="preserve">1166 OAK ST                   </t>
  </si>
  <si>
    <t xml:space="preserve">Glenwood Christian Church                         </t>
  </si>
  <si>
    <t xml:space="preserve">1735 HENDERSON AVE            </t>
  </si>
  <si>
    <t xml:space="preserve">Twin Oaks Christian Church                        </t>
  </si>
  <si>
    <t xml:space="preserve">P O BOX 23035                 </t>
  </si>
  <si>
    <t xml:space="preserve">305 SW H STREET               </t>
  </si>
  <si>
    <t xml:space="preserve">GRANTS PASS                   </t>
  </si>
  <si>
    <t xml:space="preserve">975 INDIAN CREEK RD           </t>
  </si>
  <si>
    <t xml:space="preserve">HOOD RIVER                    </t>
  </si>
  <si>
    <t xml:space="preserve">311 NE DAYTON ST              </t>
  </si>
  <si>
    <t xml:space="preserve">JOHN DAY                      </t>
  </si>
  <si>
    <t xml:space="preserve">1250 NYSSA ST                 </t>
  </si>
  <si>
    <t xml:space="preserve">JUNCTION CITY                 </t>
  </si>
  <si>
    <t xml:space="preserve">La Grande                     </t>
  </si>
  <si>
    <t xml:space="preserve">170 E GRANT ST                </t>
  </si>
  <si>
    <t xml:space="preserve">1300 BROOKS ST                </t>
  </si>
  <si>
    <t xml:space="preserve">MCMINNVILLE                   </t>
  </si>
  <si>
    <t xml:space="preserve">1900 CRATER LAKE AVE          </t>
  </si>
  <si>
    <t xml:space="preserve">MEDFORD                       </t>
  </si>
  <si>
    <t xml:space="preserve">2420 SHERMAN AVE              </t>
  </si>
  <si>
    <t xml:space="preserve">NORTH BEND                    </t>
  </si>
  <si>
    <t xml:space="preserve">215 N MAIN ST                 </t>
  </si>
  <si>
    <t xml:space="preserve">PENDLETON                     </t>
  </si>
  <si>
    <t xml:space="preserve">Portland                      </t>
  </si>
  <si>
    <t xml:space="preserve">Lynchwood Christian Church                        </t>
  </si>
  <si>
    <t xml:space="preserve">3815 SE 174th Avenue          </t>
  </si>
  <si>
    <t xml:space="preserve">2546 SE 131ST                 </t>
  </si>
  <si>
    <t xml:space="preserve">PORTLAND                      </t>
  </si>
  <si>
    <t xml:space="preserve">685 MARION ST NE              </t>
  </si>
  <si>
    <t xml:space="preserve">Keizer Christian Church                           </t>
  </si>
  <si>
    <t xml:space="preserve">6945 WHEATLAND RD N           </t>
  </si>
  <si>
    <t xml:space="preserve">KEIZER                        </t>
  </si>
  <si>
    <t xml:space="preserve">402 N 1ST ST                  </t>
  </si>
  <si>
    <t xml:space="preserve">SILVERTON                     </t>
  </si>
  <si>
    <t xml:space="preserve">395 W Centennial Blvd         </t>
  </si>
  <si>
    <t xml:space="preserve">2425 Harvest Lane             </t>
  </si>
  <si>
    <t xml:space="preserve">The View Christian Church                         </t>
  </si>
  <si>
    <t xml:space="preserve">3844 NE 20TH                  </t>
  </si>
  <si>
    <t xml:space="preserve">Ione Community Church                             </t>
  </si>
  <si>
    <t xml:space="preserve">P O Box 346                   </t>
  </si>
  <si>
    <t xml:space="preserve">Ione                          </t>
  </si>
  <si>
    <t xml:space="preserve">Trees of Righteousness Christian Church           </t>
  </si>
  <si>
    <t xml:space="preserve">MISC OREGON REGION                                </t>
  </si>
  <si>
    <t xml:space="preserve">0245 SW BANCROFT              </t>
  </si>
  <si>
    <t xml:space="preserve">1660 S St                     </t>
  </si>
  <si>
    <t xml:space="preserve">Bakersfield                   </t>
  </si>
  <si>
    <t xml:space="preserve">c/o Dan McLaughlin            </t>
  </si>
  <si>
    <t xml:space="preserve">Beaumont                      </t>
  </si>
  <si>
    <t xml:space="preserve">17003 S Clark Street          </t>
  </si>
  <si>
    <t xml:space="preserve">Bellflower                    </t>
  </si>
  <si>
    <t xml:space="preserve">221 S SIXTH ST                </t>
  </si>
  <si>
    <t xml:space="preserve">BURBANK                       </t>
  </si>
  <si>
    <t xml:space="preserve">Little White Chapel Christian Church              </t>
  </si>
  <si>
    <t xml:space="preserve">1711 N AVON ST                </t>
  </si>
  <si>
    <t xml:space="preserve">Covina Christian Church                           </t>
  </si>
  <si>
    <t xml:space="preserve">240 S GRAND AVE               </t>
  </si>
  <si>
    <t xml:space="preserve">COVINA                        </t>
  </si>
  <si>
    <t xml:space="preserve">Downey Memorial Christian Church                  </t>
  </si>
  <si>
    <t xml:space="preserve">8441 E Florence Ave           </t>
  </si>
  <si>
    <t xml:space="preserve">Downey                        </t>
  </si>
  <si>
    <t xml:space="preserve">11025 LAMBERT ST              </t>
  </si>
  <si>
    <t xml:space="preserve">EL MONTE                      </t>
  </si>
  <si>
    <t xml:space="preserve">Church of the Chimes                              </t>
  </si>
  <si>
    <t xml:space="preserve">PO Box 1203                   </t>
  </si>
  <si>
    <t xml:space="preserve">FONTANA                       </t>
  </si>
  <si>
    <t xml:space="preserve">109 E WILSHIRE AVE            </t>
  </si>
  <si>
    <t xml:space="preserve">FULLERTON                     </t>
  </si>
  <si>
    <t xml:space="preserve">Orangethorpe Christian Church                     </t>
  </si>
  <si>
    <t xml:space="preserve">2200 W ORANGETHORPE           </t>
  </si>
  <si>
    <t xml:space="preserve">15709 S NORMANDIE AV          </t>
  </si>
  <si>
    <t xml:space="preserve">GARDENA                       </t>
  </si>
  <si>
    <t xml:space="preserve">11231 Chapman Ave.            </t>
  </si>
  <si>
    <t xml:space="preserve">Garden Grove                  </t>
  </si>
  <si>
    <t xml:space="preserve">P O BOX 698                   </t>
  </si>
  <si>
    <t xml:space="preserve">GLENDORA                      </t>
  </si>
  <si>
    <t xml:space="preserve">P O Box 884                   </t>
  </si>
  <si>
    <t xml:space="preserve">Hemet                         </t>
  </si>
  <si>
    <t xml:space="preserve">First Christian Church of Laguna Woods            </t>
  </si>
  <si>
    <t xml:space="preserve">P.O. Box 2516                 </t>
  </si>
  <si>
    <t xml:space="preserve">Laguna Hills                  </t>
  </si>
  <si>
    <t xml:space="preserve">Torrey Pines Christian Church                     </t>
  </si>
  <si>
    <t xml:space="preserve">8320 LAJOLLA SCENIC           </t>
  </si>
  <si>
    <t xml:space="preserve">LA JOLLA                      </t>
  </si>
  <si>
    <t xml:space="preserve">Vista La Mesa Christian Church                    </t>
  </si>
  <si>
    <t xml:space="preserve">4210 MASS AVE                 </t>
  </si>
  <si>
    <t xml:space="preserve">LA MESA                       </t>
  </si>
  <si>
    <t xml:space="preserve">PO Box 627                    </t>
  </si>
  <si>
    <t xml:space="preserve">Lancaster                     </t>
  </si>
  <si>
    <t xml:space="preserve">Delhaven Christian Church                         </t>
  </si>
  <si>
    <t xml:space="preserve">15302 E Francisquito          </t>
  </si>
  <si>
    <t xml:space="preserve">La Puente                     </t>
  </si>
  <si>
    <t xml:space="preserve">PO Box 1056                   </t>
  </si>
  <si>
    <t xml:space="preserve">Lompoc                        </t>
  </si>
  <si>
    <t xml:space="preserve">Bixby Knolls Christian Church                     </t>
  </si>
  <si>
    <t xml:space="preserve">1240 E Carson Street          </t>
  </si>
  <si>
    <t xml:space="preserve">Long Beach                    </t>
  </si>
  <si>
    <t xml:space="preserve">North Long Beach Christian Church                 </t>
  </si>
  <si>
    <t xml:space="preserve">1115 E MARKET ST              </t>
  </si>
  <si>
    <t xml:space="preserve">LONG BEACH                    </t>
  </si>
  <si>
    <t xml:space="preserve">Palo Verde Avenue Christian Church                </t>
  </si>
  <si>
    <t xml:space="preserve">2501 PALO VERDE AVE           </t>
  </si>
  <si>
    <t xml:space="preserve">All Peoples Christian Church                      </t>
  </si>
  <si>
    <t xml:space="preserve">822 E 20th St                 </t>
  </si>
  <si>
    <t xml:space="preserve">Los Angeles                   </t>
  </si>
  <si>
    <t xml:space="preserve">209 W. 55th St.               </t>
  </si>
  <si>
    <t xml:space="preserve">LOS ANGELES                   </t>
  </si>
  <si>
    <t xml:space="preserve">Filipino Christian Church                         </t>
  </si>
  <si>
    <t xml:space="preserve">301 N UNION AVE               </t>
  </si>
  <si>
    <t xml:space="preserve">11760 GATEWAY BLVD            </t>
  </si>
  <si>
    <t xml:space="preserve">Hollywood-Beverly Christian Church                </t>
  </si>
  <si>
    <t xml:space="preserve">4390 Colfax Avenue            </t>
  </si>
  <si>
    <t xml:space="preserve">North Hollywood               </t>
  </si>
  <si>
    <t xml:space="preserve">McCarty Memorial Christian Churc                  </t>
  </si>
  <si>
    <t xml:space="preserve">4101 West Adams Blvd          </t>
  </si>
  <si>
    <t xml:space="preserve">P O Box 452762                </t>
  </si>
  <si>
    <t xml:space="preserve">Wilshire Christian Church                         </t>
  </si>
  <si>
    <t xml:space="preserve">3251 W 6th St, STE #347B      </t>
  </si>
  <si>
    <t xml:space="preserve">3340 SANBORN AVE              </t>
  </si>
  <si>
    <t xml:space="preserve">LYNWOOD                       </t>
  </si>
  <si>
    <t xml:space="preserve">P O Box 537                   </t>
  </si>
  <si>
    <t xml:space="preserve">Morrow Bay                    </t>
  </si>
  <si>
    <t xml:space="preserve">Harbor Christian Church                           </t>
  </si>
  <si>
    <t xml:space="preserve">2401 IRVINE AVE               </t>
  </si>
  <si>
    <t xml:space="preserve">NEWPORT BEACH                 </t>
  </si>
  <si>
    <t xml:space="preserve">4390 COLFAX AVE               </t>
  </si>
  <si>
    <t xml:space="preserve">STUDIO CITY                   </t>
  </si>
  <si>
    <t xml:space="preserve">NORWALK                       </t>
  </si>
  <si>
    <t xml:space="preserve">P O BOX 360                   </t>
  </si>
  <si>
    <t xml:space="preserve">OCEANSIDE                     </t>
  </si>
  <si>
    <t xml:space="preserve">110 N VINE AVE                </t>
  </si>
  <si>
    <t xml:space="preserve">1130 E WALNUT ST              </t>
  </si>
  <si>
    <t xml:space="preserve">ORANGE                        </t>
  </si>
  <si>
    <t xml:space="preserve">Pasadena Christian Church                         </t>
  </si>
  <si>
    <t xml:space="preserve">789 N. Altadena Drive         </t>
  </si>
  <si>
    <t xml:space="preserve">Pasadena                      </t>
  </si>
  <si>
    <t xml:space="preserve">Rivera Christian Church                           </t>
  </si>
  <si>
    <t xml:space="preserve">8415 S PASSONS BLVD           </t>
  </si>
  <si>
    <t xml:space="preserve">PICO RIVERA                   </t>
  </si>
  <si>
    <t xml:space="preserve">1751 N PARK AVE               </t>
  </si>
  <si>
    <t xml:space="preserve">POMONA                        </t>
  </si>
  <si>
    <t xml:space="preserve">Redondo Beach                 </t>
  </si>
  <si>
    <t xml:space="preserve">4055 JURUPA AVE               </t>
  </si>
  <si>
    <t xml:space="preserve">RIVERSIDE                     </t>
  </si>
  <si>
    <t xml:space="preserve">San Bernardino                </t>
  </si>
  <si>
    <t xml:space="preserve">San Diego                     </t>
  </si>
  <si>
    <t xml:space="preserve">Pacific Beach Christian Church                    </t>
  </si>
  <si>
    <t xml:space="preserve">1074 Loring St                </t>
  </si>
  <si>
    <t xml:space="preserve">3900 CLEVELAND AVE            </t>
  </si>
  <si>
    <t xml:space="preserve">SAN DIEGO                     </t>
  </si>
  <si>
    <t xml:space="preserve">1915 CHAPALA ST               </t>
  </si>
  <si>
    <t xml:space="preserve">SANTA BARBARA                 </t>
  </si>
  <si>
    <t xml:space="preserve">829 RAILROAD AT 9TH           </t>
  </si>
  <si>
    <t xml:space="preserve">SANTA PAULA                   </t>
  </si>
  <si>
    <t xml:space="preserve">South Pasadena Christian Church                   </t>
  </si>
  <si>
    <t xml:space="preserve">1316 LYNDON ST                </t>
  </si>
  <si>
    <t xml:space="preserve">SO PASADENA                   </t>
  </si>
  <si>
    <t xml:space="preserve">Temple City Christian Church                      </t>
  </si>
  <si>
    <t xml:space="preserve">9723 GARIBALDI AVE            </t>
  </si>
  <si>
    <t xml:space="preserve">TEMPLE CITY                   </t>
  </si>
  <si>
    <t xml:space="preserve">2930 ELDORADO ST              </t>
  </si>
  <si>
    <t xml:space="preserve">TORRANCE                      </t>
  </si>
  <si>
    <t xml:space="preserve">Upland Christian Church                           </t>
  </si>
  <si>
    <t xml:space="preserve">Church of the Valley                              </t>
  </si>
  <si>
    <t xml:space="preserve">6565 VESPER ST                </t>
  </si>
  <si>
    <t xml:space="preserve">VAN NUYS                      </t>
  </si>
  <si>
    <t xml:space="preserve">38 TELOMA DR                  </t>
  </si>
  <si>
    <t xml:space="preserve">VENTURA                       </t>
  </si>
  <si>
    <t xml:space="preserve">6355 S GREENLEAF AVE          </t>
  </si>
  <si>
    <t xml:space="preserve">WHITTIER                      </t>
  </si>
  <si>
    <t xml:space="preserve">Woodland Hills Christian Church                   </t>
  </si>
  <si>
    <t xml:space="preserve">5920 SHOUP AVE                </t>
  </si>
  <si>
    <t xml:space="preserve">WOODLAND HILL                 </t>
  </si>
  <si>
    <t xml:space="preserve">Fuente de Vida Christian Church                   </t>
  </si>
  <si>
    <t xml:space="preserve">Shepherd of the Hills DOC/UCC                     </t>
  </si>
  <si>
    <t xml:space="preserve">30111 Niguel Rd Sute G        </t>
  </si>
  <si>
    <t xml:space="preserve">Laguna Niguel                 </t>
  </si>
  <si>
    <t xml:space="preserve">Church of the Foothills UCC/DC                    </t>
  </si>
  <si>
    <t xml:space="preserve">19211 DODGE AVE               </t>
  </si>
  <si>
    <t xml:space="preserve">North Tustin                  </t>
  </si>
  <si>
    <t xml:space="preserve">Casa de Oracion (Discipulos                       </t>
  </si>
  <si>
    <t xml:space="preserve">201  Fir  Street              </t>
  </si>
  <si>
    <t xml:space="preserve">Iglesia Cristiana de Sun Valle                    </t>
  </si>
  <si>
    <t xml:space="preserve">c/o Samuel Ramirez            </t>
  </si>
  <si>
    <t xml:space="preserve">Sun Valley                    </t>
  </si>
  <si>
    <t xml:space="preserve">South Bay Korean Christian Churc                  </t>
  </si>
  <si>
    <t xml:space="preserve">c/o Dae Jin Ahn               </t>
  </si>
  <si>
    <t xml:space="preserve">Returning to the Lord Christian Church            </t>
  </si>
  <si>
    <t xml:space="preserve">14023 S Vermont Ave           </t>
  </si>
  <si>
    <t xml:space="preserve">Los Angeles Christian Church                      </t>
  </si>
  <si>
    <t xml:space="preserve">SUNG DOH EE/1335 BRUCE AVE    </t>
  </si>
  <si>
    <t xml:space="preserve">Iglesia Cristiana del Este Whittier               </t>
  </si>
  <si>
    <t xml:space="preserve">9951 South Mills              </t>
  </si>
  <si>
    <t xml:space="preserve">Whittier                      </t>
  </si>
  <si>
    <t xml:space="preserve">United Church of the Valley                       </t>
  </si>
  <si>
    <t xml:space="preserve">Murrieta                      </t>
  </si>
  <si>
    <t xml:space="preserve">17003 S Clark Avenue          </t>
  </si>
  <si>
    <t xml:space="preserve">Mission Gathering Christian Church                </t>
  </si>
  <si>
    <t xml:space="preserve">3090 Polk Ave                 </t>
  </si>
  <si>
    <t xml:space="preserve">Iglesia del Valle Lancaster                       </t>
  </si>
  <si>
    <t xml:space="preserve">1372 Jenner St                </t>
  </si>
  <si>
    <t xml:space="preserve">Sallims Christian Church                          </t>
  </si>
  <si>
    <t xml:space="preserve">2401 Irvine Ave               </t>
  </si>
  <si>
    <t xml:space="preserve">Newport Beach                 </t>
  </si>
  <si>
    <t xml:space="preserve">Primera Iglesia Cristiana de Vista                </t>
  </si>
  <si>
    <t xml:space="preserve">305 W CALIFORNIA AVE          </t>
  </si>
  <si>
    <t xml:space="preserve">VISTA                         </t>
  </si>
  <si>
    <t xml:space="preserve">Casa de Oracion of Fullerton                      </t>
  </si>
  <si>
    <t xml:space="preserve">Fullerton                     </t>
  </si>
  <si>
    <t xml:space="preserve">38 Teloma Drive               </t>
  </si>
  <si>
    <t xml:space="preserve">Ventura                       </t>
  </si>
  <si>
    <t xml:space="preserve">Saegil Christian Church                           </t>
  </si>
  <si>
    <t xml:space="preserve">221 S 6th St.                 </t>
  </si>
  <si>
    <t xml:space="preserve">Burbank                       </t>
  </si>
  <si>
    <t xml:space="preserve">Fe, Esperanza y Amor Christian Church             </t>
  </si>
  <si>
    <t xml:space="preserve">5474 El Cajon Blvd            </t>
  </si>
  <si>
    <t xml:space="preserve">Vision of Jesus Church                            </t>
  </si>
  <si>
    <t xml:space="preserve">1033 S Harvard Blvd           </t>
  </si>
  <si>
    <t xml:space="preserve">Rock Hill Christian Church                        </t>
  </si>
  <si>
    <t xml:space="preserve">MISC PACIFIC SOUTHWEST REGION                     </t>
  </si>
  <si>
    <t xml:space="preserve">2401 N LAKE AVE               </t>
  </si>
  <si>
    <t xml:space="preserve">ALTADENA                      </t>
  </si>
  <si>
    <t xml:space="preserve">IGLESIA UNIDA EN CRISTO OF EAST WHITTIER          </t>
  </si>
  <si>
    <t xml:space="preserve">8441 Florence Ave             </t>
  </si>
  <si>
    <t xml:space="preserve">Iglesia Sequidores de Cristo                      </t>
  </si>
  <si>
    <t xml:space="preserve">12004 Corley Dr               </t>
  </si>
  <si>
    <t xml:space="preserve">Iglesia Cristiana Encuentro con Dios              </t>
  </si>
  <si>
    <t xml:space="preserve">16116 SAN BERNARDINO          </t>
  </si>
  <si>
    <t xml:space="preserve">Silver Lakes Christian Church                     </t>
  </si>
  <si>
    <t xml:space="preserve">PO Box 1483                   </t>
  </si>
  <si>
    <t xml:space="preserve">Helendale                     </t>
  </si>
  <si>
    <t xml:space="preserve">Christ Church Uniting                             </t>
  </si>
  <si>
    <t xml:space="preserve">1300 KAILUA ROAD              </t>
  </si>
  <si>
    <t xml:space="preserve">KAILUA                        </t>
  </si>
  <si>
    <t xml:space="preserve">Wahiawa Christian Church                          </t>
  </si>
  <si>
    <t xml:space="preserve">1710 Royal Palm Drive         </t>
  </si>
  <si>
    <t xml:space="preserve">Wahiawa                       </t>
  </si>
  <si>
    <t xml:space="preserve">101 S RANCHO DRIVE            </t>
  </si>
  <si>
    <t xml:space="preserve">LAS VEGAS                     </t>
  </si>
  <si>
    <t xml:space="preserve">Logos Christian Church                            </t>
  </si>
  <si>
    <t xml:space="preserve">101 S Rancho Road             </t>
  </si>
  <si>
    <t xml:space="preserve">Las Vegas                     </t>
  </si>
  <si>
    <t xml:space="preserve">BOX 6                         </t>
  </si>
  <si>
    <t xml:space="preserve">ALBA                          </t>
  </si>
  <si>
    <t xml:space="preserve">Allison Christian Church                          </t>
  </si>
  <si>
    <t xml:space="preserve">ALLISON                       </t>
  </si>
  <si>
    <t xml:space="preserve">1401 SIXTH AVE                </t>
  </si>
  <si>
    <t xml:space="preserve">BEAVER FALLS                  </t>
  </si>
  <si>
    <t xml:space="preserve">Benton Christian Church                           </t>
  </si>
  <si>
    <t xml:space="preserve">BOX 264                       </t>
  </si>
  <si>
    <t xml:space="preserve">Brightwood Christian Church                       </t>
  </si>
  <si>
    <t xml:space="preserve">5044 W. LIBRARY AVE.          </t>
  </si>
  <si>
    <t xml:space="preserve">BETHEL PARK                   </t>
  </si>
  <si>
    <t xml:space="preserve">Marple Christian Church                           </t>
  </si>
  <si>
    <t xml:space="preserve">475 Lawrence Road             </t>
  </si>
  <si>
    <t xml:space="preserve">512 Second St                 </t>
  </si>
  <si>
    <t xml:space="preserve">Brownsville                   </t>
  </si>
  <si>
    <t xml:space="preserve">Oak Hills Christian Church                        </t>
  </si>
  <si>
    <t xml:space="preserve">P O Box 532                   </t>
  </si>
  <si>
    <t xml:space="preserve">California                    </t>
  </si>
  <si>
    <t xml:space="preserve">120 Anderson Dr.              </t>
  </si>
  <si>
    <t xml:space="preserve">Canonsburg                    </t>
  </si>
  <si>
    <t xml:space="preserve">Church of Christ (Disciples)                      </t>
  </si>
  <si>
    <t xml:space="preserve">170 N. Minnequa Ave.          </t>
  </si>
  <si>
    <t xml:space="preserve">North Union Christian Church                      </t>
  </si>
  <si>
    <t xml:space="preserve">CARMICHAELS                   </t>
  </si>
  <si>
    <t xml:space="preserve">61 WALNUT RIDGE RD            </t>
  </si>
  <si>
    <t xml:space="preserve">CHARLEROI                     </t>
  </si>
  <si>
    <t xml:space="preserve">BOX 705                       </t>
  </si>
  <si>
    <t xml:space="preserve">CLARKSVILLE                   </t>
  </si>
  <si>
    <t xml:space="preserve">Connellsville Christian Church                    </t>
  </si>
  <si>
    <t xml:space="preserve">212 S. PITTSBURGH ST          </t>
  </si>
  <si>
    <t xml:space="preserve">CONNELLSVILLE                 </t>
  </si>
  <si>
    <t xml:space="preserve">Covington Church of Christ                        </t>
  </si>
  <si>
    <t xml:space="preserve">P O BOX 185                   </t>
  </si>
  <si>
    <t xml:space="preserve">Gipsy Christian Church                            </t>
  </si>
  <si>
    <t xml:space="preserve">BOX 52                        </t>
  </si>
  <si>
    <t xml:space="preserve">GIPSY                         </t>
  </si>
  <si>
    <t xml:space="preserve">134 Mathews Street            </t>
  </si>
  <si>
    <t xml:space="preserve">Greensburg                    </t>
  </si>
  <si>
    <t xml:space="preserve">500 WATER STREET              </t>
  </si>
  <si>
    <t xml:space="preserve">INDIANA                       </t>
  </si>
  <si>
    <t xml:space="preserve">442 Hummel Ave                </t>
  </si>
  <si>
    <t xml:space="preserve">Lemoyne                       </t>
  </si>
  <si>
    <t xml:space="preserve">8525 NEW FALLS ROAD           </t>
  </si>
  <si>
    <t xml:space="preserve">LEVITTOWN                     </t>
  </si>
  <si>
    <t xml:space="preserve">Canoe Camp Church of Christ                       </t>
  </si>
  <si>
    <t xml:space="preserve">1103 S MAIN                   </t>
  </si>
  <si>
    <t xml:space="preserve">P O BOX 503                   </t>
  </si>
  <si>
    <t xml:space="preserve">MARIANNA                      </t>
  </si>
  <si>
    <t xml:space="preserve">MILLVILLE                     </t>
  </si>
  <si>
    <t xml:space="preserve">630 Chess St                  </t>
  </si>
  <si>
    <t xml:space="preserve">Monongahela                   </t>
  </si>
  <si>
    <t xml:space="preserve">233 Morgan Street             </t>
  </si>
  <si>
    <t xml:space="preserve">Lower Burrell                 </t>
  </si>
  <si>
    <t xml:space="preserve">P O BOX 297                   </t>
  </si>
  <si>
    <t xml:space="preserve">PERRYOPOLIS                   </t>
  </si>
  <si>
    <t xml:space="preserve">6101 W Oxford St              </t>
  </si>
  <si>
    <t xml:space="preserve">Philadelphia                  </t>
  </si>
  <si>
    <t xml:space="preserve">Mount Lebanon Christian Church                    </t>
  </si>
  <si>
    <t xml:space="preserve">371 Cedar Blvd                </t>
  </si>
  <si>
    <t xml:space="preserve">Christian Church of Wilkinsburg                   </t>
  </si>
  <si>
    <t xml:space="preserve">748 WALLACE AVE               </t>
  </si>
  <si>
    <t xml:space="preserve">PITTSBURGH                    </t>
  </si>
  <si>
    <t xml:space="preserve">Plymouth Christian Church                         </t>
  </si>
  <si>
    <t xml:space="preserve">P O BOX 220                   </t>
  </si>
  <si>
    <t xml:space="preserve">Sayre Christian Church                            </t>
  </si>
  <si>
    <t xml:space="preserve">427 S KEYSTONE AVE            </t>
  </si>
  <si>
    <t xml:space="preserve">SAYRE                         </t>
  </si>
  <si>
    <t xml:space="preserve">218 MEADOWBROOK RD            </t>
  </si>
  <si>
    <t xml:space="preserve">HERMITAGE                     </t>
  </si>
  <si>
    <t xml:space="preserve">East Side Church                                  </t>
  </si>
  <si>
    <t xml:space="preserve">201 SPRUCE AVE                </t>
  </si>
  <si>
    <t xml:space="preserve">SHARON                        </t>
  </si>
  <si>
    <t xml:space="preserve">Taylorstown Christian Church                      </t>
  </si>
  <si>
    <t xml:space="preserve">BOX 100                       </t>
  </si>
  <si>
    <t xml:space="preserve">TAYLORSTOWN                   </t>
  </si>
  <si>
    <t xml:space="preserve">23 S. GALLATIN AVE.           </t>
  </si>
  <si>
    <t xml:space="preserve">UNIONTOWN                     </t>
  </si>
  <si>
    <t xml:space="preserve">Fairhill Manor Christian Church                   </t>
  </si>
  <si>
    <t xml:space="preserve">351 MONTGOMERY AVE.           </t>
  </si>
  <si>
    <t xml:space="preserve">615 E. BEAU ST                </t>
  </si>
  <si>
    <t xml:space="preserve">Lone Pine Christian Church                        </t>
  </si>
  <si>
    <t xml:space="preserve">582 Lone Pine Road            </t>
  </si>
  <si>
    <t xml:space="preserve">1250 ALMOND ST.               </t>
  </si>
  <si>
    <t xml:space="preserve">WILLIAMSPORT                  </t>
  </si>
  <si>
    <t xml:space="preserve">MISC PENNSYLVANIA REGION                          </t>
  </si>
  <si>
    <t xml:space="preserve">670 RODI RD                   </t>
  </si>
  <si>
    <t xml:space="preserve">900 Kerr Drive SW             </t>
  </si>
  <si>
    <t xml:space="preserve">Aiken                         </t>
  </si>
  <si>
    <t xml:space="preserve">Holly Hill Christian Church                       </t>
  </si>
  <si>
    <t xml:space="preserve">1808 Santee River Rd          </t>
  </si>
  <si>
    <t xml:space="preserve">Alvin                         </t>
  </si>
  <si>
    <t xml:space="preserve">2600 First Blvd               </t>
  </si>
  <si>
    <t xml:space="preserve">Beaufort                      </t>
  </si>
  <si>
    <t xml:space="preserve">203 VERDERY DR                </t>
  </si>
  <si>
    <t xml:space="preserve">BELVEDERE                     </t>
  </si>
  <si>
    <t xml:space="preserve">Greater Cherry Grove Christian C                  </t>
  </si>
  <si>
    <t xml:space="preserve">PO Box 156                    </t>
  </si>
  <si>
    <t xml:space="preserve">Hampton                       </t>
  </si>
  <si>
    <t xml:space="preserve">Faithful Christian Church                         </t>
  </si>
  <si>
    <t xml:space="preserve">49 Milledge Village Rd        </t>
  </si>
  <si>
    <t xml:space="preserve">Burton                        </t>
  </si>
  <si>
    <t xml:space="preserve">1293 ORANGE GROVE RD          </t>
  </si>
  <si>
    <t xml:space="preserve">CHARLESTON                    </t>
  </si>
  <si>
    <t xml:space="preserve">2062 BELT LINE BLVD.          </t>
  </si>
  <si>
    <t xml:space="preserve">Poplar Hill Christian Church                      </t>
  </si>
  <si>
    <t xml:space="preserve">1621 POPLAR HILL DR           </t>
  </si>
  <si>
    <t xml:space="preserve">CROSS                         </t>
  </si>
  <si>
    <t xml:space="preserve">Three Mile Creek Christian Churc                  </t>
  </si>
  <si>
    <t xml:space="preserve">2510 River Bridge Road        </t>
  </si>
  <si>
    <t xml:space="preserve">Ehrhardt                      </t>
  </si>
  <si>
    <t xml:space="preserve">Briner Christian Church                           </t>
  </si>
  <si>
    <t xml:space="preserve">US Hwy 176, PO Box 1537       </t>
  </si>
  <si>
    <t xml:space="preserve">HOLLY HILL                    </t>
  </si>
  <si>
    <t xml:space="preserve">New Galilee Christian Church                      </t>
  </si>
  <si>
    <t xml:space="preserve">P O BOX 533                   </t>
  </si>
  <si>
    <t xml:space="preserve">Rice Patch Christian Church                       </t>
  </si>
  <si>
    <t xml:space="preserve">1515 RUN GULLY ROAD           </t>
  </si>
  <si>
    <t xml:space="preserve">ISLANDTON                     </t>
  </si>
  <si>
    <t xml:space="preserve">BOX 477                       </t>
  </si>
  <si>
    <t xml:space="preserve">Luray Christian Church                            </t>
  </si>
  <si>
    <t xml:space="preserve">90 Fitts St.                  </t>
  </si>
  <si>
    <t xml:space="preserve">Luray                         </t>
  </si>
  <si>
    <t xml:space="preserve">Canaan Christian Church                           </t>
  </si>
  <si>
    <t xml:space="preserve">1232 QUEENIE RD               </t>
  </si>
  <si>
    <t xml:space="preserve">MONCKS CORNER                 </t>
  </si>
  <si>
    <t xml:space="preserve">New Grove Hall Christian Church                   </t>
  </si>
  <si>
    <t xml:space="preserve">Rhett Avenue Christian Church                     </t>
  </si>
  <si>
    <t xml:space="preserve">5103 N RHETT AVE              </t>
  </si>
  <si>
    <t xml:space="preserve">N CHARLESTON                  </t>
  </si>
  <si>
    <t xml:space="preserve">Saint Phillip Christian Church                    </t>
  </si>
  <si>
    <t xml:space="preserve">104 Calloway Dr               </t>
  </si>
  <si>
    <t xml:space="preserve">St George                     </t>
  </si>
  <si>
    <t xml:space="preserve">Liberty Hill Christian Church                     </t>
  </si>
  <si>
    <t xml:space="preserve">1420 CARTER CIRCLE            </t>
  </si>
  <si>
    <t xml:space="preserve">RIDGEVILLE                    </t>
  </si>
  <si>
    <t xml:space="preserve">Zion Pilgrim Christian Church                     </t>
  </si>
  <si>
    <t xml:space="preserve">Ridgeville                    </t>
  </si>
  <si>
    <t xml:space="preserve">Saint Stephen Christian Church                    </t>
  </si>
  <si>
    <t xml:space="preserve">BOX 1057                      </t>
  </si>
  <si>
    <t xml:space="preserve">ST STEPHEN                    </t>
  </si>
  <si>
    <t xml:space="preserve">Sycamore                      </t>
  </si>
  <si>
    <t xml:space="preserve">P O Box 608                   </t>
  </si>
  <si>
    <t xml:space="preserve">VARNVILLE                     </t>
  </si>
  <si>
    <t xml:space="preserve">Cypress Creek Christian Church                    </t>
  </si>
  <si>
    <t xml:space="preserve">P O BOX 2208                  </t>
  </si>
  <si>
    <t xml:space="preserve">WALTERBORO                    </t>
  </si>
  <si>
    <t xml:space="preserve">Agape Christian Church                            </t>
  </si>
  <si>
    <t xml:space="preserve">New Beginning Outreach                            </t>
  </si>
  <si>
    <t xml:space="preserve">PO Box 1681                   </t>
  </si>
  <si>
    <t xml:space="preserve">Walterboro                    </t>
  </si>
  <si>
    <t xml:space="preserve">My Father's House Ministries                      </t>
  </si>
  <si>
    <t xml:space="preserve">1654 Old Whitesville Rd       </t>
  </si>
  <si>
    <t xml:space="preserve">Moncks Corner                 </t>
  </si>
  <si>
    <t xml:space="preserve">Path of Life Christian Church                     </t>
  </si>
  <si>
    <t xml:space="preserve">P O Box 24082                 </t>
  </si>
  <si>
    <t xml:space="preserve">New Revelations Ministries Christian Church       </t>
  </si>
  <si>
    <t xml:space="preserve">1062 Nash Rd.                 </t>
  </si>
  <si>
    <t xml:space="preserve">MISC SOUTH CAROLINA REGION                        </t>
  </si>
  <si>
    <t xml:space="preserve">1293 Orange Grove Rd          </t>
  </si>
  <si>
    <t xml:space="preserve">920 N JORDAN ST               </t>
  </si>
  <si>
    <t xml:space="preserve">LIBERAL                       </t>
  </si>
  <si>
    <t xml:space="preserve">First Christian Church of Alamogordo              </t>
  </si>
  <si>
    <t xml:space="preserve">2300 23RD ST                  </t>
  </si>
  <si>
    <t xml:space="preserve">ALAMOGORDO                    </t>
  </si>
  <si>
    <t xml:space="preserve">Los Altos Christian Church                        </t>
  </si>
  <si>
    <t xml:space="preserve">11900 HAINES, N.E.            </t>
  </si>
  <si>
    <t xml:space="preserve">ALBUQUERQUE                   </t>
  </si>
  <si>
    <t xml:space="preserve">Monte Vista Christian Church                      </t>
  </si>
  <si>
    <t xml:space="preserve">3501 CAMPUS BLVD NE           </t>
  </si>
  <si>
    <t xml:space="preserve">Sombra Del Monte Christian Church                 </t>
  </si>
  <si>
    <t xml:space="preserve">2525 Vermont St NE            </t>
  </si>
  <si>
    <t xml:space="preserve">P.O. Box 172                  </t>
  </si>
  <si>
    <t xml:space="preserve">Artesia                       </t>
  </si>
  <si>
    <t xml:space="preserve">1002 W CHURCH ST              </t>
  </si>
  <si>
    <t xml:space="preserve">CARLSBAD                      </t>
  </si>
  <si>
    <t xml:space="preserve">First Christian Church in Las Cruces              </t>
  </si>
  <si>
    <t xml:space="preserve">1809 El Paseo Rd              </t>
  </si>
  <si>
    <t xml:space="preserve">Las Cruces                    </t>
  </si>
  <si>
    <t xml:space="preserve">First Christian Church of Santa Fe                </t>
  </si>
  <si>
    <t xml:space="preserve">645 WEBBER ST.                </t>
  </si>
  <si>
    <t xml:space="preserve">SANTA FE                      </t>
  </si>
  <si>
    <t xml:space="preserve">West Mesa Christian Church                        </t>
  </si>
  <si>
    <t xml:space="preserve">8821 GOLF COURSE RD           </t>
  </si>
  <si>
    <t xml:space="preserve">United Church of Angel Fire                       </t>
  </si>
  <si>
    <t xml:space="preserve">P O BOX 949                   </t>
  </si>
  <si>
    <t xml:space="preserve">ANGEL FIRE                    </t>
  </si>
  <si>
    <t xml:space="preserve">East Mountain United Church                       </t>
  </si>
  <si>
    <t xml:space="preserve">Edgewood                      </t>
  </si>
  <si>
    <t xml:space="preserve">P O BOX 409                   </t>
  </si>
  <si>
    <t xml:space="preserve">GUYMON                        </t>
  </si>
  <si>
    <t xml:space="preserve">HOOKER                        </t>
  </si>
  <si>
    <t xml:space="preserve">Rush Creek Christian Church                       </t>
  </si>
  <si>
    <t xml:space="preserve">2401 SW Green Oaks Blvd       </t>
  </si>
  <si>
    <t xml:space="preserve">Arlington                     </t>
  </si>
  <si>
    <t xml:space="preserve">Kingwood Christian Church                         </t>
  </si>
  <si>
    <t xml:space="preserve">Kingwood                      </t>
  </si>
  <si>
    <t xml:space="preserve">The Woodlands Christian Church                    </t>
  </si>
  <si>
    <t xml:space="preserve">1202 N MILLBEND               </t>
  </si>
  <si>
    <t xml:space="preserve">THE WOODLANDS                 </t>
  </si>
  <si>
    <t xml:space="preserve">Brook Hollow Christian Church                     </t>
  </si>
  <si>
    <t xml:space="preserve">2310 S. WILLIS ST.            </t>
  </si>
  <si>
    <t xml:space="preserve">ABILENE                       </t>
  </si>
  <si>
    <t xml:space="preserve">1420 N THIRD ST               </t>
  </si>
  <si>
    <t xml:space="preserve">PO Box 657                    </t>
  </si>
  <si>
    <t xml:space="preserve">1207 Twin Creeks Dr           </t>
  </si>
  <si>
    <t xml:space="preserve">Allen                         </t>
  </si>
  <si>
    <t xml:space="preserve">1212 S DURANT                 </t>
  </si>
  <si>
    <t xml:space="preserve">ALVIN                         </t>
  </si>
  <si>
    <t xml:space="preserve">Iglesia Cristiana Evangelica                      </t>
  </si>
  <si>
    <t xml:space="preserve">P O BOX 32544                 </t>
  </si>
  <si>
    <t xml:space="preserve">AMARILLO                      </t>
  </si>
  <si>
    <t xml:space="preserve">3001 WOLFLIN ST               </t>
  </si>
  <si>
    <t xml:space="preserve">P O BOX 496                   </t>
  </si>
  <si>
    <t xml:space="preserve">ARANSAS PASS                  </t>
  </si>
  <si>
    <t xml:space="preserve">BOX 696                       </t>
  </si>
  <si>
    <t xml:space="preserve">ARCHER CITY                   </t>
  </si>
  <si>
    <t xml:space="preserve">910 S COLLINS ST              </t>
  </si>
  <si>
    <t xml:space="preserve">1001 N Davis Dr               </t>
  </si>
  <si>
    <t xml:space="preserve">P O BOX 788                   </t>
  </si>
  <si>
    <t xml:space="preserve">P.O. Box 93                   </t>
  </si>
  <si>
    <t xml:space="preserve">Aubrey                        </t>
  </si>
  <si>
    <t xml:space="preserve">Austin                        </t>
  </si>
  <si>
    <t xml:space="preserve">1110 GUADALUPE ST             </t>
  </si>
  <si>
    <t xml:space="preserve">AUSTIN                        </t>
  </si>
  <si>
    <t xml:space="preserve">Hyde Park Christian Church                        </t>
  </si>
  <si>
    <t xml:space="preserve">610 E 45th St                 </t>
  </si>
  <si>
    <t xml:space="preserve">Koenig Lane Christian Church                      </t>
  </si>
  <si>
    <t xml:space="preserve">908 OLD KOENIG LANE           </t>
  </si>
  <si>
    <t xml:space="preserve">3500 W PARMER LANE            </t>
  </si>
  <si>
    <t xml:space="preserve">South Austin Christian Church                     </t>
  </si>
  <si>
    <t xml:space="preserve">P O BOX 3241                  </t>
  </si>
  <si>
    <t xml:space="preserve">2007 University Ave.          </t>
  </si>
  <si>
    <t xml:space="preserve">Azle Christian Church                             </t>
  </si>
  <si>
    <t xml:space="preserve">117 CHURCH ST                 </t>
  </si>
  <si>
    <t xml:space="preserve">AZLE                          </t>
  </si>
  <si>
    <t xml:space="preserve">P O BOX 553                   </t>
  </si>
  <si>
    <t xml:space="preserve">BALLINGER                     </t>
  </si>
  <si>
    <t xml:space="preserve">3920 Doris Street             </t>
  </si>
  <si>
    <t xml:space="preserve">Bay City                      </t>
  </si>
  <si>
    <t xml:space="preserve">201 FORREST ST                </t>
  </si>
  <si>
    <t xml:space="preserve">BAYTOWN                       </t>
  </si>
  <si>
    <t xml:space="preserve">5290 N CALDWOOD DR            </t>
  </si>
  <si>
    <t xml:space="preserve">BEAUMONT                      </t>
  </si>
  <si>
    <t xml:space="preserve">5050 Eastex Freeway           </t>
  </si>
  <si>
    <t xml:space="preserve">715 N. St. Mary               </t>
  </si>
  <si>
    <t xml:space="preserve">Beeville                      </t>
  </si>
  <si>
    <t xml:space="preserve">BELTON                        </t>
  </si>
  <si>
    <t xml:space="preserve">911 GOLIAD ST                 </t>
  </si>
  <si>
    <t xml:space="preserve">BIG SPRING                    </t>
  </si>
  <si>
    <t xml:space="preserve">Iago Federated Christian Church                   </t>
  </si>
  <si>
    <t xml:space="preserve">BOLING                        </t>
  </si>
  <si>
    <t xml:space="preserve">701 MAIN ST                   </t>
  </si>
  <si>
    <t xml:space="preserve">P O BOX 487                   </t>
  </si>
  <si>
    <t xml:space="preserve">BRADY                         </t>
  </si>
  <si>
    <t xml:space="preserve">P O BOX 808                   </t>
  </si>
  <si>
    <t xml:space="preserve">BRECKENRIDGE                  </t>
  </si>
  <si>
    <t xml:space="preserve">First Christian Church of Bryan / College Station </t>
  </si>
  <si>
    <t xml:space="preserve">900 SOUTH ENNIS ST            </t>
  </si>
  <si>
    <t xml:space="preserve">BRYAN                         </t>
  </si>
  <si>
    <t xml:space="preserve">214 N AVE D                   </t>
  </si>
  <si>
    <t xml:space="preserve">BURKBURNETT                   </t>
  </si>
  <si>
    <t xml:space="preserve">BURLESON                      </t>
  </si>
  <si>
    <t xml:space="preserve">BOX 872                       </t>
  </si>
  <si>
    <t xml:space="preserve">BURNET                        </t>
  </si>
  <si>
    <t xml:space="preserve">P O BOX 504                   </t>
  </si>
  <si>
    <t xml:space="preserve">2011 4th Ave                  </t>
  </si>
  <si>
    <t xml:space="preserve">Canyon                        </t>
  </si>
  <si>
    <t xml:space="preserve">Carrollton                    </t>
  </si>
  <si>
    <t xml:space="preserve">Center Point Christian Church                     </t>
  </si>
  <si>
    <t xml:space="preserve">P O BOX 1240                  </t>
  </si>
  <si>
    <t xml:space="preserve">CENTER POINT                  </t>
  </si>
  <si>
    <t xml:space="preserve">P O BOX 595                   </t>
  </si>
  <si>
    <t xml:space="preserve">CHILDRESS                     </t>
  </si>
  <si>
    <t xml:space="preserve">200 S NOLAN RIVER RD          </t>
  </si>
  <si>
    <t xml:space="preserve">CLEBURNE                      </t>
  </si>
  <si>
    <t xml:space="preserve">1101 SYCAMORE ST              </t>
  </si>
  <si>
    <t xml:space="preserve">COMMERCE                      </t>
  </si>
  <si>
    <t xml:space="preserve">3500 N Loop 336 West          </t>
  </si>
  <si>
    <t xml:space="preserve">CONROE                        </t>
  </si>
  <si>
    <t xml:space="preserve">Copperas Cove Christian Church                    </t>
  </si>
  <si>
    <t xml:space="preserve">P O BOX 635                   </t>
  </si>
  <si>
    <t xml:space="preserve">COPPERAS COVE                 </t>
  </si>
  <si>
    <t xml:space="preserve">6301 WEBER RD                 </t>
  </si>
  <si>
    <t xml:space="preserve">CORPUS CHRSTI                 </t>
  </si>
  <si>
    <t xml:space="preserve">3401 Santa Fe St              </t>
  </si>
  <si>
    <t xml:space="preserve">La Trinidad Christian Church                      </t>
  </si>
  <si>
    <t xml:space="preserve">P O BOX 5166                  </t>
  </si>
  <si>
    <t xml:space="preserve">South Shore Christian Church                      </t>
  </si>
  <si>
    <t xml:space="preserve">4710 SOUTH ALAMEDA            </t>
  </si>
  <si>
    <t xml:space="preserve">DALLAS                        </t>
  </si>
  <si>
    <t xml:space="preserve">Casa View Christian Church                        </t>
  </si>
  <si>
    <t xml:space="preserve">2230 BARNES BRIDGE            </t>
  </si>
  <si>
    <t xml:space="preserve">4711 WESTSIDE DR              </t>
  </si>
  <si>
    <t xml:space="preserve">The Way, The Truth and The Life Christian Church  </t>
  </si>
  <si>
    <t xml:space="preserve">1702 S DENLEY DR              </t>
  </si>
  <si>
    <t xml:space="preserve">East Dallas Christian Church                      </t>
  </si>
  <si>
    <t xml:space="preserve">P O Box 140009                </t>
  </si>
  <si>
    <t xml:space="preserve">Highlands Christian Church                        </t>
  </si>
  <si>
    <t xml:space="preserve">9949 MCCREE RD                </t>
  </si>
  <si>
    <t xml:space="preserve">Midway Hills Christian Church                     </t>
  </si>
  <si>
    <t xml:space="preserve">11001 MIDWAY RD               </t>
  </si>
  <si>
    <t xml:space="preserve">Northway Christian Church                         </t>
  </si>
  <si>
    <t xml:space="preserve">7202 W NORTHWEST HWY          </t>
  </si>
  <si>
    <t xml:space="preserve">Oak Cliff Christian Church                        </t>
  </si>
  <si>
    <t xml:space="preserve">660 S Zang Blvd               </t>
  </si>
  <si>
    <t xml:space="preserve">Rosemont Christian Center                         </t>
  </si>
  <si>
    <t xml:space="preserve">1304 S HAMPTON RD             </t>
  </si>
  <si>
    <t xml:space="preserve">Warren Avenue Christian Church                    </t>
  </si>
  <si>
    <t xml:space="preserve">2431 WARREN AVE               </t>
  </si>
  <si>
    <t xml:space="preserve">800 W WOODARD ST              </t>
  </si>
  <si>
    <t xml:space="preserve">DENISON                       </t>
  </si>
  <si>
    <t xml:space="preserve">1203 N FULTON ST              </t>
  </si>
  <si>
    <t xml:space="preserve">DENTON                        </t>
  </si>
  <si>
    <t xml:space="preserve">PO BOX 776                    </t>
  </si>
  <si>
    <t xml:space="preserve">DONNA                         </t>
  </si>
  <si>
    <t xml:space="preserve">P O BOX 971                   </t>
  </si>
  <si>
    <t xml:space="preserve">DUMAS                         </t>
  </si>
  <si>
    <t xml:space="preserve">203 S MAIN ST                 </t>
  </si>
  <si>
    <t xml:space="preserve">DUNCANVILLE                   </t>
  </si>
  <si>
    <t xml:space="preserve">P O Box 270                   </t>
  </si>
  <si>
    <t xml:space="preserve">Eastland                      </t>
  </si>
  <si>
    <t xml:space="preserve">First Christian Church of Edinburg                </t>
  </si>
  <si>
    <t xml:space="preserve">410 W UNIVERSITY              </t>
  </si>
  <si>
    <t xml:space="preserve">EDINBURG                      </t>
  </si>
  <si>
    <t xml:space="preserve">P O BOX 109                   </t>
  </si>
  <si>
    <t xml:space="preserve">ELGIN                         </t>
  </si>
  <si>
    <t xml:space="preserve">10453 SPRINGWOOD DR           </t>
  </si>
  <si>
    <t xml:space="preserve">EL PASO                       </t>
  </si>
  <si>
    <t xml:space="preserve">901 ARIZONA AVE               </t>
  </si>
  <si>
    <t xml:space="preserve">P O BOX 363                   </t>
  </si>
  <si>
    <t xml:space="preserve">ENNIS                         </t>
  </si>
  <si>
    <t xml:space="preserve">United Memorial Christian Church                  </t>
  </si>
  <si>
    <t xml:space="preserve">1401 N MAIN                   </t>
  </si>
  <si>
    <t xml:space="preserve">EULESS                        </t>
  </si>
  <si>
    <t xml:space="preserve">P O BOX 1267                  </t>
  </si>
  <si>
    <t xml:space="preserve">FT STOCKTON                   </t>
  </si>
  <si>
    <t xml:space="preserve">FT WORTH                      </t>
  </si>
  <si>
    <t xml:space="preserve">3205 HAMILTON AVE             </t>
  </si>
  <si>
    <t xml:space="preserve">1800 E VICKERY BLVD           </t>
  </si>
  <si>
    <t xml:space="preserve">612 THROCKMORTON ST           </t>
  </si>
  <si>
    <t xml:space="preserve">New Hope Fellowship                               </t>
  </si>
  <si>
    <t xml:space="preserve">6410 South Freeway            </t>
  </si>
  <si>
    <t xml:space="preserve">Fort Worth                    </t>
  </si>
  <si>
    <t xml:space="preserve">Richland Hills Christian Church                   </t>
  </si>
  <si>
    <t xml:space="preserve">3908 RUTH ROAD                </t>
  </si>
  <si>
    <t xml:space="preserve">Ridglea Christian Church                          </t>
  </si>
  <si>
    <t xml:space="preserve">6720 W Elizabeth Ln           </t>
  </si>
  <si>
    <t xml:space="preserve">River Oaks Christian Church                       </t>
  </si>
  <si>
    <t xml:space="preserve">5613 Meandering Rd            </t>
  </si>
  <si>
    <t xml:space="preserve">New Vision Christian Church                       </t>
  </si>
  <si>
    <t xml:space="preserve">1329 Glen Garden              </t>
  </si>
  <si>
    <t xml:space="preserve">South Hills Christian Church                      </t>
  </si>
  <si>
    <t xml:space="preserve">3200 Bilglade Road            </t>
  </si>
  <si>
    <t xml:space="preserve">2720 S UNIVERSITY DR          </t>
  </si>
  <si>
    <t xml:space="preserve">9073 Berkshire Dr             </t>
  </si>
  <si>
    <t xml:space="preserve">Frisco                        </t>
  </si>
  <si>
    <t xml:space="preserve">P O BOX 688                   </t>
  </si>
  <si>
    <t xml:space="preserve">FRITCH                        </t>
  </si>
  <si>
    <t xml:space="preserve">401 N. Dixon                  </t>
  </si>
  <si>
    <t xml:space="preserve">115 S. Glenbrook Dr.          </t>
  </si>
  <si>
    <t xml:space="preserve">Garland                       </t>
  </si>
  <si>
    <t xml:space="preserve">PO Box 1727                   </t>
  </si>
  <si>
    <t xml:space="preserve">Gladewater                    </t>
  </si>
  <si>
    <t xml:space="preserve">2109 W HWY 377                </t>
  </si>
  <si>
    <t xml:space="preserve">GRANBURY                      </t>
  </si>
  <si>
    <t xml:space="preserve">202 TARRANT RD                </t>
  </si>
  <si>
    <t xml:space="preserve">GRAND PRAIRIE                 </t>
  </si>
  <si>
    <t xml:space="preserve">2738 Hwy 69 S                 </t>
  </si>
  <si>
    <t xml:space="preserve">2611 WESLEY ST                </t>
  </si>
  <si>
    <t xml:space="preserve">Clark St Christian Church                         </t>
  </si>
  <si>
    <t xml:space="preserve">P.O. Box 816                  </t>
  </si>
  <si>
    <t xml:space="preserve">5605 WESLEY                   </t>
  </si>
  <si>
    <t xml:space="preserve">P O BOX 443                   </t>
  </si>
  <si>
    <t xml:space="preserve">HAWKINS                       </t>
  </si>
  <si>
    <t xml:space="preserve">First Christian Church of Waller                  </t>
  </si>
  <si>
    <t xml:space="preserve">P O BOX 555                   </t>
  </si>
  <si>
    <t xml:space="preserve">HEMPSTEAD                     </t>
  </si>
  <si>
    <t xml:space="preserve">306 N. Main St.               </t>
  </si>
  <si>
    <t xml:space="preserve">Henderson                     </t>
  </si>
  <si>
    <t xml:space="preserve">303 W Omega St Box 418        </t>
  </si>
  <si>
    <t xml:space="preserve">Henrietta                     </t>
  </si>
  <si>
    <t xml:space="preserve">100 CRAIG                     </t>
  </si>
  <si>
    <t xml:space="preserve">3223 Westheimer Rd            </t>
  </si>
  <si>
    <t xml:space="preserve">Houston                       </t>
  </si>
  <si>
    <t xml:space="preserve">1601 SUNSET BLVD              </t>
  </si>
  <si>
    <t xml:space="preserve">HOUSTON                       </t>
  </si>
  <si>
    <t xml:space="preserve">Garden Grove Christian Church                     </t>
  </si>
  <si>
    <t xml:space="preserve">C/O Alzen Turner              </t>
  </si>
  <si>
    <t xml:space="preserve">1703 HEIGHTS BLVD             </t>
  </si>
  <si>
    <t xml:space="preserve">Memorial Drive Christian Church                   </t>
  </si>
  <si>
    <t xml:space="preserve">11750 Memorial Dr             </t>
  </si>
  <si>
    <t xml:space="preserve">Oaks Christian Church                             </t>
  </si>
  <si>
    <t xml:space="preserve">1216 Bethlehem                </t>
  </si>
  <si>
    <t xml:space="preserve">Kirkwood South Christian Church                   </t>
  </si>
  <si>
    <t xml:space="preserve">10811 Kirkfair Drive          </t>
  </si>
  <si>
    <t xml:space="preserve">3610 SOUTHMORE BLVD           </t>
  </si>
  <si>
    <t xml:space="preserve">PO Box 11189                  </t>
  </si>
  <si>
    <t xml:space="preserve">Hurst Christian Church                            </t>
  </si>
  <si>
    <t xml:space="preserve">745 BROWN TRAIL               </t>
  </si>
  <si>
    <t xml:space="preserve">HURST                         </t>
  </si>
  <si>
    <t xml:space="preserve">104 W Grauwyler Road          </t>
  </si>
  <si>
    <t xml:space="preserve">Irving                        </t>
  </si>
  <si>
    <t xml:space="preserve">Irving North Christian Church                     </t>
  </si>
  <si>
    <t xml:space="preserve">P O BOX 716                   </t>
  </si>
  <si>
    <t xml:space="preserve">JACKSBORO                     </t>
  </si>
  <si>
    <t xml:space="preserve">P O BOX 1111                  </t>
  </si>
  <si>
    <t xml:space="preserve">1900 Goat Creek Parkway       </t>
  </si>
  <si>
    <t xml:space="preserve">KERRVILLE                     </t>
  </si>
  <si>
    <t xml:space="preserve">609 MAIN ST                   </t>
  </si>
  <si>
    <t xml:space="preserve">KILGORE                       </t>
  </si>
  <si>
    <t xml:space="preserve">1301 TRIMMIER RD.             </t>
  </si>
  <si>
    <t xml:space="preserve">KILLEEN                       </t>
  </si>
  <si>
    <t xml:space="preserve">1900 S BRAHMA BLVD            </t>
  </si>
  <si>
    <t xml:space="preserve">KINGSVILLE                    </t>
  </si>
  <si>
    <t xml:space="preserve">503 OYSTER CREEK DR           </t>
  </si>
  <si>
    <t xml:space="preserve">LAKE JACKSON                  </t>
  </si>
  <si>
    <t xml:space="preserve">204 S Broad St                </t>
  </si>
  <si>
    <t xml:space="preserve">Lampasas                      </t>
  </si>
  <si>
    <t xml:space="preserve">750 WEST MAIN                 </t>
  </si>
  <si>
    <t xml:space="preserve">La Porte Community Church                         </t>
  </si>
  <si>
    <t xml:space="preserve">202 SOUTH FIRST ST.           </t>
  </si>
  <si>
    <t xml:space="preserve">P O Box 1776                  </t>
  </si>
  <si>
    <t xml:space="preserve">Laredo                        </t>
  </si>
  <si>
    <t xml:space="preserve">880 W FOX AVE                 </t>
  </si>
  <si>
    <t xml:space="preserve">LEWISVILLE                    </t>
  </si>
  <si>
    <t xml:space="preserve">PO Box 406                    </t>
  </si>
  <si>
    <t xml:space="preserve">1105 OATMAN ST                </t>
  </si>
  <si>
    <t xml:space="preserve">LLANO                         </t>
  </si>
  <si>
    <t xml:space="preserve">LOCKHART                      </t>
  </si>
  <si>
    <t xml:space="preserve">LONE OAK                      </t>
  </si>
  <si>
    <t xml:space="preserve">Longview                      </t>
  </si>
  <si>
    <t xml:space="preserve">720 N Sixth Street            </t>
  </si>
  <si>
    <t xml:space="preserve">2323 BROADWAY ST              </t>
  </si>
  <si>
    <t xml:space="preserve">LUBBOCK                       </t>
  </si>
  <si>
    <t xml:space="preserve">1300 S. First St.             </t>
  </si>
  <si>
    <t xml:space="preserve">Lufkin                        </t>
  </si>
  <si>
    <t xml:space="preserve">1800 W Hunt St                </t>
  </si>
  <si>
    <t xml:space="preserve">McKinney                      </t>
  </si>
  <si>
    <t xml:space="preserve">Melissa Christian Church                          </t>
  </si>
  <si>
    <t xml:space="preserve">P O BOX 214                   </t>
  </si>
  <si>
    <t xml:space="preserve">MELISSA                       </t>
  </si>
  <si>
    <t xml:space="preserve">827 S GALLOWAY ST             </t>
  </si>
  <si>
    <t xml:space="preserve">MESQUITE                      </t>
  </si>
  <si>
    <t xml:space="preserve">P O BOX 93                    </t>
  </si>
  <si>
    <t xml:space="preserve">MEXIA                         </t>
  </si>
  <si>
    <t xml:space="preserve">1301 W Louisianan Ave         </t>
  </si>
  <si>
    <t xml:space="preserve">Midland                       </t>
  </si>
  <si>
    <t xml:space="preserve">1001 ANDREWS HWY              </t>
  </si>
  <si>
    <t xml:space="preserve">MIDLAND                       </t>
  </si>
  <si>
    <t xml:space="preserve">209 N. Pacific                </t>
  </si>
  <si>
    <t xml:space="preserve">Mineola                       </t>
  </si>
  <si>
    <t xml:space="preserve">302 NW 6th St                 </t>
  </si>
  <si>
    <t xml:space="preserve">Mineral Wells                 </t>
  </si>
  <si>
    <t xml:space="preserve">P O BOX 1055                  </t>
  </si>
  <si>
    <t xml:space="preserve">MISSION                       </t>
  </si>
  <si>
    <t xml:space="preserve">Montalba Christian Church                         </t>
  </si>
  <si>
    <t xml:space="preserve">P O BOX 144                   </t>
  </si>
  <si>
    <t xml:space="preserve">MONTALBA                      </t>
  </si>
  <si>
    <t xml:space="preserve">P O BOX 1027                  </t>
  </si>
  <si>
    <t xml:space="preserve">MT PLEASANT                   </t>
  </si>
  <si>
    <t xml:space="preserve">P O BOX 308                   </t>
  </si>
  <si>
    <t xml:space="preserve">NOCONA                        </t>
  </si>
  <si>
    <t xml:space="preserve">601 N LEE ST                  </t>
  </si>
  <si>
    <t xml:space="preserve">611  9TH ST                   </t>
  </si>
  <si>
    <t xml:space="preserve">113 East Crawford St          </t>
  </si>
  <si>
    <t xml:space="preserve">Palestine                     </t>
  </si>
  <si>
    <t xml:space="preserve">1633 N NELSON ST              </t>
  </si>
  <si>
    <t xml:space="preserve">PAMPA                         </t>
  </si>
  <si>
    <t xml:space="preserve">780 NE 20th                   </t>
  </si>
  <si>
    <t xml:space="preserve">4848 Preston Avenue           </t>
  </si>
  <si>
    <t xml:space="preserve">PASADENA                      </t>
  </si>
  <si>
    <t xml:space="preserve">P O BOX 1244                  </t>
  </si>
  <si>
    <t xml:space="preserve">PERRYTON                      </t>
  </si>
  <si>
    <t xml:space="preserve">BOX 133                       </t>
  </si>
  <si>
    <t xml:space="preserve">PETTUS                        </t>
  </si>
  <si>
    <t xml:space="preserve">2001 INDEPENDENCE PW          </t>
  </si>
  <si>
    <t xml:space="preserve">PLANO                         </t>
  </si>
  <si>
    <t xml:space="preserve">Plano                         </t>
  </si>
  <si>
    <t xml:space="preserve">5856 9TH AVE                  </t>
  </si>
  <si>
    <t xml:space="preserve">PORT ARTHUR                   </t>
  </si>
  <si>
    <t xml:space="preserve">1300 HOLLY DR                 </t>
  </si>
  <si>
    <t xml:space="preserve">RICHARDSON                    </t>
  </si>
  <si>
    <t xml:space="preserve">BOX 96                        </t>
  </si>
  <si>
    <t xml:space="preserve">RICHLAND SPGS                 </t>
  </si>
  <si>
    <t xml:space="preserve">Iglesia Cristiana Bet-El                          </t>
  </si>
  <si>
    <t xml:space="preserve">P O BOX 743                   </t>
  </si>
  <si>
    <t xml:space="preserve">ROBSTOWN                      </t>
  </si>
  <si>
    <t xml:space="preserve">231 N BURLESON                </t>
  </si>
  <si>
    <t xml:space="preserve">ROCKDALE                      </t>
  </si>
  <si>
    <t xml:space="preserve">Cedar Grove Christian Church                      </t>
  </si>
  <si>
    <t xml:space="preserve">P O BOX 164                   </t>
  </si>
  <si>
    <t xml:space="preserve">ROCKWALL                      </t>
  </si>
  <si>
    <t xml:space="preserve">3375 Ridge Rd.                </t>
  </si>
  <si>
    <t xml:space="preserve">Rockwall                      </t>
  </si>
  <si>
    <t xml:space="preserve">ROWLETT                       </t>
  </si>
  <si>
    <t xml:space="preserve">29 N OAKES                    </t>
  </si>
  <si>
    <t xml:space="preserve">SAN ANGELO                    </t>
  </si>
  <si>
    <t xml:space="preserve">Alamo Heights Christian Church                    </t>
  </si>
  <si>
    <t xml:space="preserve">6435 N New Braunfels Ave      </t>
  </si>
  <si>
    <t xml:space="preserve">San Antonio                   </t>
  </si>
  <si>
    <t xml:space="preserve">720 N MAIN AVE                </t>
  </si>
  <si>
    <t xml:space="preserve">SAN ANTONIO                   </t>
  </si>
  <si>
    <t xml:space="preserve">Marbach Christian Church                          </t>
  </si>
  <si>
    <t xml:space="preserve">8023 MARBACH RD               </t>
  </si>
  <si>
    <t xml:space="preserve">Mexican Christian Church                          </t>
  </si>
  <si>
    <t xml:space="preserve">1825 Saunders Avenue          </t>
  </si>
  <si>
    <t xml:space="preserve">San Antonia                   </t>
  </si>
  <si>
    <t xml:space="preserve">Western Hills Christian Church                    </t>
  </si>
  <si>
    <t xml:space="preserve">8535 HUEBNER                  </t>
  </si>
  <si>
    <t xml:space="preserve">Woodlawn Christian Church                         </t>
  </si>
  <si>
    <t xml:space="preserve">1744 W GRAMERCY ST            </t>
  </si>
  <si>
    <t xml:space="preserve">3105 Ranch Road 12            </t>
  </si>
  <si>
    <t xml:space="preserve">San Marcos                    </t>
  </si>
  <si>
    <t xml:space="preserve">Taylor Lake Christian Church                      </t>
  </si>
  <si>
    <t xml:space="preserve">1730 OLD KIRBY RD             </t>
  </si>
  <si>
    <t xml:space="preserve">SEABROOK                      </t>
  </si>
  <si>
    <t xml:space="preserve">401 S TRAVIS ST               </t>
  </si>
  <si>
    <t xml:space="preserve">SHERMAN                       </t>
  </si>
  <si>
    <t xml:space="preserve">P O BOX 513                   </t>
  </si>
  <si>
    <t xml:space="preserve">SMITHVILLE                    </t>
  </si>
  <si>
    <t xml:space="preserve">2701 37TH ST                  </t>
  </si>
  <si>
    <t xml:space="preserve">SNYDER                        </t>
  </si>
  <si>
    <t xml:space="preserve">c/o Oneida Bynum              </t>
  </si>
  <si>
    <t xml:space="preserve">Spearman                      </t>
  </si>
  <si>
    <t xml:space="preserve">6823 CYPRESSWOOD DR.          </t>
  </si>
  <si>
    <t xml:space="preserve">SPRING                        </t>
  </si>
  <si>
    <t xml:space="preserve">450 W Tarleton St             </t>
  </si>
  <si>
    <t xml:space="preserve">Stephenville                  </t>
  </si>
  <si>
    <t xml:space="preserve">P O BOX 517                   </t>
  </si>
  <si>
    <t xml:space="preserve">STINNETT                      </t>
  </si>
  <si>
    <t xml:space="preserve">STRATFORD                     </t>
  </si>
  <si>
    <t xml:space="preserve">1611 Hailey                   </t>
  </si>
  <si>
    <t xml:space="preserve">Sweetwater                    </t>
  </si>
  <si>
    <t xml:space="preserve">300 N 5th St                  </t>
  </si>
  <si>
    <t xml:space="preserve">Temple                        </t>
  </si>
  <si>
    <t xml:space="preserve">405 N ADELAIDE ST             </t>
  </si>
  <si>
    <t xml:space="preserve">TERRELL                       </t>
  </si>
  <si>
    <t xml:space="preserve">903 Walnut St                 </t>
  </si>
  <si>
    <t xml:space="preserve">Texarkana                     </t>
  </si>
  <si>
    <t xml:space="preserve">2400 21 St Street N           </t>
  </si>
  <si>
    <t xml:space="preserve">Texas City                    </t>
  </si>
  <si>
    <t xml:space="preserve">4202 S. Broadway              </t>
  </si>
  <si>
    <t xml:space="preserve">Tyler                         </t>
  </si>
  <si>
    <t xml:space="preserve">TYLER                         </t>
  </si>
  <si>
    <t xml:space="preserve">3500 OLD OMEN RD R10          </t>
  </si>
  <si>
    <t xml:space="preserve">VAN ALSTYNE                   </t>
  </si>
  <si>
    <t xml:space="preserve">2105 N. Ben Jordan            </t>
  </si>
  <si>
    <t xml:space="preserve">Victoria                      </t>
  </si>
  <si>
    <t xml:space="preserve">4901 LAKE SHORE DR            </t>
  </si>
  <si>
    <t xml:space="preserve">WACO                          </t>
  </si>
  <si>
    <t xml:space="preserve">6509 Bosque Blvd              </t>
  </si>
  <si>
    <t xml:space="preserve">Waco                          </t>
  </si>
  <si>
    <t xml:space="preserve">Richfield Christian Church                        </t>
  </si>
  <si>
    <t xml:space="preserve">4201 COBBS DR                 </t>
  </si>
  <si>
    <t xml:space="preserve">1602 S MAIN ST                </t>
  </si>
  <si>
    <t xml:space="preserve">P O BOX 7                     </t>
  </si>
  <si>
    <t xml:space="preserve">WESTON                        </t>
  </si>
  <si>
    <t xml:space="preserve">3701 Taft Blvd                </t>
  </si>
  <si>
    <t xml:space="preserve">Wichita Falls                 </t>
  </si>
  <si>
    <t xml:space="preserve">4400 CALL FIELD RD            </t>
  </si>
  <si>
    <t xml:space="preserve">WICHITA FALLS                 </t>
  </si>
  <si>
    <t xml:space="preserve">Winnsboro                     </t>
  </si>
  <si>
    <t xml:space="preserve">22101 Morton Ranch Rd.        </t>
  </si>
  <si>
    <t xml:space="preserve">Katy                          </t>
  </si>
  <si>
    <t xml:space="preserve">3945 N JOSEY                  </t>
  </si>
  <si>
    <t xml:space="preserve">Rolling Hills Community Church                    </t>
  </si>
  <si>
    <t xml:space="preserve">6201 LOHMAN FORD RD           </t>
  </si>
  <si>
    <t xml:space="preserve">LAGO VISTA                    </t>
  </si>
  <si>
    <t xml:space="preserve">Rockett Christian Church                          </t>
  </si>
  <si>
    <t xml:space="preserve">Round Rock Christian Church                       </t>
  </si>
  <si>
    <t xml:space="preserve">22 Chalice Way                </t>
  </si>
  <si>
    <t xml:space="preserve">Round Rock                    </t>
  </si>
  <si>
    <t xml:space="preserve">Shepherd of the Hills Christian                   </t>
  </si>
  <si>
    <t xml:space="preserve">6909 W COURTYARD DR           </t>
  </si>
  <si>
    <t xml:space="preserve">2042 N LLANO                  </t>
  </si>
  <si>
    <t xml:space="preserve">FREDERICKSBRG                 </t>
  </si>
  <si>
    <t xml:space="preserve">Iglesia Cristiana El Redentor                     </t>
  </si>
  <si>
    <t xml:space="preserve">8811 Frey Road                </t>
  </si>
  <si>
    <t xml:space="preserve">P O BOX 921                   </t>
  </si>
  <si>
    <t xml:space="preserve">LOS FRESNOS                   </t>
  </si>
  <si>
    <t xml:space="preserve">Community Hills Christian Church                  </t>
  </si>
  <si>
    <t xml:space="preserve">3309 KNICKERBOCKER RD         </t>
  </si>
  <si>
    <t xml:space="preserve">Creekwood Christian Church                        </t>
  </si>
  <si>
    <t xml:space="preserve">2660 FOREST VISTA DR          </t>
  </si>
  <si>
    <t xml:space="preserve">Camino de Paz Christian Church                    </t>
  </si>
  <si>
    <t xml:space="preserve">1516 N SYLVANIA               </t>
  </si>
  <si>
    <t xml:space="preserve">Iglesia Cristiana Sinai                           </t>
  </si>
  <si>
    <t xml:space="preserve">P O BOX 690038                </t>
  </si>
  <si>
    <t xml:space="preserve">Westwind Church                                   </t>
  </si>
  <si>
    <t xml:space="preserve">1300 SARAH BROOKS DRIVE       </t>
  </si>
  <si>
    <t xml:space="preserve">KELLER                        </t>
  </si>
  <si>
    <t xml:space="preserve">Hill Country Christian Church                     </t>
  </si>
  <si>
    <t xml:space="preserve">20845 Highway 46 West         </t>
  </si>
  <si>
    <t xml:space="preserve">Spring Branch                 </t>
  </si>
  <si>
    <t xml:space="preserve">6729 MILITARY PKWY            </t>
  </si>
  <si>
    <t xml:space="preserve">2 DEAN DRIVE                  </t>
  </si>
  <si>
    <t xml:space="preserve">ALEDO                         </t>
  </si>
  <si>
    <t xml:space="preserve">Wylie Christian Church                            </t>
  </si>
  <si>
    <t xml:space="preserve">6250 Buffalo Gap Rd           </t>
  </si>
  <si>
    <t xml:space="preserve">Iglesia Cristiana Nueva Vida                      </t>
  </si>
  <si>
    <t xml:space="preserve">1222 W Kiest Blvd.            </t>
  </si>
  <si>
    <t xml:space="preserve">Church on the Journey                             </t>
  </si>
  <si>
    <t xml:space="preserve">P.O. Box 8556                 </t>
  </si>
  <si>
    <t xml:space="preserve">Destiny Worship Center                            </t>
  </si>
  <si>
    <t xml:space="preserve">P O BOX 2857                  </t>
  </si>
  <si>
    <t xml:space="preserve">CEDAR HILL                    </t>
  </si>
  <si>
    <t xml:space="preserve">Trinity Christian Church                          </t>
  </si>
  <si>
    <t xml:space="preserve">P O Box 8504                  </t>
  </si>
  <si>
    <t xml:space="preserve">Iglesia Cristiana Shekinah                        </t>
  </si>
  <si>
    <t xml:space="preserve">22101 Morton Ranch Road       </t>
  </si>
  <si>
    <t xml:space="preserve">United Disciples Christian Church                 </t>
  </si>
  <si>
    <t xml:space="preserve">601 E Main St                 </t>
  </si>
  <si>
    <t xml:space="preserve">Richardson                    </t>
  </si>
  <si>
    <t xml:space="preserve">North Central Christian Church                    </t>
  </si>
  <si>
    <t xml:space="preserve">1300 Evans Road               </t>
  </si>
  <si>
    <t xml:space="preserve">Hope United                                       </t>
  </si>
  <si>
    <t xml:space="preserve">125 Summers Green             </t>
  </si>
  <si>
    <t xml:space="preserve">Iglesia Cristiana Renovada Sion                   </t>
  </si>
  <si>
    <t xml:space="preserve">8738 Sonneville Drive         </t>
  </si>
  <si>
    <t xml:space="preserve">MISC SOUTHWEST REGION                             </t>
  </si>
  <si>
    <t xml:space="preserve">3209 S UNIVERSITY DR          </t>
  </si>
  <si>
    <t xml:space="preserve">Hasson Street Christian Church                    </t>
  </si>
  <si>
    <t xml:space="preserve">601 Hasson St                 </t>
  </si>
  <si>
    <t xml:space="preserve">Rogersville                   </t>
  </si>
  <si>
    <t xml:space="preserve">ALAMO                         </t>
  </si>
  <si>
    <t xml:space="preserve">BOX 42                        </t>
  </si>
  <si>
    <t xml:space="preserve">BELLS                         </t>
  </si>
  <si>
    <t xml:space="preserve">Ashland Terrace Christian Church                  </t>
  </si>
  <si>
    <t xml:space="preserve">915 ASHLAND TERR.             </t>
  </si>
  <si>
    <t xml:space="preserve">CHATTANOOGA                   </t>
  </si>
  <si>
    <t xml:space="preserve">650 MCCALLIE AVE.             </t>
  </si>
  <si>
    <t xml:space="preserve">516 MADISON ST.               </t>
  </si>
  <si>
    <t xml:space="preserve">3925 N OCOEE ST               </t>
  </si>
  <si>
    <t xml:space="preserve">Collierville Christian Church                     </t>
  </si>
  <si>
    <t xml:space="preserve">707 N. Byhalia Road           </t>
  </si>
  <si>
    <t xml:space="preserve">COLLIERVILLE                  </t>
  </si>
  <si>
    <t xml:space="preserve">Kirks Christian Church                            </t>
  </si>
  <si>
    <t xml:space="preserve">4790 RALEIGH LAGRAN           </t>
  </si>
  <si>
    <t xml:space="preserve">421 BETHANY RD                </t>
  </si>
  <si>
    <t xml:space="preserve">EADS                          </t>
  </si>
  <si>
    <t xml:space="preserve">Central Avenue Christian Church                   </t>
  </si>
  <si>
    <t xml:space="preserve">1501 OSBORNE                  </t>
  </si>
  <si>
    <t xml:space="preserve">701 Depot St                  </t>
  </si>
  <si>
    <t xml:space="preserve">JONESBOROUGH                  </t>
  </si>
  <si>
    <t xml:space="preserve">Bentley Street Christian Church                   </t>
  </si>
  <si>
    <t xml:space="preserve">417 BENTLEY ST.               </t>
  </si>
  <si>
    <t xml:space="preserve">211 W. 5th Ave.               </t>
  </si>
  <si>
    <t xml:space="preserve">Knoxville                     </t>
  </si>
  <si>
    <t xml:space="preserve">4008 TAZEWELL PIKE            </t>
  </si>
  <si>
    <t xml:space="preserve">320 OAKLEY ST                 </t>
  </si>
  <si>
    <t xml:space="preserve">LIVINGSTON                    </t>
  </si>
  <si>
    <t xml:space="preserve">531 S MCLEAN BLVD             </t>
  </si>
  <si>
    <t xml:space="preserve">MEMPHIS                       </t>
  </si>
  <si>
    <t xml:space="preserve">Decatur Trinity Christian Church                  </t>
  </si>
  <si>
    <t xml:space="preserve">2449 ALTRURIA ST              </t>
  </si>
  <si>
    <t xml:space="preserve">Kingsway Christian Church                         </t>
  </si>
  <si>
    <t xml:space="preserve">7887 Poplar Avenue            </t>
  </si>
  <si>
    <t xml:space="preserve">Germantown                    </t>
  </si>
  <si>
    <t xml:space="preserve">Lindenwood Christian Church                       </t>
  </si>
  <si>
    <t xml:space="preserve">2400 UNION AVE                </t>
  </si>
  <si>
    <t xml:space="preserve">Mississippi Boulevard Christian Church            </t>
  </si>
  <si>
    <t xml:space="preserve">70 N Bellevue Blvd            </t>
  </si>
  <si>
    <t xml:space="preserve">404 E MAIN ST                 </t>
  </si>
  <si>
    <t xml:space="preserve">MURFREESBORO                  </t>
  </si>
  <si>
    <t xml:space="preserve">Alameda Christian Church                          </t>
  </si>
  <si>
    <t xml:space="preserve">4006 Ashland City HIghway     </t>
  </si>
  <si>
    <t xml:space="preserve">Nashville                     </t>
  </si>
  <si>
    <t xml:space="preserve">7201 OLD HARDING RD           </t>
  </si>
  <si>
    <t xml:space="preserve">NASHVILLE                     </t>
  </si>
  <si>
    <t xml:space="preserve">814 S Dickerson Pike          </t>
  </si>
  <si>
    <t xml:space="preserve">Goodlettsville                </t>
  </si>
  <si>
    <t xml:space="preserve">Eastwood Christian Church                         </t>
  </si>
  <si>
    <t xml:space="preserve">1601 Eastland Ave             </t>
  </si>
  <si>
    <t xml:space="preserve">2201 Osage St.                </t>
  </si>
  <si>
    <t xml:space="preserve">Vine St Christian Church                          </t>
  </si>
  <si>
    <t xml:space="preserve">4101 HARDING RD.              </t>
  </si>
  <si>
    <t xml:space="preserve">Woodmont Christian Church                         </t>
  </si>
  <si>
    <t xml:space="preserve">3601 HILLSBORO RD             </t>
  </si>
  <si>
    <t xml:space="preserve">100 Gum Hollow Road           </t>
  </si>
  <si>
    <t xml:space="preserve">Oak Ridge                     </t>
  </si>
  <si>
    <t xml:space="preserve">101 S. POPLAR ST              </t>
  </si>
  <si>
    <t xml:space="preserve">ROCKWOOD                      </t>
  </si>
  <si>
    <t xml:space="preserve">P O BOX 466                   </t>
  </si>
  <si>
    <t xml:space="preserve">TULLAHOMA                     </t>
  </si>
  <si>
    <t xml:space="preserve">603 S SECOND ST               </t>
  </si>
  <si>
    <t xml:space="preserve">WAYNESBORO                    </t>
  </si>
  <si>
    <t xml:space="preserve">828 Lischey Avenue            </t>
  </si>
  <si>
    <t xml:space="preserve">Airport Christian Church                          </t>
  </si>
  <si>
    <t xml:space="preserve">152 CENTENARY RD              </t>
  </si>
  <si>
    <t xml:space="preserve">BLOUNTVILLE                   </t>
  </si>
  <si>
    <t xml:space="preserve">Christian Church of the Cumberlands               </t>
  </si>
  <si>
    <t xml:space="preserve">1312 E 1ST STREET             </t>
  </si>
  <si>
    <t xml:space="preserve">CROSSVILLE                    </t>
  </si>
  <si>
    <t xml:space="preserve">New Direction Christian Church                    </t>
  </si>
  <si>
    <t xml:space="preserve">Nouvelle Alliance Christian Church                </t>
  </si>
  <si>
    <t xml:space="preserve">41401 Harding Rd.             </t>
  </si>
  <si>
    <t xml:space="preserve">Water Christian Church                            </t>
  </si>
  <si>
    <t xml:space="preserve">60 Robert Dell Cove           </t>
  </si>
  <si>
    <t xml:space="preserve">MISC TENNESSEE REGION                             </t>
  </si>
  <si>
    <t xml:space="preserve">3700 RICHLAND AVE             </t>
  </si>
  <si>
    <t xml:space="preserve">218 N 9TH STREET              </t>
  </si>
  <si>
    <t xml:space="preserve">ADEL                          </t>
  </si>
  <si>
    <t xml:space="preserve">203 WASHINGTON AVE E          </t>
  </si>
  <si>
    <t xml:space="preserve">ALBIA                         </t>
  </si>
  <si>
    <t xml:space="preserve">Altoona Christian Church                          </t>
  </si>
  <si>
    <t xml:space="preserve">ALTOONA                       </t>
  </si>
  <si>
    <t xml:space="preserve">611 CLARK AVENUE              </t>
  </si>
  <si>
    <t xml:space="preserve">AMES                          </t>
  </si>
  <si>
    <t xml:space="preserve">Ankeny Christian Church                           </t>
  </si>
  <si>
    <t xml:space="preserve">2506 SW 3RD                   </t>
  </si>
  <si>
    <t xml:space="preserve">ANKENY                        </t>
  </si>
  <si>
    <t xml:space="preserve">1607 HAZEL                    </t>
  </si>
  <si>
    <t xml:space="preserve">ATLANTIC                      </t>
  </si>
  <si>
    <t xml:space="preserve">United Ch-Presby Church                           </t>
  </si>
  <si>
    <t xml:space="preserve">PO Box 152                    </t>
  </si>
  <si>
    <t xml:space="preserve">Bedford                       </t>
  </si>
  <si>
    <t xml:space="preserve">107 N DAVIS STREET            </t>
  </si>
  <si>
    <t xml:space="preserve">Bondurant Christian Church                        </t>
  </si>
  <si>
    <t xml:space="preserve">306 GRANT ST SW               </t>
  </si>
  <si>
    <t xml:space="preserve">BONDURANT                     </t>
  </si>
  <si>
    <t xml:space="preserve">803 GREENE ST                 </t>
  </si>
  <si>
    <t xml:space="preserve">BOONE                         </t>
  </si>
  <si>
    <t xml:space="preserve">BRIDGEWATER                   </t>
  </si>
  <si>
    <t xml:space="preserve">P O BOX 952                   </t>
  </si>
  <si>
    <t xml:space="preserve">305 Market St.                </t>
  </si>
  <si>
    <t xml:space="preserve">1302 WEST 11TH ST             </t>
  </si>
  <si>
    <t xml:space="preserve">CEDAR FALLS                   </t>
  </si>
  <si>
    <t xml:space="preserve">Noelridge Christian Church                        </t>
  </si>
  <si>
    <t xml:space="preserve">7111 "C" AVE NE               </t>
  </si>
  <si>
    <t xml:space="preserve">CEDAR RAPIDS                  </t>
  </si>
  <si>
    <t xml:space="preserve">Drake Avenue Christian Church                     </t>
  </si>
  <si>
    <t xml:space="preserve">303 DRAKE AVENUE              </t>
  </si>
  <si>
    <t xml:space="preserve">CENTERVILLE                   </t>
  </si>
  <si>
    <t xml:space="preserve">Christian Church (Disciples of Christ)            </t>
  </si>
  <si>
    <t xml:space="preserve">P O BOX 429                   </t>
  </si>
  <si>
    <t xml:space="preserve">CHARITON                      </t>
  </si>
  <si>
    <t xml:space="preserve">301 N 16TH                    </t>
  </si>
  <si>
    <t xml:space="preserve">CLARINDA                      </t>
  </si>
  <si>
    <t xml:space="preserve">Clearfield Christian Church                       </t>
  </si>
  <si>
    <t xml:space="preserve">CLEARFIELD                    </t>
  </si>
  <si>
    <t xml:space="preserve">Howard Street Christian Church                    </t>
  </si>
  <si>
    <t xml:space="preserve">HOWARD &amp; LOCUST STS           </t>
  </si>
  <si>
    <t xml:space="preserve">220 ELM ST                    </t>
  </si>
  <si>
    <t xml:space="preserve">COON RAPIDS                   </t>
  </si>
  <si>
    <t xml:space="preserve">817 N Johnson St              </t>
  </si>
  <si>
    <t xml:space="preserve">Corydon                       </t>
  </si>
  <si>
    <t xml:space="preserve">2658 AVENUE A                 </t>
  </si>
  <si>
    <t xml:space="preserve">COUNCIL BLUFF                 </t>
  </si>
  <si>
    <t xml:space="preserve">301 E TOWNLINE                </t>
  </si>
  <si>
    <t xml:space="preserve">CRESTON                       </t>
  </si>
  <si>
    <t xml:space="preserve">Cedar Memorial Christian Church                   </t>
  </si>
  <si>
    <t xml:space="preserve">306 Cedar Street              </t>
  </si>
  <si>
    <t xml:space="preserve">DAVENPORT                     </t>
  </si>
  <si>
    <t xml:space="preserve">510 E 15TH STREET             </t>
  </si>
  <si>
    <t xml:space="preserve">Deep River Christian Church                       </t>
  </si>
  <si>
    <t xml:space="preserve">P O BOX 276                   </t>
  </si>
  <si>
    <t xml:space="preserve">DEEP RIVER                    </t>
  </si>
  <si>
    <t xml:space="preserve">Delta Christian Church                            </t>
  </si>
  <si>
    <t xml:space="preserve">403 N Pleasant St             </t>
  </si>
  <si>
    <t xml:space="preserve">Delta                         </t>
  </si>
  <si>
    <t xml:space="preserve">Capitol Hill Christian Church                     </t>
  </si>
  <si>
    <t xml:space="preserve">3322 E 25TH STREET            </t>
  </si>
  <si>
    <t xml:space="preserve">DES MOINES                    </t>
  </si>
  <si>
    <t xml:space="preserve">2700 72ND STREET              </t>
  </si>
  <si>
    <t xml:space="preserve">URBANDALE                     </t>
  </si>
  <si>
    <t xml:space="preserve">2500 UNIVERSITY AVE           </t>
  </si>
  <si>
    <t xml:space="preserve">Glen Echo Christian Church                        </t>
  </si>
  <si>
    <t xml:space="preserve">4323 DOUGLAS AVENUE           </t>
  </si>
  <si>
    <t xml:space="preserve">4260 NW Sixth Drive           </t>
  </si>
  <si>
    <t xml:space="preserve">Des Moines                    </t>
  </si>
  <si>
    <t xml:space="preserve">Indianola Heights Christian Church                </t>
  </si>
  <si>
    <t xml:space="preserve">3219 S W 9TH STREET           </t>
  </si>
  <si>
    <t xml:space="preserve">Wakonda Christian Church                          </t>
  </si>
  <si>
    <t xml:space="preserve">3938 FLEUR DR                 </t>
  </si>
  <si>
    <t xml:space="preserve">The United Church of Diagonal                     </t>
  </si>
  <si>
    <t xml:space="preserve">P O BOX 74                    </t>
  </si>
  <si>
    <t xml:space="preserve">DIAGONAL                      </t>
  </si>
  <si>
    <t xml:space="preserve">Elkhart Christian Church                          </t>
  </si>
  <si>
    <t xml:space="preserve">205 N 7th St                  </t>
  </si>
  <si>
    <t xml:space="preserve">Exira Christian Church                            </t>
  </si>
  <si>
    <t xml:space="preserve">P O BOX 84                    </t>
  </si>
  <si>
    <t xml:space="preserve">EXIRA                         </t>
  </si>
  <si>
    <t xml:space="preserve">P O Box 1537                  </t>
  </si>
  <si>
    <t xml:space="preserve">Fairfield                     </t>
  </si>
  <si>
    <t xml:space="preserve">608 10th Street               </t>
  </si>
  <si>
    <t xml:space="preserve">Fort Madison                  </t>
  </si>
  <si>
    <t xml:space="preserve">GUTHRIE CTR                   </t>
  </si>
  <si>
    <t xml:space="preserve">605 4th St NE                 </t>
  </si>
  <si>
    <t xml:space="preserve">Humeston Christian United Methodist               </t>
  </si>
  <si>
    <t xml:space="preserve">PO Box 218                    </t>
  </si>
  <si>
    <t xml:space="preserve">Humeston                      </t>
  </si>
  <si>
    <t xml:space="preserve">900 LINCOLNSHIRE PL           </t>
  </si>
  <si>
    <t xml:space="preserve">CORALVILLE                    </t>
  </si>
  <si>
    <t xml:space="preserve">108 N ELM STREET              </t>
  </si>
  <si>
    <t xml:space="preserve">JEFFERSON                     </t>
  </si>
  <si>
    <t xml:space="preserve">United Christian &amp; Baptist                        </t>
  </si>
  <si>
    <t xml:space="preserve">P O BOX 470                   </t>
  </si>
  <si>
    <t xml:space="preserve">KALONA                        </t>
  </si>
  <si>
    <t xml:space="preserve">Kellogg Christian Church                          </t>
  </si>
  <si>
    <t xml:space="preserve">3476 Main St                  </t>
  </si>
  <si>
    <t xml:space="preserve">Keokuk                        </t>
  </si>
  <si>
    <t xml:space="preserve">200 N WOODLAWN AVE            </t>
  </si>
  <si>
    <t xml:space="preserve">LAKE CITY                     </t>
  </si>
  <si>
    <t xml:space="preserve">324 W SECTION LINE R          </t>
  </si>
  <si>
    <t xml:space="preserve">LAURENS                       </t>
  </si>
  <si>
    <t xml:space="preserve">Lenox Christian Church                            </t>
  </si>
  <si>
    <t xml:space="preserve">C/O R. D. Boyer, Treasurer    </t>
  </si>
  <si>
    <t xml:space="preserve">LENOX                         </t>
  </si>
  <si>
    <t xml:space="preserve">1050 McGowan Blvd             </t>
  </si>
  <si>
    <t xml:space="preserve">Marion                        </t>
  </si>
  <si>
    <t xml:space="preserve">300 W MAIN                    </t>
  </si>
  <si>
    <t xml:space="preserve">MARSHALLTOWN                  </t>
  </si>
  <si>
    <t xml:space="preserve">318 N ADAMS STREET            </t>
  </si>
  <si>
    <t xml:space="preserve">MASON CITY                    </t>
  </si>
  <si>
    <t xml:space="preserve">Mitchellville Christian Church                    </t>
  </si>
  <si>
    <t xml:space="preserve">210 3RD ST NW,BX 487          </t>
  </si>
  <si>
    <t xml:space="preserve">MITCHELLVILLE                 </t>
  </si>
  <si>
    <t xml:space="preserve">Moorhead Christian Church                         </t>
  </si>
  <si>
    <t xml:space="preserve">MOORHEAD                      </t>
  </si>
  <si>
    <t xml:space="preserve">201 W MONROE STREET           </t>
  </si>
  <si>
    <t xml:space="preserve">MT AYR                        </t>
  </si>
  <si>
    <t xml:space="preserve">314 E 2nd St N                </t>
  </si>
  <si>
    <t xml:space="preserve">NEWTON                        </t>
  </si>
  <si>
    <t xml:space="preserve">New Virginia Christian Church                     </t>
  </si>
  <si>
    <t xml:space="preserve">NEW VIRGINIA                  </t>
  </si>
  <si>
    <t xml:space="preserve">Nichols Christian Church                          </t>
  </si>
  <si>
    <t xml:space="preserve">PO Box 99                     </t>
  </si>
  <si>
    <t xml:space="preserve">Nichols                       </t>
  </si>
  <si>
    <t xml:space="preserve">P O Box 52                    </t>
  </si>
  <si>
    <t xml:space="preserve">North English                 </t>
  </si>
  <si>
    <t xml:space="preserve">Norwalk Christian Church                          </t>
  </si>
  <si>
    <t xml:space="preserve">P.O. Box 437                  </t>
  </si>
  <si>
    <t xml:space="preserve">300 S. Main                   </t>
  </si>
  <si>
    <t xml:space="preserve">119 A Avenue East             </t>
  </si>
  <si>
    <t xml:space="preserve">OSKALOOSA                     </t>
  </si>
  <si>
    <t xml:space="preserve">Bladensburg Christian Church                      </t>
  </si>
  <si>
    <t xml:space="preserve">4135 BLADENSBURG ROAD         </t>
  </si>
  <si>
    <t xml:space="preserve">BLADENSBURG                   </t>
  </si>
  <si>
    <t xml:space="preserve">Davis Street Christian Church                     </t>
  </si>
  <si>
    <t xml:space="preserve">202 S DAVIS STREET            </t>
  </si>
  <si>
    <t xml:space="preserve">OTTUMWA                       </t>
  </si>
  <si>
    <t xml:space="preserve">301 W SECOND ST               </t>
  </si>
  <si>
    <t xml:space="preserve">PACKWOOD                      </t>
  </si>
  <si>
    <t xml:space="preserve">102 CHURCH ST BX 130          </t>
  </si>
  <si>
    <t xml:space="preserve">PANORA                        </t>
  </si>
  <si>
    <t xml:space="preserve">1224 LUCINDA AVENUE           </t>
  </si>
  <si>
    <t xml:space="preserve">Pierson Christian Church                          </t>
  </si>
  <si>
    <t xml:space="preserve">P O BOX 229                   </t>
  </si>
  <si>
    <t xml:space="preserve">PIERSON                       </t>
  </si>
  <si>
    <t xml:space="preserve">Pleasantville Christian Church                    </t>
  </si>
  <si>
    <t xml:space="preserve">PLEASANTVILLE                 </t>
  </si>
  <si>
    <t xml:space="preserve">PO Box 188                    </t>
  </si>
  <si>
    <t xml:space="preserve">Pleasantville                 </t>
  </si>
  <si>
    <t xml:space="preserve">Prairie City Christian Church                     </t>
  </si>
  <si>
    <t xml:space="preserve">P O BOX 70                    </t>
  </si>
  <si>
    <t xml:space="preserve">PRAIRIE CITY                  </t>
  </si>
  <si>
    <t xml:space="preserve">Redfield Christian Church                         </t>
  </si>
  <si>
    <t xml:space="preserve">916 GRANT ST                  </t>
  </si>
  <si>
    <t xml:space="preserve">REDFIELD                      </t>
  </si>
  <si>
    <t xml:space="preserve">1909 SUMMIT                   </t>
  </si>
  <si>
    <t xml:space="preserve">RED OAK                       </t>
  </si>
  <si>
    <t xml:space="preserve">Runnells Christian Church                         </t>
  </si>
  <si>
    <t xml:space="preserve">521 PARK AVE                  </t>
  </si>
  <si>
    <t xml:space="preserve">SAC CITY                      </t>
  </si>
  <si>
    <t xml:space="preserve">Saint Charles Parish (Disc/Meth)                  </t>
  </si>
  <si>
    <t xml:space="preserve">P O BOX 208                   </t>
  </si>
  <si>
    <t xml:space="preserve">SHENANDOAH                    </t>
  </si>
  <si>
    <t xml:space="preserve">2101 JACKSON STREET           </t>
  </si>
  <si>
    <t xml:space="preserve">SIOUX CITY                    </t>
  </si>
  <si>
    <t xml:space="preserve">Stanhope Parish                                   </t>
  </si>
  <si>
    <t xml:space="preserve">BOX 65                        </t>
  </si>
  <si>
    <t xml:space="preserve">STANHOPE                      </t>
  </si>
  <si>
    <t xml:space="preserve">Urbana Christian Church                           </t>
  </si>
  <si>
    <t xml:space="preserve">URBANA                        </t>
  </si>
  <si>
    <t xml:space="preserve">1209 W 13TH ST                </t>
  </si>
  <si>
    <t xml:space="preserve">VINTON                        </t>
  </si>
  <si>
    <t xml:space="preserve">3475 KIMBALL AVENUE           </t>
  </si>
  <si>
    <t xml:space="preserve">WATERLOO                      </t>
  </si>
  <si>
    <t xml:space="preserve">Waukee Christian Church                           </t>
  </si>
  <si>
    <t xml:space="preserve">P O BOX 278                   </t>
  </si>
  <si>
    <t xml:space="preserve">WAUKEE                        </t>
  </si>
  <si>
    <t xml:space="preserve">West Des Moines Christian Church                  </t>
  </si>
  <si>
    <t xml:space="preserve">4501 GEORGE  MILLS CIVIC PKWY </t>
  </si>
  <si>
    <t xml:space="preserve">W DES MOINES                  </t>
  </si>
  <si>
    <t xml:space="preserve">First Church United                               </t>
  </si>
  <si>
    <t xml:space="preserve">1100 N CALHOUN ST             </t>
  </si>
  <si>
    <t xml:space="preserve">WEST LIBERTY                  </t>
  </si>
  <si>
    <t xml:space="preserve">103 W GREEN                   </t>
  </si>
  <si>
    <t xml:space="preserve">WINTERSET                     </t>
  </si>
  <si>
    <t xml:space="preserve">509 ELY STREET                </t>
  </si>
  <si>
    <t xml:space="preserve">WOODBINE                      </t>
  </si>
  <si>
    <t xml:space="preserve">Woodward Christian Church                         </t>
  </si>
  <si>
    <t xml:space="preserve">WOODWARD                      </t>
  </si>
  <si>
    <t xml:space="preserve">Washington Christian Church                       </t>
  </si>
  <si>
    <t xml:space="preserve">Iglesia Cristiana Agape                           </t>
  </si>
  <si>
    <t xml:space="preserve">611 Clark                     </t>
  </si>
  <si>
    <t xml:space="preserve">MISC UPPER MIDWEST REGION                         </t>
  </si>
  <si>
    <t xml:space="preserve">5064 Lincoln St.              </t>
  </si>
  <si>
    <t xml:space="preserve">United Baptist Christian                          </t>
  </si>
  <si>
    <t xml:space="preserve">830 E FIRST STREET            </t>
  </si>
  <si>
    <t xml:space="preserve">610 W 28th St                 </t>
  </si>
  <si>
    <t xml:space="preserve">Minneapolis                   </t>
  </si>
  <si>
    <t xml:space="preserve">Lake Harriet Christian Church                     </t>
  </si>
  <si>
    <t xml:space="preserve">5009 BEARD AVENUE S           </t>
  </si>
  <si>
    <t xml:space="preserve">MINNEAPOLIS                   </t>
  </si>
  <si>
    <t xml:space="preserve">650 WILDWOOD ROAD             </t>
  </si>
  <si>
    <t xml:space="preserve">MAHTOMEDI                     </t>
  </si>
  <si>
    <t xml:space="preserve">Spirit of Joy                                     </t>
  </si>
  <si>
    <t xml:space="preserve">Lakeville                     </t>
  </si>
  <si>
    <t xml:space="preserve">Plymouth Creek Christian Church                   </t>
  </si>
  <si>
    <t xml:space="preserve">16000 41ST AVE N              </t>
  </si>
  <si>
    <t xml:space="preserve">United Protestant Church                          </t>
  </si>
  <si>
    <t xml:space="preserve">17 HORN BLVD                  </t>
  </si>
  <si>
    <t xml:space="preserve">SILVER BAY                    </t>
  </si>
  <si>
    <t xml:space="preserve">524 W 13TH                    </t>
  </si>
  <si>
    <t xml:space="preserve">SIOUX FALLS                   </t>
  </si>
  <si>
    <t xml:space="preserve">Shaw Christian Church                             </t>
  </si>
  <si>
    <t xml:space="preserve">208 The Blvd                  </t>
  </si>
  <si>
    <t xml:space="preserve">Ashland Christian Church                          </t>
  </si>
  <si>
    <t xml:space="preserve">301 S JAMES ST                </t>
  </si>
  <si>
    <t xml:space="preserve">ASHLAND                       </t>
  </si>
  <si>
    <t xml:space="preserve">14023 INDEPENDENC RD          </t>
  </si>
  <si>
    <t xml:space="preserve">Slash Christian Church                            </t>
  </si>
  <si>
    <t xml:space="preserve">11353 MT HERMON RD            </t>
  </si>
  <si>
    <t xml:space="preserve">Zion Christian Church                             </t>
  </si>
  <si>
    <t xml:space="preserve">P O Box 55                    </t>
  </si>
  <si>
    <t xml:space="preserve">Beaverdam                     </t>
  </si>
  <si>
    <t xml:space="preserve">1928 MONETA RD                </t>
  </si>
  <si>
    <t xml:space="preserve">Graham Christian Church                           </t>
  </si>
  <si>
    <t xml:space="preserve">1101 VIRGINIA AVE             </t>
  </si>
  <si>
    <t xml:space="preserve">BLUEFIELD                     </t>
  </si>
  <si>
    <t xml:space="preserve">Boones Mill Christian Church                      </t>
  </si>
  <si>
    <t xml:space="preserve">7950 Grassy Hill Road         </t>
  </si>
  <si>
    <t xml:space="preserve">Boones Mill                   </t>
  </si>
  <si>
    <t xml:space="preserve">Smyrna Christian Church                           </t>
  </si>
  <si>
    <t xml:space="preserve">3566 POWCAN ROAD              </t>
  </si>
  <si>
    <t xml:space="preserve">BRUINGTON                     </t>
  </si>
  <si>
    <t xml:space="preserve">Holly Grove Christian Church                      </t>
  </si>
  <si>
    <t xml:space="preserve">1637 Holly Grove Dr           </t>
  </si>
  <si>
    <t xml:space="preserve">Bumpass                       </t>
  </si>
  <si>
    <t xml:space="preserve">4023 Paynes Mill Rd           </t>
  </si>
  <si>
    <t xml:space="preserve">BUMPASS                       </t>
  </si>
  <si>
    <t xml:space="preserve">Sharon Christian Church                           </t>
  </si>
  <si>
    <t xml:space="preserve">c/o Carolyn F Jones, Treas    </t>
  </si>
  <si>
    <t xml:space="preserve">Montpelier                    </t>
  </si>
  <si>
    <t xml:space="preserve">Park Street Christian Church                      </t>
  </si>
  <si>
    <t xml:space="preserve">1200 Park St                  </t>
  </si>
  <si>
    <t xml:space="preserve">Charlottesville               </t>
  </si>
  <si>
    <t xml:space="preserve">Park View Christian Church                        </t>
  </si>
  <si>
    <t xml:space="preserve">3201 WESTERN BRANCH           </t>
  </si>
  <si>
    <t xml:space="preserve">CHESAPEAKE                    </t>
  </si>
  <si>
    <t xml:space="preserve">Poole Christian Church                            </t>
  </si>
  <si>
    <t xml:space="preserve">7521 Trinity Church Rd        </t>
  </si>
  <si>
    <t xml:space="preserve">Church Road                   </t>
  </si>
  <si>
    <t xml:space="preserve">P O BOX 63                    </t>
  </si>
  <si>
    <t xml:space="preserve">CLIFTON FORGE                 </t>
  </si>
  <si>
    <t xml:space="preserve">Calvary Christian Church                          </t>
  </si>
  <si>
    <t xml:space="preserve">1329 S POND AVE               </t>
  </si>
  <si>
    <t xml:space="preserve">Crewe Christian Church                            </t>
  </si>
  <si>
    <t xml:space="preserve">100 WEST MARYLAND AVE         </t>
  </si>
  <si>
    <t xml:space="preserve">CREWE                         </t>
  </si>
  <si>
    <t xml:space="preserve">West End Christian Church                         </t>
  </si>
  <si>
    <t xml:space="preserve">ATTN:  TREASURER              </t>
  </si>
  <si>
    <t xml:space="preserve">P O Box 555                   </t>
  </si>
  <si>
    <t xml:space="preserve">Deltaville                    </t>
  </si>
  <si>
    <t xml:space="preserve">Perseverance Christian Church                     </t>
  </si>
  <si>
    <t xml:space="preserve">416 Blue Bird Rd.             </t>
  </si>
  <si>
    <t xml:space="preserve">Dundas                        </t>
  </si>
  <si>
    <t xml:space="preserve">Rappahannock Christian Church                     </t>
  </si>
  <si>
    <t xml:space="preserve">DUNNSVILLE                    </t>
  </si>
  <si>
    <t xml:space="preserve">Edinburg Christian Church                         </t>
  </si>
  <si>
    <t xml:space="preserve">5 NEW TOWN RD                 </t>
  </si>
  <si>
    <t xml:space="preserve">FLOYD                         </t>
  </si>
  <si>
    <t xml:space="preserve">Ephesus Christian Church                          </t>
  </si>
  <si>
    <t xml:space="preserve">c/o Leon Durham               </t>
  </si>
  <si>
    <t xml:space="preserve">Colonial Beach                </t>
  </si>
  <si>
    <t xml:space="preserve">402 N JEFFERSON ST            </t>
  </si>
  <si>
    <t xml:space="preserve">GALAX                         </t>
  </si>
  <si>
    <t xml:space="preserve">Ebenezer Christian Church                         </t>
  </si>
  <si>
    <t xml:space="preserve">2158 EBENEZER CHR RD          </t>
  </si>
  <si>
    <t xml:space="preserve">GORE                          </t>
  </si>
  <si>
    <t xml:space="preserve">Grafton Christian Church                          </t>
  </si>
  <si>
    <t xml:space="preserve">109 BRICK CHURCH RD           </t>
  </si>
  <si>
    <t xml:space="preserve">YORKTOWN                      </t>
  </si>
  <si>
    <t xml:space="preserve">Gretna Christian Church                           </t>
  </si>
  <si>
    <t xml:space="preserve">P O BOX 644                   </t>
  </si>
  <si>
    <t xml:space="preserve">GRETNA                        </t>
  </si>
  <si>
    <t xml:space="preserve">Hampton Christian Church                          </t>
  </si>
  <si>
    <t xml:space="preserve">151 E MERCURY AVE             </t>
  </si>
  <si>
    <t xml:space="preserve">HAMPTON                       </t>
  </si>
  <si>
    <t xml:space="preserve">1458 Todds Lane               </t>
  </si>
  <si>
    <t xml:space="preserve">Hillsville Christian Church                       </t>
  </si>
  <si>
    <t xml:space="preserve">120 EDGEWOOD DR               </t>
  </si>
  <si>
    <t xml:space="preserve">HILLSVILLE                    </t>
  </si>
  <si>
    <t xml:space="preserve">Snowville Christian Church                        </t>
  </si>
  <si>
    <t xml:space="preserve">5436 LEAD MINE RD             </t>
  </si>
  <si>
    <t xml:space="preserve">HIWASSEE                      </t>
  </si>
  <si>
    <t xml:space="preserve">P O BOX 1232                  </t>
  </si>
  <si>
    <t xml:space="preserve">HOPEWELL                      </t>
  </si>
  <si>
    <t xml:space="preserve">Lambsburg Christian Church                        </t>
  </si>
  <si>
    <t xml:space="preserve">P O BOX 98                    </t>
  </si>
  <si>
    <t xml:space="preserve">LAMBSBURG                     </t>
  </si>
  <si>
    <t xml:space="preserve">Laurel Hill Christian Church                      </t>
  </si>
  <si>
    <t xml:space="preserve">378 Laurel Hill Way           </t>
  </si>
  <si>
    <t xml:space="preserve">Lebanon Church                </t>
  </si>
  <si>
    <t xml:space="preserve">Louisa Christian Church                           </t>
  </si>
  <si>
    <t xml:space="preserve">P O BOX 1344                  </t>
  </si>
  <si>
    <t xml:space="preserve">LOUISA                        </t>
  </si>
  <si>
    <t xml:space="preserve">P O BOX 752                   </t>
  </si>
  <si>
    <t xml:space="preserve">LURAY                         </t>
  </si>
  <si>
    <t xml:space="preserve">Euclid Christian Church                           </t>
  </si>
  <si>
    <t xml:space="preserve">2220 Memorial Ave             </t>
  </si>
  <si>
    <t xml:space="preserve">Lynchburg                     </t>
  </si>
  <si>
    <t xml:space="preserve">2701 CAMPBELL AVE             </t>
  </si>
  <si>
    <t xml:space="preserve">LYNCHBURG                     </t>
  </si>
  <si>
    <t xml:space="preserve">3109 RIVERMONT AVE            </t>
  </si>
  <si>
    <t xml:space="preserve">Timberlake Christian Church                       </t>
  </si>
  <si>
    <t xml:space="preserve">20261 LYNCHBURG HWY           </t>
  </si>
  <si>
    <t xml:space="preserve">Mountain Top Christian Church                     </t>
  </si>
  <si>
    <t xml:space="preserve">BOX 228                       </t>
  </si>
  <si>
    <t xml:space="preserve">LYNDHURST                     </t>
  </si>
  <si>
    <t xml:space="preserve">MC COY                        </t>
  </si>
  <si>
    <t xml:space="preserve">Madison Heights Christian Church                  </t>
  </si>
  <si>
    <t xml:space="preserve">149 MAIN ST                   </t>
  </si>
  <si>
    <t xml:space="preserve">MADISON HGTS                  </t>
  </si>
  <si>
    <t xml:space="preserve">555 SPENCER PRESTON RD        </t>
  </si>
  <si>
    <t xml:space="preserve">MARTINSVILLE                  </t>
  </si>
  <si>
    <t xml:space="preserve">106 BROAD ST                  </t>
  </si>
  <si>
    <t xml:space="preserve">P O BOX 3844                  </t>
  </si>
  <si>
    <t xml:space="preserve">915 MORGAN ST                 </t>
  </si>
  <si>
    <t xml:space="preserve">Fayette Street Christian Church                   </t>
  </si>
  <si>
    <t xml:space="preserve">PO Box 3107                   </t>
  </si>
  <si>
    <t xml:space="preserve">Jerusalem Christian Church                        </t>
  </si>
  <si>
    <t xml:space="preserve">35 MEADOW GARDEN LANE         </t>
  </si>
  <si>
    <t xml:space="preserve">Meadow Christian Church                           </t>
  </si>
  <si>
    <t xml:space="preserve">1140 MEADOWOOD TRAIL          </t>
  </si>
  <si>
    <t xml:space="preserve">3261 Mt Olivet Rd             </t>
  </si>
  <si>
    <t xml:space="preserve">Pleasant Grove Christian Church                   </t>
  </si>
  <si>
    <t xml:space="preserve">CORNETT/200 OKIE DRIVE        </t>
  </si>
  <si>
    <t xml:space="preserve">Snow Creek Christian Church                       </t>
  </si>
  <si>
    <t xml:space="preserve">4970 SNOW CREEK ROAD          </t>
  </si>
  <si>
    <t xml:space="preserve">Westville Christian Church                        </t>
  </si>
  <si>
    <t xml:space="preserve">MATHEWS                       </t>
  </si>
  <si>
    <t xml:space="preserve">Saumsville Christian Church                       </t>
  </si>
  <si>
    <t xml:space="preserve">2035 SAUMSVILLE RD            </t>
  </si>
  <si>
    <t xml:space="preserve">MAURERTOWN                    </t>
  </si>
  <si>
    <t xml:space="preserve">P.O. Box 237                  </t>
  </si>
  <si>
    <t xml:space="preserve">8469 Atlee Road               </t>
  </si>
  <si>
    <t xml:space="preserve">Mechanicsville                </t>
  </si>
  <si>
    <t xml:space="preserve">Ledbetter Christian Church                        </t>
  </si>
  <si>
    <t xml:space="preserve">7441 Lunenburg County Road    </t>
  </si>
  <si>
    <t xml:space="preserve">Keysville                     </t>
  </si>
  <si>
    <t xml:space="preserve">208 MEML BLVD BOX 441         </t>
  </si>
  <si>
    <t xml:space="preserve">NARROWS                       </t>
  </si>
  <si>
    <t xml:space="preserve">Gravel Hill Christian Church                      </t>
  </si>
  <si>
    <t xml:space="preserve">5378 Cumberland Gap Road      </t>
  </si>
  <si>
    <t xml:space="preserve">Newport                       </t>
  </si>
  <si>
    <t xml:space="preserve">Hilton Christian Church                           </t>
  </si>
  <si>
    <t xml:space="preserve">100 JAMES RIVER DR            </t>
  </si>
  <si>
    <t xml:space="preserve">NEWPORT NEWS                  </t>
  </si>
  <si>
    <t xml:space="preserve">7643 Richmond Rd              </t>
  </si>
  <si>
    <t xml:space="preserve">Williamsburg                  </t>
  </si>
  <si>
    <t xml:space="preserve">P O Box 244                   </t>
  </si>
  <si>
    <t xml:space="preserve">Orange                        </t>
  </si>
  <si>
    <t xml:space="preserve">210 Fort Branch Rd            </t>
  </si>
  <si>
    <t xml:space="preserve">Pearisburg                    </t>
  </si>
  <si>
    <t xml:space="preserve">Pembroke Christian Church                         </t>
  </si>
  <si>
    <t xml:space="preserve">PEMBROKE                      </t>
  </si>
  <si>
    <t xml:space="preserve">Cool Springs Christian Church                     </t>
  </si>
  <si>
    <t xml:space="preserve">DAVIDSON/3150 HACHETT RD      </t>
  </si>
  <si>
    <t xml:space="preserve">Penhook                       </t>
  </si>
  <si>
    <t xml:space="preserve">301 S Boulevard               </t>
  </si>
  <si>
    <t xml:space="preserve">Petersburg                    </t>
  </si>
  <si>
    <t>23805-9707</t>
  </si>
  <si>
    <t xml:space="preserve">535 Cherokee Road             </t>
  </si>
  <si>
    <t xml:space="preserve">P O BOX 1007                  </t>
  </si>
  <si>
    <t xml:space="preserve">PULASKI                       </t>
  </si>
  <si>
    <t xml:space="preserve">5400 FOREST HILL AVE          </t>
  </si>
  <si>
    <t xml:space="preserve">Bon Air Christian Church                          </t>
  </si>
  <si>
    <t xml:space="preserve">2071 BUFORD RD                </t>
  </si>
  <si>
    <t xml:space="preserve">Colonial Place Christian Church                   </t>
  </si>
  <si>
    <t xml:space="preserve">P O Box 70340                 </t>
  </si>
  <si>
    <t xml:space="preserve">4101 GROVE AVE                </t>
  </si>
  <si>
    <t xml:space="preserve">ROANOKE                       </t>
  </si>
  <si>
    <t xml:space="preserve">3115 Fleming Ave NW           </t>
  </si>
  <si>
    <t xml:space="preserve">Roanoke                       </t>
  </si>
  <si>
    <t xml:space="preserve">344 CHURCH AVE SW             </t>
  </si>
  <si>
    <t xml:space="preserve">4807 COVE ROAD NW             </t>
  </si>
  <si>
    <t xml:space="preserve">Westhampton Christian Church                      </t>
  </si>
  <si>
    <t xml:space="preserve">2515 GRANDIN RD S.W.          </t>
  </si>
  <si>
    <t xml:space="preserve">Rochelle Christian Church                         </t>
  </si>
  <si>
    <t xml:space="preserve">P.O. Box 12                   </t>
  </si>
  <si>
    <t xml:space="preserve">18285 Vontay Rd               </t>
  </si>
  <si>
    <t xml:space="preserve">Rockville                     </t>
  </si>
  <si>
    <t xml:space="preserve">Rocky Mount Christian Church                      </t>
  </si>
  <si>
    <t xml:space="preserve">120 S MAIN ST                 </t>
  </si>
  <si>
    <t xml:space="preserve">Doe Run Christian Church                          </t>
  </si>
  <si>
    <t xml:space="preserve">COMPTON/3536 DOE RUN RD       </t>
  </si>
  <si>
    <t xml:space="preserve">712 FRONT AVE                 </t>
  </si>
  <si>
    <t xml:space="preserve">Fort Lewis Christian Church                       </t>
  </si>
  <si>
    <t xml:space="preserve">2931 W MAIN ST                </t>
  </si>
  <si>
    <t xml:space="preserve">312 THIRD ST                  </t>
  </si>
  <si>
    <t xml:space="preserve">Strasburg Christian Church                        </t>
  </si>
  <si>
    <t xml:space="preserve">P O BOX 581                   </t>
  </si>
  <si>
    <t xml:space="preserve">STRASBURG                     </t>
  </si>
  <si>
    <t xml:space="preserve">Walnut Springs Christian Church                   </t>
  </si>
  <si>
    <t xml:space="preserve">c/o Sandra Keller             </t>
  </si>
  <si>
    <t xml:space="preserve">Tazewell Christian Church                         </t>
  </si>
  <si>
    <t xml:space="preserve">302 E PINE ST                 </t>
  </si>
  <si>
    <t xml:space="preserve">TAZEWELL                      </t>
  </si>
  <si>
    <t xml:space="preserve">302 6TH ST                    </t>
  </si>
  <si>
    <t xml:space="preserve">Virginia Beach Christian Church                   </t>
  </si>
  <si>
    <t xml:space="preserve">2225 ROSE HALL DR             </t>
  </si>
  <si>
    <t xml:space="preserve">VIRGINIA BCH                  </t>
  </si>
  <si>
    <t xml:space="preserve">WEST POINT                    </t>
  </si>
  <si>
    <t xml:space="preserve">75 MERRIMANS LANE             </t>
  </si>
  <si>
    <t xml:space="preserve">Woodstock Christian Church                        </t>
  </si>
  <si>
    <t xml:space="preserve">P O BOX 521                   </t>
  </si>
  <si>
    <t xml:space="preserve">WOODSTOCK                     </t>
  </si>
  <si>
    <t xml:space="preserve">605 W Main St                 </t>
  </si>
  <si>
    <t xml:space="preserve">WYTHEVILLE                    </t>
  </si>
  <si>
    <t xml:space="preserve">865 N 20TH ST                 </t>
  </si>
  <si>
    <t xml:space="preserve">Petunia Christian Church                          </t>
  </si>
  <si>
    <t xml:space="preserve">LINDAMOOD/3255 OLD STAGE RD   </t>
  </si>
  <si>
    <t xml:space="preserve">Gayton Road Christian Church                      </t>
  </si>
  <si>
    <t xml:space="preserve">12050 RIDGEFIELD PARKWAY      </t>
  </si>
  <si>
    <t xml:space="preserve">Colonial Christian Church                         </t>
  </si>
  <si>
    <t xml:space="preserve">295 Dunlop Farms Blvd         </t>
  </si>
  <si>
    <t xml:space="preserve">Colonial Heights              </t>
  </si>
  <si>
    <t xml:space="preserve">Fresh Harvest Christian Church                    </t>
  </si>
  <si>
    <t xml:space="preserve">P O Box 21                    </t>
  </si>
  <si>
    <t xml:space="preserve">Woolwine                      </t>
  </si>
  <si>
    <t xml:space="preserve">Church of the Covenent                            </t>
  </si>
  <si>
    <t xml:space="preserve">4415 Boonesboro Road          </t>
  </si>
  <si>
    <t xml:space="preserve">400 Tyler Ave.                </t>
  </si>
  <si>
    <t xml:space="preserve">Radford                       </t>
  </si>
  <si>
    <t xml:space="preserve">MISC VIRGINIA REGION                              </t>
  </si>
  <si>
    <t xml:space="preserve">518 BREVARD ST                </t>
  </si>
  <si>
    <t xml:space="preserve">312 Bedford Street            </t>
  </si>
  <si>
    <t xml:space="preserve">Cumberland                    </t>
  </si>
  <si>
    <t xml:space="preserve">Beckley                       </t>
  </si>
  <si>
    <t xml:space="preserve">BEECHBOTTOM                   </t>
  </si>
  <si>
    <t xml:space="preserve">Bethany Memorial Church of Christ                 </t>
  </si>
  <si>
    <t xml:space="preserve">PO Box 149                    </t>
  </si>
  <si>
    <t xml:space="preserve">2200 Bland Road               </t>
  </si>
  <si>
    <t xml:space="preserve">Bluefield                     </t>
  </si>
  <si>
    <t xml:space="preserve">Big Run Christian Church                          </t>
  </si>
  <si>
    <t xml:space="preserve">7194 Dragon Highway           </t>
  </si>
  <si>
    <t xml:space="preserve">7 North Ave                   </t>
  </si>
  <si>
    <t xml:space="preserve">United Disciples of Christ Church                 </t>
  </si>
  <si>
    <t xml:space="preserve">PO Box 6763                   </t>
  </si>
  <si>
    <t xml:space="preserve">114 S. Chestnut St.           </t>
  </si>
  <si>
    <t xml:space="preserve">Clarksburg                    </t>
  </si>
  <si>
    <t xml:space="preserve">1640 Big Tree Drive           </t>
  </si>
  <si>
    <t xml:space="preserve">FAIRMONT                      </t>
  </si>
  <si>
    <t xml:space="preserve">Fork Ridge Christian Church                       </t>
  </si>
  <si>
    <t xml:space="preserve">RT 1                          </t>
  </si>
  <si>
    <t xml:space="preserve">GLEN EASTON                   </t>
  </si>
  <si>
    <t xml:space="preserve">109 MC GRAW AVE               </t>
  </si>
  <si>
    <t xml:space="preserve">Huntington                    </t>
  </si>
  <si>
    <t xml:space="preserve">Madison Ave Christian Church                      </t>
  </si>
  <si>
    <t xml:space="preserve">P O BOX 9156                  </t>
  </si>
  <si>
    <t xml:space="preserve">431 Main St                   </t>
  </si>
  <si>
    <t xml:space="preserve">Logan                         </t>
  </si>
  <si>
    <t xml:space="preserve">30 - FOURTH ST                </t>
  </si>
  <si>
    <t xml:space="preserve">MC MECHEN                     </t>
  </si>
  <si>
    <t xml:space="preserve">P O Box 66                    </t>
  </si>
  <si>
    <t xml:space="preserve">Mannington                    </t>
  </si>
  <si>
    <t xml:space="preserve">204 6TH AVE                   </t>
  </si>
  <si>
    <t xml:space="preserve">100 COBUN AVE                 </t>
  </si>
  <si>
    <t xml:space="preserve">MORGANTOWN                    </t>
  </si>
  <si>
    <t xml:space="preserve">P O Box 591                   </t>
  </si>
  <si>
    <t xml:space="preserve">Moundsville                   </t>
  </si>
  <si>
    <t xml:space="preserve">NEW MARTINSVL                 </t>
  </si>
  <si>
    <t xml:space="preserve">PARKERSBURG                   </t>
  </si>
  <si>
    <t xml:space="preserve">BOX 749                       </t>
  </si>
  <si>
    <t xml:space="preserve">Proctor Christian Church                          </t>
  </si>
  <si>
    <t xml:space="preserve">RR 1 Box 62A                  </t>
  </si>
  <si>
    <t xml:space="preserve">PROCTOR                       </t>
  </si>
  <si>
    <t xml:space="preserve">105 Gallatin St.              </t>
  </si>
  <si>
    <t xml:space="preserve">Ravenswood                    </t>
  </si>
  <si>
    <t xml:space="preserve">2121 KANAWHA TERR.            </t>
  </si>
  <si>
    <t xml:space="preserve">ST. ALBANS                    </t>
  </si>
  <si>
    <t xml:space="preserve">Charles Street Christian Church                   </t>
  </si>
  <si>
    <t xml:space="preserve">601 THOMAS ST                 </t>
  </si>
  <si>
    <t xml:space="preserve">SHINNSTON                     </t>
  </si>
  <si>
    <t xml:space="preserve">3252 Main Street              </t>
  </si>
  <si>
    <t xml:space="preserve">Weirton                       </t>
  </si>
  <si>
    <t xml:space="preserve">21 Hartley Hill Road          </t>
  </si>
  <si>
    <t xml:space="preserve">Wellsburg                     </t>
  </si>
  <si>
    <t xml:space="preserve">1343 NATIONAL RD              </t>
  </si>
  <si>
    <t xml:space="preserve">WHEELING                      </t>
  </si>
  <si>
    <t xml:space="preserve">Island Christian Church                           </t>
  </si>
  <si>
    <t xml:space="preserve">PO Box 1144                   </t>
  </si>
  <si>
    <t xml:space="preserve">Wheeling                      </t>
  </si>
  <si>
    <t xml:space="preserve">Worthington Christian Church                      </t>
  </si>
  <si>
    <t xml:space="preserve">P O BOX 152                   </t>
  </si>
  <si>
    <t xml:space="preserve">WORTHINGTON                   </t>
  </si>
  <si>
    <t xml:space="preserve">MISC WEST VIRGINIA REGION                         </t>
  </si>
  <si>
    <t xml:space="preserve">1402 Washington Ave           </t>
  </si>
  <si>
    <t xml:space="preserve">148 N Nettleton Avenue        </t>
  </si>
  <si>
    <t xml:space="preserve">BONNER SPRGS                  </t>
  </si>
  <si>
    <t xml:space="preserve">Emerson Park Christian Church                     </t>
  </si>
  <si>
    <t xml:space="preserve">1501 S. 40TH  STREET          </t>
  </si>
  <si>
    <t xml:space="preserve">KANSAS CITY                   </t>
  </si>
  <si>
    <t xml:space="preserve">5703 Oak Grove Rd             </t>
  </si>
  <si>
    <t xml:space="preserve">Kansas City                   </t>
  </si>
  <si>
    <t xml:space="preserve">White Church Christian Church                     </t>
  </si>
  <si>
    <t xml:space="preserve">2200 N 85TH ST                </t>
  </si>
  <si>
    <t xml:space="preserve">PO Box 865                    </t>
  </si>
  <si>
    <t xml:space="preserve">Louisbug                      </t>
  </si>
  <si>
    <t xml:space="preserve">200 E. Loula                  </t>
  </si>
  <si>
    <t xml:space="preserve">Olathe                        </t>
  </si>
  <si>
    <t xml:space="preserve">PO Box 597                    </t>
  </si>
  <si>
    <t xml:space="preserve">Osawatomie                    </t>
  </si>
  <si>
    <t xml:space="preserve">Overland Park Christian Church                    </t>
  </si>
  <si>
    <t xml:space="preserve">7600 W. 75TH ST.              </t>
  </si>
  <si>
    <t xml:space="preserve">OVERLAND PARK                 </t>
  </si>
  <si>
    <t xml:space="preserve">Countryside Christian Church                      </t>
  </si>
  <si>
    <t xml:space="preserve">6101 NALL AVE                 </t>
  </si>
  <si>
    <t xml:space="preserve">SHAWNEE MSN                   </t>
  </si>
  <si>
    <t xml:space="preserve">11411 QUIVIRA RD              </t>
  </si>
  <si>
    <t xml:space="preserve">Merriam Christian Church                          </t>
  </si>
  <si>
    <t xml:space="preserve">9401 Johnson Dr.              </t>
  </si>
  <si>
    <t xml:space="preserve">Merriam                       </t>
  </si>
  <si>
    <t xml:space="preserve">Shawnee Park Christian Church                     </t>
  </si>
  <si>
    <t xml:space="preserve">16500 MIDLAND DR.             </t>
  </si>
  <si>
    <t xml:space="preserve">Blue Valley Christian Church                      </t>
  </si>
  <si>
    <t xml:space="preserve">11411 Quivira Road            </t>
  </si>
  <si>
    <t xml:space="preserve">Overland Park                 </t>
  </si>
  <si>
    <t xml:space="preserve">P O BOX 12526                 </t>
  </si>
  <si>
    <t xml:space="preserve">13890 W. 127th Street         </t>
  </si>
  <si>
    <t xml:space="preserve">Family of Faith Christian Church                  </t>
  </si>
  <si>
    <t xml:space="preserve">P O Box 1185                  </t>
  </si>
  <si>
    <t xml:space="preserve">Shawnee Mission               </t>
  </si>
  <si>
    <t>66222-0185</t>
  </si>
  <si>
    <t xml:space="preserve">Iglesia Cristiana Rios de Agua Viva               </t>
  </si>
  <si>
    <t xml:space="preserve">c/o Overland Park CC          </t>
  </si>
  <si>
    <t xml:space="preserve">MISC GREATER KANSAS CITY REGION                   </t>
  </si>
  <si>
    <t xml:space="preserve">5700 BROADMOOR S-408          </t>
  </si>
  <si>
    <t xml:space="preserve">Belton Christian Church                           </t>
  </si>
  <si>
    <t xml:space="preserve">409 Airway Ln                 </t>
  </si>
  <si>
    <t xml:space="preserve">Belton                        </t>
  </si>
  <si>
    <t xml:space="preserve">701 N 15TH ST                 </t>
  </si>
  <si>
    <t xml:space="preserve">BLUE SPRINGS                  </t>
  </si>
  <si>
    <t xml:space="preserve">P O BOX 646                   </t>
  </si>
  <si>
    <t xml:space="preserve">BUCKNER                       </t>
  </si>
  <si>
    <t xml:space="preserve">Dearborn Christian Church                         </t>
  </si>
  <si>
    <t xml:space="preserve">P O BOX 13                    </t>
  </si>
  <si>
    <t xml:space="preserve">DEARBORN                      </t>
  </si>
  <si>
    <t xml:space="preserve">Woods Memorial Christian Church                   </t>
  </si>
  <si>
    <t xml:space="preserve">417 CONCOURSE                 </t>
  </si>
  <si>
    <t xml:space="preserve">EXCELSIOR SPR                 </t>
  </si>
  <si>
    <t xml:space="preserve">Independence                  </t>
  </si>
  <si>
    <t xml:space="preserve">4010 S. RIVER BLVD.           </t>
  </si>
  <si>
    <t xml:space="preserve">125 S. Pleasant               </t>
  </si>
  <si>
    <t xml:space="preserve">Alta Vista Christian Church                       </t>
  </si>
  <si>
    <t xml:space="preserve">P O BOX 412452                </t>
  </si>
  <si>
    <t xml:space="preserve">Barry Christian Church                            </t>
  </si>
  <si>
    <t xml:space="preserve">1500 NW BARRY RD.             </t>
  </si>
  <si>
    <t xml:space="preserve">9101 BLUE RIDGE BLVD          </t>
  </si>
  <si>
    <t xml:space="preserve">4601 MAIN ST.                 </t>
  </si>
  <si>
    <t xml:space="preserve">Country Club Christian Church                     </t>
  </si>
  <si>
    <t xml:space="preserve">6101 Ward Pkwy                </t>
  </si>
  <si>
    <t xml:space="preserve">1800 NE 65th                  </t>
  </si>
  <si>
    <t xml:space="preserve">Gladstone                     </t>
  </si>
  <si>
    <t xml:space="preserve">Gracemor Christian Church                         </t>
  </si>
  <si>
    <t xml:space="preserve">5600 NE San Rafael Dr.        </t>
  </si>
  <si>
    <t xml:space="preserve">Hickman Mills Comm Christian Church               </t>
  </si>
  <si>
    <t xml:space="preserve">5809 RED BRIDGE RD.           </t>
  </si>
  <si>
    <t xml:space="preserve">900 NE VIVION                 </t>
  </si>
  <si>
    <t xml:space="preserve">Independence Boulevard Christian                  </t>
  </si>
  <si>
    <t xml:space="preserve">606 GLADSTONE BLVD            </t>
  </si>
  <si>
    <t xml:space="preserve">First Christian Church of North Kansas City       </t>
  </si>
  <si>
    <t xml:space="preserve">2018 N Gentry                 </t>
  </si>
  <si>
    <t xml:space="preserve">North Kansas City             </t>
  </si>
  <si>
    <t xml:space="preserve">North Oak Christian Church                        </t>
  </si>
  <si>
    <t xml:space="preserve">6601 N.W. 72ND ST.            </t>
  </si>
  <si>
    <t xml:space="preserve">Red Bridge Christian Church                       </t>
  </si>
  <si>
    <t xml:space="preserve">10842 MCGEE ST.               </t>
  </si>
  <si>
    <t xml:space="preserve">Lee's Summit Christian Church                     </t>
  </si>
  <si>
    <t xml:space="preserve">800 NE TUDOR RD               </t>
  </si>
  <si>
    <t xml:space="preserve">LEE'S SUMMIT                  </t>
  </si>
  <si>
    <t xml:space="preserve">Longview Chapel Christian Church                  </t>
  </si>
  <si>
    <t xml:space="preserve">850 SW LONGVIEW RD            </t>
  </si>
  <si>
    <t xml:space="preserve">427 E. KANSAS ST.             </t>
  </si>
  <si>
    <t xml:space="preserve">Lone Jack Christian Church                        </t>
  </si>
  <si>
    <t xml:space="preserve">200 W LONE JACK               </t>
  </si>
  <si>
    <t xml:space="preserve">LONE JACK                     </t>
  </si>
  <si>
    <t xml:space="preserve">P O BOX 2000                  </t>
  </si>
  <si>
    <t xml:space="preserve">PLATTE CITY                   </t>
  </si>
  <si>
    <t xml:space="preserve">Raytown Christian Church                          </t>
  </si>
  <si>
    <t xml:space="preserve">6108 BLUE RIDGE BLVD          </t>
  </si>
  <si>
    <t xml:space="preserve">RAYTOWN                       </t>
  </si>
  <si>
    <t xml:space="preserve">Smithville Christian Church                       </t>
  </si>
  <si>
    <t xml:space="preserve">201 N BRIDGE ST               </t>
  </si>
  <si>
    <t xml:space="preserve">Weston Christian Church                           </t>
  </si>
  <si>
    <t xml:space="preserve">540 WASHINGTON                </t>
  </si>
  <si>
    <t xml:space="preserve">Raymore Christian Church                          </t>
  </si>
  <si>
    <t xml:space="preserve">P.O. Box 680                  </t>
  </si>
  <si>
    <t xml:space="preserve">Raymore                       </t>
  </si>
  <si>
    <t xml:space="preserve">Swope Parkway United Christian Church             </t>
  </si>
  <si>
    <t xml:space="preserve">6140 Swope Parkway            </t>
  </si>
  <si>
    <t xml:space="preserve">111 S WOODS CHAPL RD          </t>
  </si>
  <si>
    <t xml:space="preserve">South Summit Christian Church                     </t>
  </si>
  <si>
    <t xml:space="preserve">1121 SW Hook Rd               </t>
  </si>
  <si>
    <t xml:space="preserve">Lee's Summit                  </t>
  </si>
  <si>
    <t xml:space="preserve">Living Water Christian Church                     </t>
  </si>
  <si>
    <t xml:space="preserve">12411 TOM WATSON PKWY         </t>
  </si>
  <si>
    <t xml:space="preserve">PARKVILLE                     </t>
  </si>
  <si>
    <t xml:space="preserve">New Song Christian Church                         </t>
  </si>
  <si>
    <t xml:space="preserve">PO Box 901426                 </t>
  </si>
  <si>
    <t xml:space="preserve">PO Box 198                    </t>
  </si>
  <si>
    <t xml:space="preserve">807 SE 14th St                </t>
  </si>
  <si>
    <t xml:space="preserve">Bentonville                   </t>
  </si>
  <si>
    <t xml:space="preserve">Conway                        </t>
  </si>
  <si>
    <t xml:space="preserve">3501 Rogers Ave               </t>
  </si>
  <si>
    <t xml:space="preserve">Fort Smith                    </t>
  </si>
  <si>
    <t xml:space="preserve">1806 Central Ave              </t>
  </si>
  <si>
    <t xml:space="preserve">Hot Springs                   </t>
  </si>
  <si>
    <t xml:space="preserve">Lakeshore Drive Christian Church                  </t>
  </si>
  <si>
    <t xml:space="preserve">2600 Woodspring Rd            </t>
  </si>
  <si>
    <t xml:space="preserve">Jonesboro                     </t>
  </si>
  <si>
    <t xml:space="preserve">Highland Drive Christian Church                   </t>
  </si>
  <si>
    <t xml:space="preserve">501 W Highland Drive          </t>
  </si>
  <si>
    <t xml:space="preserve">Cross Street Christian Church                     </t>
  </si>
  <si>
    <t xml:space="preserve">Ivy Chapel Christian Church                       </t>
  </si>
  <si>
    <t xml:space="preserve">Parkview Christian Church                         </t>
  </si>
  <si>
    <t xml:space="preserve">PO Box 241251                 </t>
  </si>
  <si>
    <t xml:space="preserve">Little Rock                   </t>
  </si>
  <si>
    <t xml:space="preserve">Pulaski Heights Christian Church                  </t>
  </si>
  <si>
    <t xml:space="preserve">4724 Hillcrest Ave.           </t>
  </si>
  <si>
    <t xml:space="preserve">P O Box 765                   </t>
  </si>
  <si>
    <t xml:space="preserve">PO Box 369                    </t>
  </si>
  <si>
    <t xml:space="preserve">921 S Main St                 </t>
  </si>
  <si>
    <t xml:space="preserve">Stuttgart                     </t>
  </si>
  <si>
    <t xml:space="preserve">Bella Vista                   </t>
  </si>
  <si>
    <t xml:space="preserve">Millwood Christian Church                         </t>
  </si>
  <si>
    <t xml:space="preserve">3450 W Pleasant Grove Road    </t>
  </si>
  <si>
    <t xml:space="preserve">Rogers                        </t>
  </si>
  <si>
    <t xml:space="preserve">MISC GREAT RIVER REGION                           </t>
  </si>
  <si>
    <t xml:space="preserve">3500 HOLLOWAY PR RD           </t>
  </si>
  <si>
    <t xml:space="preserve">PINEVILLE                     </t>
  </si>
  <si>
    <t xml:space="preserve">8484 OLD HAMMOND HWY          </t>
  </si>
  <si>
    <t xml:space="preserve">BATON ROUGE                   </t>
  </si>
  <si>
    <t xml:space="preserve">2205 Shed Rd                  </t>
  </si>
  <si>
    <t xml:space="preserve">Bossier City                  </t>
  </si>
  <si>
    <t xml:space="preserve">305 E CHARLES ST              </t>
  </si>
  <si>
    <t xml:space="preserve">c/o Jeff Robinson, Moderator  </t>
  </si>
  <si>
    <t xml:space="preserve">2525 Second Ave               </t>
  </si>
  <si>
    <t xml:space="preserve">Lake Charles                  </t>
  </si>
  <si>
    <t xml:space="preserve">400 N 4TH ST                  </t>
  </si>
  <si>
    <t xml:space="preserve">LEESVILLE                     </t>
  </si>
  <si>
    <t xml:space="preserve">Grace Disciples of Christ Church                  </t>
  </si>
  <si>
    <t xml:space="preserve">975 Highway 190 Service Road  </t>
  </si>
  <si>
    <t xml:space="preserve">3400 Forsythe Ave             </t>
  </si>
  <si>
    <t xml:space="preserve">Monroe                        </t>
  </si>
  <si>
    <t xml:space="preserve">Saint Charles Avenue Christian C                  </t>
  </si>
  <si>
    <t xml:space="preserve">6200 ST CHARLES AVE.          </t>
  </si>
  <si>
    <t xml:space="preserve">NEW ORLEANS                   </t>
  </si>
  <si>
    <t xml:space="preserve">Westside Christian Church                         </t>
  </si>
  <si>
    <t xml:space="preserve">P O BOX 6217                  </t>
  </si>
  <si>
    <t xml:space="preserve">Broadmoor Christian Church                        </t>
  </si>
  <si>
    <t xml:space="preserve">6005 YOUREE DR.               </t>
  </si>
  <si>
    <t xml:space="preserve">SHREVEPORT                    </t>
  </si>
  <si>
    <t xml:space="preserve">2010 Bert Kouns               </t>
  </si>
  <si>
    <t xml:space="preserve">Kings Highway Christian Church                    </t>
  </si>
  <si>
    <t xml:space="preserve">806 KINGS HWY.                </t>
  </si>
  <si>
    <t xml:space="preserve">102 Christian Lane            </t>
  </si>
  <si>
    <t xml:space="preserve">Slidell                       </t>
  </si>
  <si>
    <t xml:space="preserve">1401 ARGIN                    </t>
  </si>
  <si>
    <t xml:space="preserve">Port Gibson                   </t>
  </si>
  <si>
    <t xml:space="preserve">First Christian Church of Greater New Orleans     </t>
  </si>
  <si>
    <t xml:space="preserve">8121 AIRLINE DR               </t>
  </si>
  <si>
    <t xml:space="preserve">METAIRIE                      </t>
  </si>
  <si>
    <t xml:space="preserve">P O BOX 1053                  </t>
  </si>
  <si>
    <t xml:space="preserve">GREENWOOD                     </t>
  </si>
  <si>
    <t xml:space="preserve">P O BOX 1536                  </t>
  </si>
  <si>
    <t xml:space="preserve">GULFPORT                      </t>
  </si>
  <si>
    <t xml:space="preserve">824 MAIN ST.                  </t>
  </si>
  <si>
    <t xml:space="preserve">HATTIESBURG                   </t>
  </si>
  <si>
    <t xml:space="preserve">First Christian Church of Hermanville             </t>
  </si>
  <si>
    <t xml:space="preserve">P O Box 172                   </t>
  </si>
  <si>
    <t xml:space="preserve">Hermanville                   </t>
  </si>
  <si>
    <t xml:space="preserve">645 BRIARWOOD DR              </t>
  </si>
  <si>
    <t xml:space="preserve">1730 FLORENCE AVE.            </t>
  </si>
  <si>
    <t xml:space="preserve">P O Box 1672                  </t>
  </si>
  <si>
    <t xml:space="preserve">McComb                        </t>
  </si>
  <si>
    <t xml:space="preserve">2310 13th St                  </t>
  </si>
  <si>
    <t xml:space="preserve">Meridian                      </t>
  </si>
  <si>
    <t xml:space="preserve">P O Box 8388                  </t>
  </si>
  <si>
    <t xml:space="preserve">Moss Point                    </t>
  </si>
  <si>
    <t xml:space="preserve">c/o Nathaniel Grammer         </t>
  </si>
  <si>
    <t xml:space="preserve">Christian Chapel Christian Church                 </t>
  </si>
  <si>
    <t xml:space="preserve">PO Box 908                    </t>
  </si>
  <si>
    <t xml:space="preserve">Pine Grove Christian Church                       </t>
  </si>
  <si>
    <t xml:space="preserve">3142 Gordon Station Rd        </t>
  </si>
  <si>
    <t xml:space="preserve">Thomastown Christian Church                       </t>
  </si>
  <si>
    <t xml:space="preserve">Utica Christian Church                            </t>
  </si>
  <si>
    <t xml:space="preserve">P. O. Box 306                 </t>
  </si>
  <si>
    <t xml:space="preserve">Utica                         </t>
  </si>
  <si>
    <t xml:space="preserve">P O BOX 820763                </t>
  </si>
  <si>
    <t xml:space="preserve">VICKSBURG                     </t>
  </si>
  <si>
    <t xml:space="preserve">P.O. Box 720357               </t>
  </si>
  <si>
    <t xml:space="preserve">Byram                         </t>
  </si>
  <si>
    <t xml:space="preserve">Northeast Christian Church                        </t>
  </si>
  <si>
    <t xml:space="preserve">3169 W. Tidewater Lane        </t>
  </si>
  <si>
    <t xml:space="preserve">Madison                       </t>
  </si>
  <si>
    <t xml:space="preserve">New Generation Christian Fellowship               </t>
  </si>
  <si>
    <t xml:space="preserve">4300 Webb St                  </t>
  </si>
  <si>
    <t xml:space="preserve">Avondale                      </t>
  </si>
  <si>
    <t xml:space="preserve">Lakeland                      </t>
  </si>
  <si>
    <t>33811-1426</t>
  </si>
  <si>
    <t xml:space="preserve">301 Johnson Ferry Rd, NW      </t>
  </si>
  <si>
    <t xml:space="preserve">Sandy Springs                 </t>
  </si>
  <si>
    <t>30328-1819</t>
  </si>
  <si>
    <t xml:space="preserve">***NO MAIL!!!                 </t>
  </si>
  <si>
    <t>62863-4382</t>
  </si>
  <si>
    <t xml:space="preserve">803 Market St                 </t>
  </si>
  <si>
    <t>62863-1499</t>
  </si>
  <si>
    <t xml:space="preserve">Broomall                      </t>
  </si>
  <si>
    <t xml:space="preserve">P O Box 75                    </t>
  </si>
  <si>
    <t xml:space="preserve">PO Box 30                     </t>
  </si>
  <si>
    <t xml:space="preserve">Runnells                      </t>
  </si>
  <si>
    <t xml:space="preserve">2151 S Jefferson St           </t>
  </si>
  <si>
    <t xml:space="preserve">520 Walnut St                 </t>
  </si>
  <si>
    <t xml:space="preserve">Hapeville                     </t>
  </si>
  <si>
    <t xml:space="preserve">East Percy Street Christian Church                </t>
  </si>
  <si>
    <t xml:space="preserve">c/o Janice Foster             </t>
  </si>
  <si>
    <t>42376-9765</t>
  </si>
  <si>
    <t xml:space="preserve">426 W Delavan Ave             </t>
  </si>
  <si>
    <t xml:space="preserve">Buffalo                       </t>
  </si>
  <si>
    <t xml:space="preserve">Joyful Church                                     </t>
  </si>
  <si>
    <t xml:space="preserve">100 Township Line Rd          </t>
  </si>
  <si>
    <t xml:space="preserve">First Christian Church of Gum Springs             </t>
  </si>
  <si>
    <t xml:space="preserve">2585 Gum Springs Rd           </t>
  </si>
  <si>
    <t xml:space="preserve">P O Box 1440                  </t>
  </si>
  <si>
    <t xml:space="preserve">Spencer                       </t>
  </si>
  <si>
    <t xml:space="preserve">321 Bolton St                 </t>
  </si>
  <si>
    <t xml:space="preserve">Kellogg                       </t>
  </si>
  <si>
    <t xml:space="preserve">1400 Washington Ave           </t>
  </si>
  <si>
    <t xml:space="preserve">Parkersburg                   </t>
  </si>
  <si>
    <t xml:space="preserve">Iglesia Alas de Salvacion                         </t>
  </si>
  <si>
    <t xml:space="preserve">P O Box 966                   </t>
  </si>
  <si>
    <t xml:space="preserve">Trustees of First Christian Church                </t>
  </si>
  <si>
    <t xml:space="preserve">650 West William Street       </t>
  </si>
  <si>
    <t xml:space="preserve">Hope Christian Church                             </t>
  </si>
  <si>
    <t xml:space="preserve">PO Box 254                    </t>
  </si>
  <si>
    <t xml:space="preserve">Neodesha                      </t>
  </si>
  <si>
    <t>66757-0254</t>
  </si>
  <si>
    <t>N. Carolina</t>
  </si>
  <si>
    <t xml:space="preserve">701 S Main St                 </t>
  </si>
  <si>
    <t>27587-2826</t>
  </si>
  <si>
    <t xml:space="preserve">595 East 169th St             </t>
  </si>
  <si>
    <t xml:space="preserve">P.O. Box 1380                 </t>
  </si>
  <si>
    <t xml:space="preserve">P O Box 517                   </t>
  </si>
  <si>
    <t xml:space="preserve">6120 Winchester Rd            </t>
  </si>
  <si>
    <t>38115-4014</t>
  </si>
  <si>
    <t xml:space="preserve">700 Kindler Ave               </t>
  </si>
  <si>
    <t xml:space="preserve">Muscatine                     </t>
  </si>
  <si>
    <t xml:space="preserve">MISC GENERAL MISC REGION                          </t>
  </si>
  <si>
    <t xml:space="preserve">P O Box 89                    </t>
  </si>
  <si>
    <t>46706-0089</t>
  </si>
  <si>
    <t xml:space="preserve">P O Box 185                   </t>
  </si>
  <si>
    <t xml:space="preserve">Hopkins                       </t>
  </si>
  <si>
    <t>64461-0185</t>
  </si>
  <si>
    <t xml:space="preserve">301 S 70th St                 </t>
  </si>
  <si>
    <t xml:space="preserve">915 Elgin Way                 </t>
  </si>
  <si>
    <t>98208-7201</t>
  </si>
  <si>
    <t xml:space="preserve">Harmony Springs Christian Church                  </t>
  </si>
  <si>
    <t xml:space="preserve">Uniontown                     </t>
  </si>
  <si>
    <t xml:space="preserve">3953 Stetzer Rd               </t>
  </si>
  <si>
    <t xml:space="preserve">Bucyrus                       </t>
  </si>
  <si>
    <t>44820-9641</t>
  </si>
  <si>
    <t xml:space="preserve">111 W 19th St                 </t>
  </si>
  <si>
    <t>98660-2601</t>
  </si>
  <si>
    <t xml:space="preserve">Brownfield                    </t>
  </si>
  <si>
    <t>79316-0847</t>
  </si>
  <si>
    <t xml:space="preserve">P O Box 3016                  </t>
  </si>
  <si>
    <t xml:space="preserve">**closed                      </t>
  </si>
  <si>
    <t>Alabama-Northwest Florida</t>
  </si>
  <si>
    <t xml:space="preserve">1507 Glendale Blvd            </t>
  </si>
  <si>
    <t xml:space="preserve">Valparaiso                    </t>
  </si>
  <si>
    <t xml:space="preserve">2140 Dixie Hwy                </t>
  </si>
  <si>
    <t xml:space="preserve">314 Hwy 17 N                  </t>
  </si>
  <si>
    <t xml:space="preserve">1314 Oak Ridge Dr.            </t>
  </si>
  <si>
    <t xml:space="preserve">Neosho                        </t>
  </si>
  <si>
    <t>Northern California-Nevada</t>
  </si>
  <si>
    <t xml:space="preserve">3590 Placer St                </t>
  </si>
  <si>
    <t xml:space="preserve">Redding                       </t>
  </si>
  <si>
    <t xml:space="preserve">221 S.Seminole                </t>
  </si>
  <si>
    <t xml:space="preserve">Okmulgee                      </t>
  </si>
  <si>
    <t xml:space="preserve">Community of Faith Church                         </t>
  </si>
  <si>
    <t xml:space="preserve">6600 SANFORD RD               </t>
  </si>
  <si>
    <t xml:space="preserve">Abilene                       </t>
  </si>
  <si>
    <t xml:space="preserve">Rochelle                      </t>
  </si>
  <si>
    <t xml:space="preserve">P.O. Box 1000                 </t>
  </si>
  <si>
    <t xml:space="preserve">3226 Beach Blvd.              </t>
  </si>
  <si>
    <t xml:space="preserve">Iglesia Cristiana Monte de Sion                   </t>
  </si>
  <si>
    <t xml:space="preserve">7020 Garnett Street           </t>
  </si>
  <si>
    <t xml:space="preserve">Shawnee                       </t>
  </si>
  <si>
    <t xml:space="preserve">Evangelical Crusade of Soul Winners               </t>
  </si>
  <si>
    <t xml:space="preserve">P. O. Box 180449              </t>
  </si>
  <si>
    <t xml:space="preserve">Faithful Church of God                            </t>
  </si>
  <si>
    <t xml:space="preserve">PO Box 23819                  </t>
  </si>
  <si>
    <t xml:space="preserve">Federal Way                   </t>
  </si>
  <si>
    <t xml:space="preserve">P O Box 1586                  </t>
  </si>
  <si>
    <t>2014 DMF</t>
  </si>
  <si>
    <t>2014 Blessing Box</t>
  </si>
  <si>
    <t>2014 Easter</t>
  </si>
  <si>
    <t>2014 Pentecost</t>
  </si>
  <si>
    <t>2014 Thanksgiving</t>
  </si>
  <si>
    <t>2014 Christmas</t>
  </si>
  <si>
    <t>Former Idaho to CRMR</t>
  </si>
  <si>
    <t>Former Idaho to Oregon</t>
  </si>
  <si>
    <t xml:space="preserve">Braggs Christian Church                           </t>
  </si>
  <si>
    <t xml:space="preserve">6011 Crook Road               </t>
  </si>
  <si>
    <t xml:space="preserve">Minter                        </t>
  </si>
  <si>
    <t xml:space="preserve">Mount Calvary Missionary Christian Church         </t>
  </si>
  <si>
    <t>36087-1349</t>
  </si>
  <si>
    <t xml:space="preserve">New Bethel Christian Church                       </t>
  </si>
  <si>
    <t xml:space="preserve">Pleasant View Christian Church                    </t>
  </si>
  <si>
    <t xml:space="preserve">Henderson 3478 County Road 9  </t>
  </si>
  <si>
    <t xml:space="preserve">Renovando Tu Fe                                   </t>
  </si>
  <si>
    <t xml:space="preserve">South Baldwin Christian Church                    </t>
  </si>
  <si>
    <t>36535-8512</t>
  </si>
  <si>
    <t xml:space="preserve">113 W Tumbleweed Ct           </t>
  </si>
  <si>
    <t>85233-6921</t>
  </si>
  <si>
    <t xml:space="preserve">Iglesia Cristiana De Glendale                     </t>
  </si>
  <si>
    <t xml:space="preserve">6242 N. 59th Ave              </t>
  </si>
  <si>
    <t xml:space="preserve">Iglesia El Buen Samaritano                        </t>
  </si>
  <si>
    <t xml:space="preserve">Templo Cristiano Central                          </t>
  </si>
  <si>
    <t xml:space="preserve">2518 EAGLE AVE                </t>
  </si>
  <si>
    <t>94501-1527</t>
  </si>
  <si>
    <t xml:space="preserve">CHAM                                              </t>
  </si>
  <si>
    <t xml:space="preserve">304 N 6th St                  </t>
  </si>
  <si>
    <t xml:space="preserve">San Jose                      </t>
  </si>
  <si>
    <t>95112-5266</t>
  </si>
  <si>
    <t xml:space="preserve">First Mongolian Christian Church                  </t>
  </si>
  <si>
    <t xml:space="preserve">111 Fairmount Avenue          </t>
  </si>
  <si>
    <t>94611-5918</t>
  </si>
  <si>
    <t xml:space="preserve">Oakdale Christian Church                          </t>
  </si>
  <si>
    <t>95361-2923</t>
  </si>
  <si>
    <t xml:space="preserve">the Table                                         </t>
  </si>
  <si>
    <t xml:space="preserve">P O Box 2494                  </t>
  </si>
  <si>
    <t>94702-0494</t>
  </si>
  <si>
    <t xml:space="preserve">United Disciples Fellowship                       </t>
  </si>
  <si>
    <t xml:space="preserve">1980 Hamilton Ave             </t>
  </si>
  <si>
    <t xml:space="preserve">MISC CANADA REGION                                </t>
  </si>
  <si>
    <t xml:space="preserve">P O BOX 250807                </t>
  </si>
  <si>
    <t xml:space="preserve">London                        </t>
  </si>
  <si>
    <t xml:space="preserve">N6C 6A8   </t>
  </si>
  <si>
    <t>21712-1320</t>
  </si>
  <si>
    <t xml:space="preserve">2723 King St                  </t>
  </si>
  <si>
    <t xml:space="preserve">Alexandria                    </t>
  </si>
  <si>
    <t xml:space="preserve">65 W North Ave                </t>
  </si>
  <si>
    <t xml:space="preserve">Hagerstown                    </t>
  </si>
  <si>
    <t xml:space="preserve">102 S CONNOR                  </t>
  </si>
  <si>
    <t xml:space="preserve">Faro de Esperanza                                 </t>
  </si>
  <si>
    <t xml:space="preserve">1601 Dartmouth Dr.            </t>
  </si>
  <si>
    <t xml:space="preserve">Middleburg                    </t>
  </si>
  <si>
    <t xml:space="preserve">1001 N.E. KINGS HWY.          </t>
  </si>
  <si>
    <t xml:space="preserve">HOMESTEAD                     </t>
  </si>
  <si>
    <t xml:space="preserve">LEHIGH ACRES                  </t>
  </si>
  <si>
    <t>33970-0427</t>
  </si>
  <si>
    <t xml:space="preserve">14359 SW 95TH AVE             </t>
  </si>
  <si>
    <t xml:space="preserve">SUMMERFIELD                   </t>
  </si>
  <si>
    <t>34491-3608</t>
  </si>
  <si>
    <t xml:space="preserve">Iglesia Cristiana (DOC) de Miami                  </t>
  </si>
  <si>
    <t xml:space="preserve">14911 SW 82nd Terrace #202    </t>
  </si>
  <si>
    <t xml:space="preserve">Miami                         </t>
  </si>
  <si>
    <t>33193-1492</t>
  </si>
  <si>
    <t xml:space="preserve">Lynnwood Christian Church                         </t>
  </si>
  <si>
    <t xml:space="preserve">P O BOX 7797                  </t>
  </si>
  <si>
    <t xml:space="preserve">New Golgotha Christian Church                     </t>
  </si>
  <si>
    <t xml:space="preserve">337 SW 13th Ave               </t>
  </si>
  <si>
    <t xml:space="preserve">Dania Beach                   </t>
  </si>
  <si>
    <t xml:space="preserve">c/o Willie J Simmons          </t>
  </si>
  <si>
    <t>31023-9501</t>
  </si>
  <si>
    <t xml:space="preserve">Centro de Adoracion Renacer                       </t>
  </si>
  <si>
    <t xml:space="preserve">3450 Spring Mesa Dr.          </t>
  </si>
  <si>
    <t xml:space="preserve">Snellville                    </t>
  </si>
  <si>
    <t xml:space="preserve">First Atlanta Chinese Christian                   </t>
  </si>
  <si>
    <t xml:space="preserve">6060 Spalding Dr              </t>
  </si>
  <si>
    <t xml:space="preserve">Norcross                      </t>
  </si>
  <si>
    <t>30092-1904</t>
  </si>
  <si>
    <t xml:space="preserve">190 LANDRUM DR                </t>
  </si>
  <si>
    <t xml:space="preserve">BOGART                        </t>
  </si>
  <si>
    <t xml:space="preserve">Shiloh Christian Church                           </t>
  </si>
  <si>
    <t xml:space="preserve">LIVERS/731 BERRYMAN PL        </t>
  </si>
  <si>
    <t xml:space="preserve">120 Carter St                 </t>
  </si>
  <si>
    <t xml:space="preserve">Dublin                        </t>
  </si>
  <si>
    <t xml:space="preserve">Zo Christian Church                               </t>
  </si>
  <si>
    <t xml:space="preserve">822 N Indian Creek, Apt 4E    </t>
  </si>
  <si>
    <t xml:space="preserve">Clarkston                     </t>
  </si>
  <si>
    <t>30021-5408</t>
  </si>
  <si>
    <t xml:space="preserve">Arrowsmith Christian Church                       </t>
  </si>
  <si>
    <t xml:space="preserve">P O Box 57                    </t>
  </si>
  <si>
    <t xml:space="preserve">Arrowsmith                    </t>
  </si>
  <si>
    <t xml:space="preserve">Bellflower Christian Church                       </t>
  </si>
  <si>
    <t xml:space="preserve">BELLFLOWER                    </t>
  </si>
  <si>
    <t xml:space="preserve">Bethany Park Christian Church                     </t>
  </si>
  <si>
    <t xml:space="preserve">1401 E. GROVE ST.             </t>
  </si>
  <si>
    <t xml:space="preserve">RANTOUL                       </t>
  </si>
  <si>
    <t xml:space="preserve">Big Life Community Church                         </t>
  </si>
  <si>
    <t xml:space="preserve">PO Box 342                    </t>
  </si>
  <si>
    <t xml:space="preserve">Oswego                        </t>
  </si>
  <si>
    <t xml:space="preserve">P O BOX 49                    </t>
  </si>
  <si>
    <t xml:space="preserve">KEITHSBURG                    </t>
  </si>
  <si>
    <t xml:space="preserve">1001 S. 8TH AVE.              </t>
  </si>
  <si>
    <t xml:space="preserve">P O BOX 253                   </t>
  </si>
  <si>
    <t xml:space="preserve">WHITE HALL                    </t>
  </si>
  <si>
    <t xml:space="preserve">Frederick Christian Church                        </t>
  </si>
  <si>
    <t xml:space="preserve">RR 1 BOX 245                  </t>
  </si>
  <si>
    <t xml:space="preserve">Frederick                     </t>
  </si>
  <si>
    <t xml:space="preserve">Livingstone Christian Church                      </t>
  </si>
  <si>
    <t xml:space="preserve">2727 Crawford Ave             </t>
  </si>
  <si>
    <t xml:space="preserve">Evanston                      </t>
  </si>
  <si>
    <t>60201-4962</t>
  </si>
  <si>
    <t xml:space="preserve">Amazing Grace Christian Church                    </t>
  </si>
  <si>
    <t xml:space="preserve">c/o Geist CC                  </t>
  </si>
  <si>
    <t xml:space="preserve">Charlestown Christian Church                      </t>
  </si>
  <si>
    <t xml:space="preserve">CHARLESTOWN                   </t>
  </si>
  <si>
    <t>47111-0447</t>
  </si>
  <si>
    <t xml:space="preserve">DisciplesNet Church                               </t>
  </si>
  <si>
    <t xml:space="preserve">1100 W 42nd St, Suite 220     </t>
  </si>
  <si>
    <t xml:space="preserve">Edwardsport Christian Church                      </t>
  </si>
  <si>
    <t xml:space="preserve">BOX 157                       </t>
  </si>
  <si>
    <t xml:space="preserve">EDWARDSPORT                   </t>
  </si>
  <si>
    <t xml:space="preserve">610 MAPLE AVENUE              </t>
  </si>
  <si>
    <t xml:space="preserve">Hyndsdale Christian Church                        </t>
  </si>
  <si>
    <t xml:space="preserve">1067 S Old State Rd 67        </t>
  </si>
  <si>
    <t xml:space="preserve">Meadlawn Christian Church                         </t>
  </si>
  <si>
    <t xml:space="preserve">4301 SPANN AVENUE             </t>
  </si>
  <si>
    <t xml:space="preserve">PO Box 142                    </t>
  </si>
  <si>
    <t xml:space="preserve">Monticello                    </t>
  </si>
  <si>
    <t xml:space="preserve">101 E Raymond St              </t>
  </si>
  <si>
    <t xml:space="preserve">Orange Christian Church                           </t>
  </si>
  <si>
    <t xml:space="preserve">7982 W 400 S                  </t>
  </si>
  <si>
    <t xml:space="preserve">Glenwood                      </t>
  </si>
  <si>
    <t xml:space="preserve">Orestes Christian Church                          </t>
  </si>
  <si>
    <t xml:space="preserve">ORESTES                       </t>
  </si>
  <si>
    <t>46063-0146</t>
  </si>
  <si>
    <t xml:space="preserve">2328 W Old Ridge Road         </t>
  </si>
  <si>
    <t xml:space="preserve">Hobart                        </t>
  </si>
  <si>
    <t xml:space="preserve">P.O. Box 278                  </t>
  </si>
  <si>
    <t xml:space="preserve">St. Paul                      </t>
  </si>
  <si>
    <t xml:space="preserve">3603 S. Lagoda Rd             </t>
  </si>
  <si>
    <t xml:space="preserve">CONWAY SPRNGS                 </t>
  </si>
  <si>
    <t>67031-9998</t>
  </si>
  <si>
    <t xml:space="preserve">PO  BOX 127                   </t>
  </si>
  <si>
    <t xml:space="preserve">Lewis Christian Church                            </t>
  </si>
  <si>
    <t xml:space="preserve">MAIN &amp; AVE C, BX 316          </t>
  </si>
  <si>
    <t xml:space="preserve">LEWIS                         </t>
  </si>
  <si>
    <t xml:space="preserve">North Heights Christian Church                    </t>
  </si>
  <si>
    <t xml:space="preserve">3030 N HILLSIDE STREET        </t>
  </si>
  <si>
    <t>67219-3902</t>
  </si>
  <si>
    <t xml:space="preserve">12245 WOODVILLE RD            </t>
  </si>
  <si>
    <t xml:space="preserve">KEVIL                         </t>
  </si>
  <si>
    <t xml:space="preserve">Bromley Christian Church                          </t>
  </si>
  <si>
    <t xml:space="preserve">216 KENTON ST.                </t>
  </si>
  <si>
    <t xml:space="preserve">108 CARR ST                   </t>
  </si>
  <si>
    <t xml:space="preserve">Flour Creek Christian Church                      </t>
  </si>
  <si>
    <t xml:space="preserve">1109 HWY 177 E                </t>
  </si>
  <si>
    <t xml:space="preserve">Madison Avenue Christian Church                   </t>
  </si>
  <si>
    <t xml:space="preserve">1530 MADISON AVE              </t>
  </si>
  <si>
    <t>41011-3316</t>
  </si>
  <si>
    <t xml:space="preserve">1320 Shore Acres Road         </t>
  </si>
  <si>
    <t xml:space="preserve">Monterey Christian Church                         </t>
  </si>
  <si>
    <t xml:space="preserve">88 WORTH ST                   </t>
  </si>
  <si>
    <t xml:space="preserve">Morgan Christian Church                           </t>
  </si>
  <si>
    <t xml:space="preserve">88 Morgan Berry Rd            </t>
  </si>
  <si>
    <t xml:space="preserve">Berry                         </t>
  </si>
  <si>
    <t>41003-8242</t>
  </si>
  <si>
    <t xml:space="preserve">225 Mt. Zion Road             </t>
  </si>
  <si>
    <t xml:space="preserve">Newburg Christian Church                          </t>
  </si>
  <si>
    <t xml:space="preserve">5225 POPLAR LEVEL RD          </t>
  </si>
  <si>
    <t xml:space="preserve">Perryville Christian Church                       </t>
  </si>
  <si>
    <t xml:space="preserve">P O BOX 86                    </t>
  </si>
  <si>
    <t xml:space="preserve">PERRYVILLE                    </t>
  </si>
  <si>
    <t xml:space="preserve">Sparta Christian Church                           </t>
  </si>
  <si>
    <t xml:space="preserve">SPARTA                        </t>
  </si>
  <si>
    <t xml:space="preserve">The Christian Church of Elkton                    </t>
  </si>
  <si>
    <t xml:space="preserve">ELKTON                        </t>
  </si>
  <si>
    <t xml:space="preserve">Beacon Hill Christian Church                      </t>
  </si>
  <si>
    <t xml:space="preserve">42129 Hartford Dr.            </t>
  </si>
  <si>
    <t xml:space="preserve">Triumphant Temple of Praise Christian Church      </t>
  </si>
  <si>
    <t xml:space="preserve">G-3500 W. Pasadena Ave.       </t>
  </si>
  <si>
    <t xml:space="preserve">Flint                         </t>
  </si>
  <si>
    <t xml:space="preserve">149 ST RD M                   </t>
  </si>
  <si>
    <t xml:space="preserve">ELKLAND                       </t>
  </si>
  <si>
    <t xml:space="preserve">ANNADA                        </t>
  </si>
  <si>
    <t xml:space="preserve">PO Box 383                    </t>
  </si>
  <si>
    <t xml:space="preserve">Bowling Green                 </t>
  </si>
  <si>
    <t xml:space="preserve">P O Box 290                   </t>
  </si>
  <si>
    <t xml:space="preserve">Burlington Jct                </t>
  </si>
  <si>
    <t xml:space="preserve">c/o Lawina Harlow             </t>
  </si>
  <si>
    <t xml:space="preserve">Edina                         </t>
  </si>
  <si>
    <t>63537-1289</t>
  </si>
  <si>
    <t xml:space="preserve">P O Box 422                   </t>
  </si>
  <si>
    <t xml:space="preserve">107 N OAK ST.                 </t>
  </si>
  <si>
    <t xml:space="preserve">CALIFORNIA                    </t>
  </si>
  <si>
    <t>63447-0031</t>
  </si>
  <si>
    <t xml:space="preserve">P O BOX 65                    </t>
  </si>
  <si>
    <t xml:space="preserve">WYACONDA                      </t>
  </si>
  <si>
    <t>63474-0065</t>
  </si>
  <si>
    <t xml:space="preserve">100 S CHESTNUT                </t>
  </si>
  <si>
    <t xml:space="preserve">APPLETON CITY                 </t>
  </si>
  <si>
    <t xml:space="preserve">Frankford First Christian Church                  </t>
  </si>
  <si>
    <t xml:space="preserve">FRANKFORD                     </t>
  </si>
  <si>
    <t xml:space="preserve">3600 W REPUBLIC RD            </t>
  </si>
  <si>
    <t>65807-5402</t>
  </si>
  <si>
    <t xml:space="preserve">Hamilton Federated Church                         </t>
  </si>
  <si>
    <t xml:space="preserve">c/o Lavon Winkler             </t>
  </si>
  <si>
    <t xml:space="preserve">Liberty                       </t>
  </si>
  <si>
    <t>64068-3242</t>
  </si>
  <si>
    <t xml:space="preserve">Knox City Christian Church                        </t>
  </si>
  <si>
    <t xml:space="preserve">c/o 502 W. Monticello St.     </t>
  </si>
  <si>
    <t xml:space="preserve">3820 STATE RT A               </t>
  </si>
  <si>
    <t xml:space="preserve">HIGBEE                        </t>
  </si>
  <si>
    <t xml:space="preserve">Ozark Mountain Christian Church                   </t>
  </si>
  <si>
    <t xml:space="preserve">10123 US HIGHWAY 160          </t>
  </si>
  <si>
    <t xml:space="preserve">ROCKAWAY BCH                  </t>
  </si>
  <si>
    <t xml:space="preserve">Pickering Christian Church                        </t>
  </si>
  <si>
    <t xml:space="preserve">114 N Coleman St              </t>
  </si>
  <si>
    <t xml:space="preserve">Pickering                     </t>
  </si>
  <si>
    <t>64476-9191</t>
  </si>
  <si>
    <t xml:space="preserve">631 Lafayette St              </t>
  </si>
  <si>
    <t>65101-3355</t>
  </si>
  <si>
    <t xml:space="preserve">Slater Christian Church                           </t>
  </si>
  <si>
    <t xml:space="preserve">PO Box 67                     </t>
  </si>
  <si>
    <t xml:space="preserve">SLATER                        </t>
  </si>
  <si>
    <t>65349-0067</t>
  </si>
  <si>
    <t xml:space="preserve">Billings Community of Faith                       </t>
  </si>
  <si>
    <t xml:space="preserve">****NO MAIL!!!                </t>
  </si>
  <si>
    <t xml:space="preserve">MINDEN                        </t>
  </si>
  <si>
    <t xml:space="preserve">Nemaha Christian Church                           </t>
  </si>
  <si>
    <t xml:space="preserve">Nemaha                        </t>
  </si>
  <si>
    <t xml:space="preserve">Engelhard Christian Church                        </t>
  </si>
  <si>
    <t xml:space="preserve">P O BOX 127                   </t>
  </si>
  <si>
    <t xml:space="preserve">ENGELHARD                     </t>
  </si>
  <si>
    <t xml:space="preserve">900 GUM BRANCH RD             </t>
  </si>
  <si>
    <t xml:space="preserve">735 BUFFALO SHOAL RD          </t>
  </si>
  <si>
    <t xml:space="preserve">LINCOLNTON                    </t>
  </si>
  <si>
    <t xml:space="preserve">400 West John Street          </t>
  </si>
  <si>
    <t xml:space="preserve">Greenleaf Christian Church                        </t>
  </si>
  <si>
    <t>27533-0597</t>
  </si>
  <si>
    <t xml:space="preserve">905 CAROLINA AVE              </t>
  </si>
  <si>
    <t xml:space="preserve">Pfafftown Christian Church                        </t>
  </si>
  <si>
    <t xml:space="preserve">PO Box 130                    </t>
  </si>
  <si>
    <t xml:space="preserve">Pfafftown                     </t>
  </si>
  <si>
    <t xml:space="preserve">Pleasant Union Christian Church                   </t>
  </si>
  <si>
    <t xml:space="preserve">R R 1, P O BOX 1              </t>
  </si>
  <si>
    <t xml:space="preserve">NEWTON GROVE                  </t>
  </si>
  <si>
    <t xml:space="preserve">Selah Christian Church                            </t>
  </si>
  <si>
    <t xml:space="preserve">1861 SELAH CHURCH RD          </t>
  </si>
  <si>
    <t xml:space="preserve">Silver Hill Christian Church                      </t>
  </si>
  <si>
    <t xml:space="preserve">1903 NC Hwy 306 N             </t>
  </si>
  <si>
    <t xml:space="preserve">Grantsboro                    </t>
  </si>
  <si>
    <t xml:space="preserve">Wilbanks Christian Church                         </t>
  </si>
  <si>
    <t xml:space="preserve">6128 Hwy 42 E                 </t>
  </si>
  <si>
    <t xml:space="preserve">Elm City                      </t>
  </si>
  <si>
    <t>27822-8937</t>
  </si>
  <si>
    <t xml:space="preserve">Cleveland Heights Christian Church                </t>
  </si>
  <si>
    <t xml:space="preserve">4774 UNION RD                 </t>
  </si>
  <si>
    <t xml:space="preserve">Poestenkill Christian Church                      </t>
  </si>
  <si>
    <t xml:space="preserve">721 Snyders Corner Rd         </t>
  </si>
  <si>
    <t xml:space="preserve">POESTENKILL                   </t>
  </si>
  <si>
    <t xml:space="preserve">Crystal Christian Church                          </t>
  </si>
  <si>
    <t xml:space="preserve">725 112th Street, SW          </t>
  </si>
  <si>
    <t xml:space="preserve">Samoan Congregation                               </t>
  </si>
  <si>
    <t xml:space="preserve">26505 Military Rd S           </t>
  </si>
  <si>
    <t>98032-7095</t>
  </si>
  <si>
    <t xml:space="preserve">Carthage Christian Church                         </t>
  </si>
  <si>
    <t xml:space="preserve">19 W 73RD ST                  </t>
  </si>
  <si>
    <t xml:space="preserve">Faith United Christian Church                     </t>
  </si>
  <si>
    <t xml:space="preserve">P O BOX 7475                  </t>
  </si>
  <si>
    <t xml:space="preserve">c/o Ronald Baker              </t>
  </si>
  <si>
    <t xml:space="preserve">Wellston                      </t>
  </si>
  <si>
    <t xml:space="preserve">200 W THIRD ST                </t>
  </si>
  <si>
    <t xml:space="preserve">81 E. Main St.                </t>
  </si>
  <si>
    <t xml:space="preserve">400 COLLEGE                   </t>
  </si>
  <si>
    <t xml:space="preserve">E LIVERPOOL                   </t>
  </si>
  <si>
    <t xml:space="preserve">Genoa Christian Church                            </t>
  </si>
  <si>
    <t xml:space="preserve">PO Box 116                    </t>
  </si>
  <si>
    <t xml:space="preserve">GENOA                         </t>
  </si>
  <si>
    <t>43430-0116</t>
  </si>
  <si>
    <t xml:space="preserve">Howland Community Church                          </t>
  </si>
  <si>
    <t xml:space="preserve">198 NILES-CRTLND SE           </t>
  </si>
  <si>
    <t xml:space="preserve">New Song Community Church                         </t>
  </si>
  <si>
    <t xml:space="preserve">North Royalton Christian Church                   </t>
  </si>
  <si>
    <t xml:space="preserve">5100 Royalton Road            </t>
  </si>
  <si>
    <t xml:space="preserve">North Royalton                </t>
  </si>
  <si>
    <t>44133-4099</t>
  </si>
  <si>
    <t xml:space="preserve">Rose Farm Church of Christ                        </t>
  </si>
  <si>
    <t xml:space="preserve">8561 MCKINLEY ST (ROSE FARM)  </t>
  </si>
  <si>
    <t xml:space="preserve">CROOKSVILLE                   </t>
  </si>
  <si>
    <t xml:space="preserve">The Body of Christ Christian Church               </t>
  </si>
  <si>
    <t xml:space="preserve">2521 MAY ST                   </t>
  </si>
  <si>
    <t>45206-1906</t>
  </si>
  <si>
    <t xml:space="preserve">Arnett Christian Church                           </t>
  </si>
  <si>
    <t xml:space="preserve">ARNETT                        </t>
  </si>
  <si>
    <t xml:space="preserve">515 MAXWELL AVE NW            </t>
  </si>
  <si>
    <t xml:space="preserve">ARDMORE                       </t>
  </si>
  <si>
    <t xml:space="preserve">HENRYETTA                     </t>
  </si>
  <si>
    <t xml:space="preserve">101 E 13TH STREET             </t>
  </si>
  <si>
    <t xml:space="preserve">ADA                           </t>
  </si>
  <si>
    <t xml:space="preserve">500 N 15TH STREET             </t>
  </si>
  <si>
    <t xml:space="preserve">FREDERICK                     </t>
  </si>
  <si>
    <t xml:space="preserve">WALTERS                       </t>
  </si>
  <si>
    <t xml:space="preserve">Iglesia Cristiana (Discipulos de Cristo)          </t>
  </si>
  <si>
    <t xml:space="preserve">2828 NW 30th St               </t>
  </si>
  <si>
    <t>73112-7404</t>
  </si>
  <si>
    <t xml:space="preserve">Pine Street Christian Church                      </t>
  </si>
  <si>
    <t xml:space="preserve">762 E Pine St                 </t>
  </si>
  <si>
    <t xml:space="preserve">West Point Christian Church                       </t>
  </si>
  <si>
    <t xml:space="preserve">1608 S Richland Rd            </t>
  </si>
  <si>
    <t xml:space="preserve">Aloha Christian Church (D of C)                   </t>
  </si>
  <si>
    <t xml:space="preserve">2020 NW ALOCLEK DR            </t>
  </si>
  <si>
    <t>97124-8054</t>
  </si>
  <si>
    <t xml:space="preserve">Elkton Christian Church                           </t>
  </si>
  <si>
    <t xml:space="preserve">BOX 430                       </t>
  </si>
  <si>
    <t xml:space="preserve">1079 SE Jefferson St          </t>
  </si>
  <si>
    <t xml:space="preserve">Peniel Ministries                                 </t>
  </si>
  <si>
    <t xml:space="preserve">3711 SE 164th Ave             </t>
  </si>
  <si>
    <t xml:space="preserve">Centro Familiar Cristiana                         </t>
  </si>
  <si>
    <t>2700 Little Mountain Dr Bldg D</t>
  </si>
  <si>
    <t>92405-0926</t>
  </si>
  <si>
    <t xml:space="preserve">Clairemont Christian Church                       </t>
  </si>
  <si>
    <t xml:space="preserve">4330 Moraga Ave               </t>
  </si>
  <si>
    <t xml:space="preserve">East 105th Street Christian Chur                  </t>
  </si>
  <si>
    <t xml:space="preserve">10500 S AVALON BLVD           </t>
  </si>
  <si>
    <t xml:space="preserve">13820 STUDEBAKER RD           </t>
  </si>
  <si>
    <t xml:space="preserve">1516 KEWALO STREET            </t>
  </si>
  <si>
    <t xml:space="preserve">HONOLULU                      </t>
  </si>
  <si>
    <t>96822-4299</t>
  </si>
  <si>
    <t xml:space="preserve">Iglesia Cristiana Oasis en el Desierto            </t>
  </si>
  <si>
    <t xml:space="preserve">18461 Mariposa Ave            </t>
  </si>
  <si>
    <t xml:space="preserve">Riverside                     </t>
  </si>
  <si>
    <t xml:space="preserve">Loving Jesus Christian Church                     </t>
  </si>
  <si>
    <t xml:space="preserve">464 E Walnut St               </t>
  </si>
  <si>
    <t xml:space="preserve">Wilshire Korean Christian Church                  </t>
  </si>
  <si>
    <t xml:space="preserve">3435 Wilshire Blvd; STE 101   </t>
  </si>
  <si>
    <t xml:space="preserve">Community of Reconciliation                       </t>
  </si>
  <si>
    <t xml:space="preserve">100 N BELLEFIELD AVE          </t>
  </si>
  <si>
    <t xml:space="preserve">Dravosburg Christian Church                       </t>
  </si>
  <si>
    <t xml:space="preserve">100 Duquesne Ave              </t>
  </si>
  <si>
    <t xml:space="preserve">Dravosburg                    </t>
  </si>
  <si>
    <t xml:space="preserve">2045 N Main Ave               </t>
  </si>
  <si>
    <t xml:space="preserve">Scranton                      </t>
  </si>
  <si>
    <t xml:space="preserve">Andrews Christian Church                          </t>
  </si>
  <si>
    <t xml:space="preserve">P O Box 554                   </t>
  </si>
  <si>
    <t xml:space="preserve">Andrews                       </t>
  </si>
  <si>
    <t xml:space="preserve">United Love Christian Church                      </t>
  </si>
  <si>
    <t xml:space="preserve">8529 AUGUSTA HWY              </t>
  </si>
  <si>
    <t xml:space="preserve">P O Box 15554                 </t>
  </si>
  <si>
    <t>76761-5554</t>
  </si>
  <si>
    <t xml:space="preserve">4522 N EVERGLADE AVE          </t>
  </si>
  <si>
    <t xml:space="preserve">Bluebonnet Hills Christian Church                 </t>
  </si>
  <si>
    <t xml:space="preserve">10206 Aqua Verde Drive        </t>
  </si>
  <si>
    <t xml:space="preserve">Bonnie View Christian Church                      </t>
  </si>
  <si>
    <t xml:space="preserve">P O BOX 398496                </t>
  </si>
  <si>
    <t xml:space="preserve">Burning Bush Christian Church                     </t>
  </si>
  <si>
    <t xml:space="preserve">P O BOX 6471                  </t>
  </si>
  <si>
    <t xml:space="preserve">FORT WORTH                    </t>
  </si>
  <si>
    <t>96115-0471</t>
  </si>
  <si>
    <t xml:space="preserve">Clay Street Christian Church                      </t>
  </si>
  <si>
    <t xml:space="preserve">601 SO. 7TH ST                </t>
  </si>
  <si>
    <t xml:space="preserve">3417 96th St                  </t>
  </si>
  <si>
    <t xml:space="preserve">Lubbock                       </t>
  </si>
  <si>
    <t>79423-3830</t>
  </si>
  <si>
    <t xml:space="preserve">First Chinese Christian Church                    </t>
  </si>
  <si>
    <t xml:space="preserve">2001 Independence Parkway     </t>
  </si>
  <si>
    <t xml:space="preserve">P O BOX 2475                  </t>
  </si>
  <si>
    <t xml:space="preserve">RUIDOSO                       </t>
  </si>
  <si>
    <t>88345-2475</t>
  </si>
  <si>
    <t xml:space="preserve">BOX 607                       </t>
  </si>
  <si>
    <t xml:space="preserve">ALPINE                        </t>
  </si>
  <si>
    <t xml:space="preserve">P.O. Box 2846                 </t>
  </si>
  <si>
    <t xml:space="preserve">Freeport                      </t>
  </si>
  <si>
    <t>77542-2846</t>
  </si>
  <si>
    <t xml:space="preserve">P O BOX 388                   </t>
  </si>
  <si>
    <t xml:space="preserve">LULING                        </t>
  </si>
  <si>
    <t xml:space="preserve">BONHAM                        </t>
  </si>
  <si>
    <t xml:space="preserve">P O BOX 748                   </t>
  </si>
  <si>
    <t xml:space="preserve">EL CAMPO                      </t>
  </si>
  <si>
    <t xml:space="preserve">1109 BROWN ST                 </t>
  </si>
  <si>
    <t xml:space="preserve">WAXAHACHIE                    </t>
  </si>
  <si>
    <t xml:space="preserve">WILLS POINT                   </t>
  </si>
  <si>
    <t xml:space="preserve">610 E BELT LINE RD            </t>
  </si>
  <si>
    <t xml:space="preserve">DESOTO                        </t>
  </si>
  <si>
    <t>75115-5104</t>
  </si>
  <si>
    <t xml:space="preserve">PO Box 938                    </t>
  </si>
  <si>
    <t xml:space="preserve">Post                          </t>
  </si>
  <si>
    <t>79356-0938</t>
  </si>
  <si>
    <t xml:space="preserve">P O BOX 271                   </t>
  </si>
  <si>
    <t xml:space="preserve">WOODSON                       </t>
  </si>
  <si>
    <t xml:space="preserve">Galileo Christian Church                          </t>
  </si>
  <si>
    <t xml:space="preserve">1520 Hampton Dr               </t>
  </si>
  <si>
    <t xml:space="preserve">Mansfield                     </t>
  </si>
  <si>
    <t xml:space="preserve">1020 W MT HOUSTON             </t>
  </si>
  <si>
    <t xml:space="preserve">Iglesia Cristiana Getsemani                       </t>
  </si>
  <si>
    <t xml:space="preserve">c/o Apolinar Leon             </t>
  </si>
  <si>
    <t>75702-6122</t>
  </si>
  <si>
    <t xml:space="preserve">Mahomet Christian Church                          </t>
  </si>
  <si>
    <t xml:space="preserve">9447 E FM 243                 </t>
  </si>
  <si>
    <t xml:space="preserve">BERTRAM                       </t>
  </si>
  <si>
    <t>78605-3819</t>
  </si>
  <si>
    <t xml:space="preserve">Monica Park Christian Church                      </t>
  </si>
  <si>
    <t xml:space="preserve">2600 Broadway Blvd.           </t>
  </si>
  <si>
    <t xml:space="preserve">Northgate Christian Church                        </t>
  </si>
  <si>
    <t xml:space="preserve">5430 YVETTE                   </t>
  </si>
  <si>
    <t xml:space="preserve">Temple of Praise Christian Churc                  </t>
  </si>
  <si>
    <t xml:space="preserve">723 CORLEY ST                 </t>
  </si>
  <si>
    <t xml:space="preserve">Viento de Gracia Iglesia                          </t>
  </si>
  <si>
    <t xml:space="preserve">645 Webber St.                </t>
  </si>
  <si>
    <t xml:space="preserve">Westmont Christian Church                         </t>
  </si>
  <si>
    <t xml:space="preserve">4808 UTICA AVE                </t>
  </si>
  <si>
    <t xml:space="preserve">109 Gaines Street             </t>
  </si>
  <si>
    <t>38583-2227</t>
  </si>
  <si>
    <t xml:space="preserve">Iglesia Cristiana Nuevo Vida                      </t>
  </si>
  <si>
    <t xml:space="preserve">3687 Macon Rd                 </t>
  </si>
  <si>
    <t xml:space="preserve">Love Lady Christian Church                        </t>
  </si>
  <si>
    <t xml:space="preserve">BYRDSTOWN                     </t>
  </si>
  <si>
    <t>38549-9552</t>
  </si>
  <si>
    <t xml:space="preserve">Miller's Chapel                                   </t>
  </si>
  <si>
    <t xml:space="preserve">115 Miller Chapel Ln          </t>
  </si>
  <si>
    <t xml:space="preserve">Alpine                        </t>
  </si>
  <si>
    <t>38543-7107</t>
  </si>
  <si>
    <t xml:space="preserve">Christian Church, Disciples                       </t>
  </si>
  <si>
    <t xml:space="preserve">110 SOUTH GREEN ST            </t>
  </si>
  <si>
    <t xml:space="preserve">ROCK RAPIDS                   </t>
  </si>
  <si>
    <t xml:space="preserve">Corning Christian Church                          </t>
  </si>
  <si>
    <t xml:space="preserve">604 TERRACE HILL DR           </t>
  </si>
  <si>
    <t xml:space="preserve">Estherville                   </t>
  </si>
  <si>
    <t xml:space="preserve">HEDRICK                       </t>
  </si>
  <si>
    <t>52563-0049</t>
  </si>
  <si>
    <t xml:space="preserve">Prescott United Church                            </t>
  </si>
  <si>
    <t xml:space="preserve">529 SIXTH AVE, BOX 4          </t>
  </si>
  <si>
    <t xml:space="preserve">United Church of Ira                              </t>
  </si>
  <si>
    <t xml:space="preserve">PO Box 65                     </t>
  </si>
  <si>
    <t xml:space="preserve">Ira                           </t>
  </si>
  <si>
    <t>50127-0065</t>
  </si>
  <si>
    <t xml:space="preserve">Battery Park Christian Church                     </t>
  </si>
  <si>
    <t xml:space="preserve">4201 BROOK RD                 </t>
  </si>
  <si>
    <t xml:space="preserve">Blacksburg Christian Church                       </t>
  </si>
  <si>
    <t xml:space="preserve">240 WATSON AVE NW             </t>
  </si>
  <si>
    <t xml:space="preserve">BLACKSBURG                    </t>
  </si>
  <si>
    <t xml:space="preserve">Blackstone Christian Church                       </t>
  </si>
  <si>
    <t xml:space="preserve">417 CHURCH ST                 </t>
  </si>
  <si>
    <t xml:space="preserve">BLACKSTONE                    </t>
  </si>
  <si>
    <t>23824-1603</t>
  </si>
  <si>
    <t xml:space="preserve">Craig Healing Springs Christian Church            </t>
  </si>
  <si>
    <t xml:space="preserve">6 Grannys Branch Rd.          </t>
  </si>
  <si>
    <t xml:space="preserve">New Castle                    </t>
  </si>
  <si>
    <t xml:space="preserve">Gilboa Christian Church                           </t>
  </si>
  <si>
    <t xml:space="preserve">4385 BUCKNER RD               </t>
  </si>
  <si>
    <t xml:space="preserve">MINERAL                       </t>
  </si>
  <si>
    <t>23117-3516</t>
  </si>
  <si>
    <t xml:space="preserve">Loudon Avenue Christian Church                    </t>
  </si>
  <si>
    <t xml:space="preserve">730 LOUDON AVE NW             </t>
  </si>
  <si>
    <t xml:space="preserve">615 PERRYMONT AVE             </t>
  </si>
  <si>
    <t>24502-1137</t>
  </si>
  <si>
    <t xml:space="preserve">Mount Olive East Christian Church                 </t>
  </si>
  <si>
    <t xml:space="preserve">3611 SPENCER-PRESTON RD       </t>
  </si>
  <si>
    <t xml:space="preserve">1649 Spruce Run Rd            </t>
  </si>
  <si>
    <t xml:space="preserve">P O BOX 800                   </t>
  </si>
  <si>
    <t xml:space="preserve">Blue Ridge Boulevard Christian C                  </t>
  </si>
  <si>
    <t xml:space="preserve">3625 Blue Ridge Boulevard     </t>
  </si>
  <si>
    <t xml:space="preserve">BREAKTHROUGH COMMUNITY MINISTRIES, INC.           </t>
  </si>
  <si>
    <t xml:space="preserve">11411 W. 71ST TERRACE         </t>
  </si>
  <si>
    <t xml:space="preserve">El Rey de Gloria Iglesia Cristiana                </t>
  </si>
  <si>
    <t xml:space="preserve">318 Van Brunt Blvd.           </t>
  </si>
  <si>
    <t>64124-2129</t>
  </si>
  <si>
    <t xml:space="preserve">4818 E. 9th St.               </t>
  </si>
  <si>
    <t xml:space="preserve">Coila                         </t>
  </si>
  <si>
    <t>38947-0428</t>
  </si>
  <si>
    <t xml:space="preserve">1590 McCullough Blvd          </t>
  </si>
  <si>
    <t xml:space="preserve">Tupelo                        </t>
  </si>
  <si>
    <t xml:space="preserve">Indianola Christian Church                        </t>
  </si>
  <si>
    <t xml:space="preserve">P O BOX 1082                  </t>
  </si>
  <si>
    <t xml:space="preserve">INDIANOLA                     </t>
  </si>
  <si>
    <t xml:space="preserve">Little Zion (Lorman) Christian Church             </t>
  </si>
  <si>
    <t xml:space="preserve">c/o Columbus Felton           </t>
  </si>
  <si>
    <t xml:space="preserve">Mount Beulah Christian Church                     </t>
  </si>
  <si>
    <t xml:space="preserve">Pine Bluff                    </t>
  </si>
  <si>
    <t xml:space="preserve">Mount Sinai Christian Church                      </t>
  </si>
  <si>
    <t xml:space="preserve">New Hope United Christian Church                  </t>
  </si>
  <si>
    <t xml:space="preserve">597 CAMDEN RD                 </t>
  </si>
  <si>
    <t xml:space="preserve">CAMDEN                        </t>
  </si>
  <si>
    <t xml:space="preserve">1357 Providence Road          </t>
  </si>
  <si>
    <t xml:space="preserve">Pattison                      </t>
  </si>
  <si>
    <t xml:space="preserve">Real Faith Christian Church                       </t>
  </si>
  <si>
    <t xml:space="preserve">PO Box 2194                   </t>
  </si>
  <si>
    <t xml:space="preserve">Clarksdale                    </t>
  </si>
  <si>
    <t>38614-8194</t>
  </si>
  <si>
    <t xml:space="preserve">Zion Rock Christian Church                        </t>
  </si>
  <si>
    <t xml:space="preserve">c/o Roosevelt Howard          </t>
  </si>
  <si>
    <t>38923-6716</t>
  </si>
  <si>
    <t xml:space="preserve">PO Box 2161                   </t>
  </si>
  <si>
    <t xml:space="preserve">Montgomery                    </t>
  </si>
  <si>
    <t xml:space="preserve">Alfa y Omega                                      </t>
  </si>
  <si>
    <t xml:space="preserve">2131 E. Thomas Rd.            </t>
  </si>
  <si>
    <t xml:space="preserve">P O Box 26392                 </t>
  </si>
  <si>
    <t>85726-6392</t>
  </si>
  <si>
    <t xml:space="preserve">P O Box 6764                  </t>
  </si>
  <si>
    <t xml:space="preserve">Eureka                        </t>
  </si>
  <si>
    <t>95502-6764</t>
  </si>
  <si>
    <t xml:space="preserve">2 Vaughan Rd.                 </t>
  </si>
  <si>
    <t xml:space="preserve">Toronto                       </t>
  </si>
  <si>
    <t xml:space="preserve">M6G 2N1   </t>
  </si>
  <si>
    <t xml:space="preserve">McKernan Christian Church                         </t>
  </si>
  <si>
    <t xml:space="preserve">11304-78 Ave NW               </t>
  </si>
  <si>
    <t xml:space="preserve">Edmonton                      </t>
  </si>
  <si>
    <t xml:space="preserve">T6G 0M9   </t>
  </si>
  <si>
    <t xml:space="preserve">Saint Thomas Christian Church                     </t>
  </si>
  <si>
    <t xml:space="preserve">451 Wellington St             </t>
  </si>
  <si>
    <t xml:space="preserve">St. Thomas                    </t>
  </si>
  <si>
    <t xml:space="preserve">N5R 5X8   </t>
  </si>
  <si>
    <t xml:space="preserve">Summerville Christian Church                      </t>
  </si>
  <si>
    <t xml:space="preserve">Broad River Rd.               </t>
  </si>
  <si>
    <t xml:space="preserve">Port Mouton                   </t>
  </si>
  <si>
    <t xml:space="preserve">B0T 1T0   </t>
  </si>
  <si>
    <t xml:space="preserve">Winger Church of Christ (Disciples of Christ)     </t>
  </si>
  <si>
    <t xml:space="preserve">PO Box 53                     </t>
  </si>
  <si>
    <t xml:space="preserve">Wainfleet                     </t>
  </si>
  <si>
    <t xml:space="preserve">L0S 1V0   </t>
  </si>
  <si>
    <t xml:space="preserve">Wyndholme Christian Church                        </t>
  </si>
  <si>
    <t xml:space="preserve">Joffre St &amp; Medford St        </t>
  </si>
  <si>
    <t xml:space="preserve">Dartmouth                     </t>
  </si>
  <si>
    <t xml:space="preserve">B2Y 3CY   </t>
  </si>
  <si>
    <t xml:space="preserve">Fort Washington Christian Church                  </t>
  </si>
  <si>
    <t>20744-4099</t>
  </si>
  <si>
    <t xml:space="preserve">Garfield Memorial Christian Church                </t>
  </si>
  <si>
    <t xml:space="preserve">Perryhawkin Christian Church                      </t>
  </si>
  <si>
    <t xml:space="preserve">PO Box 165                    </t>
  </si>
  <si>
    <t xml:space="preserve">Princess Anne                 </t>
  </si>
  <si>
    <t>21853-0165</t>
  </si>
  <si>
    <t xml:space="preserve">9105 All Saints Rd            </t>
  </si>
  <si>
    <t xml:space="preserve">Laurel                        </t>
  </si>
  <si>
    <t xml:space="preserve">PO BOX 132                    </t>
  </si>
  <si>
    <t xml:space="preserve">7006 E. Geddes Pl.            </t>
  </si>
  <si>
    <t xml:space="preserve">Centennial                    </t>
  </si>
  <si>
    <t>80112-1607</t>
  </si>
  <si>
    <t xml:space="preserve">University View Christian Church                  </t>
  </si>
  <si>
    <t xml:space="preserve">1650 S. Birch St.             </t>
  </si>
  <si>
    <t xml:space="preserve">Iglesia Cristiana del Oeste                       </t>
  </si>
  <si>
    <t xml:space="preserve">6151 Clarcona-Ocoee Rd        </t>
  </si>
  <si>
    <t xml:space="preserve">2455 NW 68TH ST               </t>
  </si>
  <si>
    <t xml:space="preserve">McIntosh Christian Church                         </t>
  </si>
  <si>
    <t xml:space="preserve">PO Box 72                     </t>
  </si>
  <si>
    <t xml:space="preserve">McIntosh                      </t>
  </si>
  <si>
    <t xml:space="preserve">Nueva Vida Christian Church                       </t>
  </si>
  <si>
    <t xml:space="preserve">Redemption Evangelical Church                     </t>
  </si>
  <si>
    <t xml:space="preserve">2040 NE 155th St              </t>
  </si>
  <si>
    <t xml:space="preserve">N Miami Beach                 </t>
  </si>
  <si>
    <t xml:space="preserve">Good Neighbor Christian Church                    </t>
  </si>
  <si>
    <t xml:space="preserve">10450 Windsor Park Dr         </t>
  </si>
  <si>
    <t xml:space="preserve">Alpharetta                    </t>
  </si>
  <si>
    <t xml:space="preserve">Disciples of Christ Community                     </t>
  </si>
  <si>
    <t xml:space="preserve">1210 W John St.               </t>
  </si>
  <si>
    <t xml:space="preserve">Champaign                     </t>
  </si>
  <si>
    <t xml:space="preserve">302 S. MAIN ST.               </t>
  </si>
  <si>
    <t xml:space="preserve">New Covenant Community                            </t>
  </si>
  <si>
    <t xml:space="preserve">210 W MULBERRY ST             </t>
  </si>
  <si>
    <t xml:space="preserve">NORMAL                        </t>
  </si>
  <si>
    <t>61761-2585</t>
  </si>
  <si>
    <t xml:space="preserve">1940 CAMPBELL AVE             </t>
  </si>
  <si>
    <t xml:space="preserve">Corydon Christian Church                          </t>
  </si>
  <si>
    <t xml:space="preserve">216 N MULBERRY ST             </t>
  </si>
  <si>
    <t xml:space="preserve">CORYDON                       </t>
  </si>
  <si>
    <t xml:space="preserve">East Street Christian Church                      </t>
  </si>
  <si>
    <t xml:space="preserve">P O BOX 25                    </t>
  </si>
  <si>
    <t xml:space="preserve">CARTHAGE                      </t>
  </si>
  <si>
    <t xml:space="preserve">1970 N Wabash Rd              </t>
  </si>
  <si>
    <t xml:space="preserve">53 W. Main St.                </t>
  </si>
  <si>
    <t xml:space="preserve">Peru                          </t>
  </si>
  <si>
    <t xml:space="preserve">Milroy Christian Church                           </t>
  </si>
  <si>
    <t xml:space="preserve">P O BOX 275                   </t>
  </si>
  <si>
    <t xml:space="preserve">MILROY                        </t>
  </si>
  <si>
    <t xml:space="preserve">New Washington Christian Church                   </t>
  </si>
  <si>
    <t xml:space="preserve">P O Box 72                    </t>
  </si>
  <si>
    <t xml:space="preserve">New Washington                </t>
  </si>
  <si>
    <t xml:space="preserve">Park Christian Church                             </t>
  </si>
  <si>
    <t xml:space="preserve">2231 GREEN VALLEY RD          </t>
  </si>
  <si>
    <t xml:space="preserve">Temple of Christ Christian Church                 </t>
  </si>
  <si>
    <t xml:space="preserve">2916 W. 30th Street           </t>
  </si>
  <si>
    <t xml:space="preserve">Chambers Ave Christian Church                     </t>
  </si>
  <si>
    <t xml:space="preserve">318 CHAMBERS AVE.             </t>
  </si>
  <si>
    <t xml:space="preserve">Defoe Christian Church                            </t>
  </si>
  <si>
    <t xml:space="preserve">601 Hwy US 41-A S             </t>
  </si>
  <si>
    <t xml:space="preserve">Providence                    </t>
  </si>
  <si>
    <t xml:space="preserve">Hodgenville Christian Church                      </t>
  </si>
  <si>
    <t xml:space="preserve">P O BOX 286                   </t>
  </si>
  <si>
    <t xml:space="preserve">HODGENVILLE                   </t>
  </si>
  <si>
    <t xml:space="preserve">Hustonville Christian Church                      </t>
  </si>
  <si>
    <t xml:space="preserve">COLLEGE ST , BOX 11           </t>
  </si>
  <si>
    <t xml:space="preserve">HUSTONVILLE                   </t>
  </si>
  <si>
    <t xml:space="preserve">Lawrence Creek Christian Church                   </t>
  </si>
  <si>
    <t xml:space="preserve">3201 Charleston Bottoms Rd    </t>
  </si>
  <si>
    <t xml:space="preserve">P O BOX 326                   </t>
  </si>
  <si>
    <t xml:space="preserve">Morris Valley Christian Church                    </t>
  </si>
  <si>
    <t xml:space="preserve">2714 State Rt 1181            </t>
  </si>
  <si>
    <t xml:space="preserve">Bardwell                      </t>
  </si>
  <si>
    <t xml:space="preserve">Mount Gilead Christian Church                     </t>
  </si>
  <si>
    <t xml:space="preserve">c/o Robert Jones              </t>
  </si>
  <si>
    <t xml:space="preserve">Point Pleasant Christian Church                   </t>
  </si>
  <si>
    <t xml:space="preserve">4724 S PROPERTY RD            </t>
  </si>
  <si>
    <t>40342-0417</t>
  </si>
  <si>
    <t xml:space="preserve">Victory Christian Church                          </t>
  </si>
  <si>
    <t xml:space="preserve">148 VICTORY AVE               </t>
  </si>
  <si>
    <t xml:space="preserve">White Oak Christian Church                        </t>
  </si>
  <si>
    <t xml:space="preserve">8275 HWY 460 E                </t>
  </si>
  <si>
    <t xml:space="preserve">WHITE OAK                     </t>
  </si>
  <si>
    <t xml:space="preserve">Boonesboro Christian Church                       </t>
  </si>
  <si>
    <t xml:space="preserve">361 CR 323                    </t>
  </si>
  <si>
    <t>65250-9723</t>
  </si>
  <si>
    <t xml:space="preserve">Bunceton Federated Church                         </t>
  </si>
  <si>
    <t xml:space="preserve">9013 HIGHWAY U                </t>
  </si>
  <si>
    <t xml:space="preserve">PRAIRIE HOME                  </t>
  </si>
  <si>
    <t xml:space="preserve">303 W MAIN ST                 </t>
  </si>
  <si>
    <t xml:space="preserve">Cove Creek Christian Church                       </t>
  </si>
  <si>
    <t xml:space="preserve">12899 NE St RR BB             </t>
  </si>
  <si>
    <t xml:space="preserve">Urich                         </t>
  </si>
  <si>
    <t xml:space="preserve">DeWitt Christian Church                           </t>
  </si>
  <si>
    <t xml:space="preserve">c/o Lanny Lybarger, Treasurer </t>
  </si>
  <si>
    <t>65236-1035</t>
  </si>
  <si>
    <t xml:space="preserve">Dorsey Christian Church                           </t>
  </si>
  <si>
    <t xml:space="preserve">1501 S. Main Street           </t>
  </si>
  <si>
    <t xml:space="preserve">GALLATIN                      </t>
  </si>
  <si>
    <t>64640-1499</t>
  </si>
  <si>
    <t xml:space="preserve">PO Box 42                     </t>
  </si>
  <si>
    <t xml:space="preserve">KING CITY                     </t>
  </si>
  <si>
    <t>64463-0445</t>
  </si>
  <si>
    <t xml:space="preserve">P O BOX 178                   </t>
  </si>
  <si>
    <t xml:space="preserve">MARIONVILLE                   </t>
  </si>
  <si>
    <t xml:space="preserve">P O BOX 526                   </t>
  </si>
  <si>
    <t xml:space="preserve">BONNE TERRE                   </t>
  </si>
  <si>
    <t>63628-1501</t>
  </si>
  <si>
    <t xml:space="preserve">401 CHERRY ST                 </t>
  </si>
  <si>
    <t xml:space="preserve">DONIPHAN                      </t>
  </si>
  <si>
    <t xml:space="preserve">Higbee Christian Church                           </t>
  </si>
  <si>
    <t xml:space="preserve">P O Box 226                   </t>
  </si>
  <si>
    <t xml:space="preserve">Higbee                        </t>
  </si>
  <si>
    <t>65257-0226</t>
  </si>
  <si>
    <t xml:space="preserve">Lewistown Christian Church                        </t>
  </si>
  <si>
    <t xml:space="preserve">109 E QUINCY                  </t>
  </si>
  <si>
    <t xml:space="preserve">LEWISTOWN                     </t>
  </si>
  <si>
    <t xml:space="preserve">New Life Christian Church United                  </t>
  </si>
  <si>
    <t xml:space="preserve">2755 BARRON RD                </t>
  </si>
  <si>
    <t>63901-1929</t>
  </si>
  <si>
    <t xml:space="preserve">Presbyterian-Christian Church                     </t>
  </si>
  <si>
    <t xml:space="preserve">P.O. Box 150                  </t>
  </si>
  <si>
    <t xml:space="preserve">STEWARTSVILLE                 </t>
  </si>
  <si>
    <t xml:space="preserve">Rocheport Christian Church                        </t>
  </si>
  <si>
    <t xml:space="preserve">300 Central                   </t>
  </si>
  <si>
    <t xml:space="preserve">Rocheport                     </t>
  </si>
  <si>
    <t>65279-9812</t>
  </si>
  <si>
    <t xml:space="preserve">Tulip Christian Church                            </t>
  </si>
  <si>
    <t xml:space="preserve">5839 AUDRIAN RD #109          </t>
  </si>
  <si>
    <t xml:space="preserve">United Christian and Presbyn                      </t>
  </si>
  <si>
    <t xml:space="preserve">P O BOX 225                   </t>
  </si>
  <si>
    <t xml:space="preserve">LAWSON                        </t>
  </si>
  <si>
    <t>64062-0225</t>
  </si>
  <si>
    <t xml:space="preserve">Congregational-Christian Church                   </t>
  </si>
  <si>
    <t xml:space="preserve">696 N 5th Street              </t>
  </si>
  <si>
    <t xml:space="preserve">DAVID CITY                    </t>
  </si>
  <si>
    <t>68632-1402</t>
  </si>
  <si>
    <t xml:space="preserve">CrossBridge Christian Church                      </t>
  </si>
  <si>
    <t xml:space="preserve">6201 N 28TH ST                </t>
  </si>
  <si>
    <t xml:space="preserve">P O Box 105                   </t>
  </si>
  <si>
    <t xml:space="preserve">Wilsonville                   </t>
  </si>
  <si>
    <t>69046-0105</t>
  </si>
  <si>
    <t xml:space="preserve">c/o Connie Fussell            </t>
  </si>
  <si>
    <t xml:space="preserve">Body of Christ Christian Church                   </t>
  </si>
  <si>
    <t xml:space="preserve">P O Box 1755                  </t>
  </si>
  <si>
    <t xml:space="preserve">High Point                    </t>
  </si>
  <si>
    <t>27261-1755</t>
  </si>
  <si>
    <t xml:space="preserve">Cedar Point Church of Christ                      </t>
  </si>
  <si>
    <t xml:space="preserve">PO Box 510                    </t>
  </si>
  <si>
    <t xml:space="preserve">Newton Grove                  </t>
  </si>
  <si>
    <t>28366-0510</t>
  </si>
  <si>
    <t xml:space="preserve">P O Box 604                   </t>
  </si>
  <si>
    <t>27925-0604</t>
  </si>
  <si>
    <t xml:space="preserve">Everetts Christian Church                         </t>
  </si>
  <si>
    <t xml:space="preserve">EVERETTS                      </t>
  </si>
  <si>
    <t xml:space="preserve">1505 FORT BRAGG RD            </t>
  </si>
  <si>
    <t xml:space="preserve">P O BOX 337                   </t>
  </si>
  <si>
    <t xml:space="preserve">WALNUT COVE                   </t>
  </si>
  <si>
    <t xml:space="preserve">Goshen Church of Christ                           </t>
  </si>
  <si>
    <t xml:space="preserve">7120 Suttontown Rd            </t>
  </si>
  <si>
    <t xml:space="preserve">Faison                        </t>
  </si>
  <si>
    <t>28341-7254</t>
  </si>
  <si>
    <t xml:space="preserve">Hassell Christian Church                          </t>
  </si>
  <si>
    <t xml:space="preserve">P O BOX 59                    </t>
  </si>
  <si>
    <t xml:space="preserve">HASSELL                       </t>
  </si>
  <si>
    <t xml:space="preserve">Donna Rouse, Treasurer        </t>
  </si>
  <si>
    <t xml:space="preserve">New Bern                      </t>
  </si>
  <si>
    <t xml:space="preserve">Lanie's Chapel Christian Church                   </t>
  </si>
  <si>
    <t xml:space="preserve">5333  HWY 58 NORTH            </t>
  </si>
  <si>
    <t>28501-6907</t>
  </si>
  <si>
    <t xml:space="preserve">Messiah Community Christian Church                </t>
  </si>
  <si>
    <t xml:space="preserve">Attn  Elder Daisy R Chambers  </t>
  </si>
  <si>
    <t xml:space="preserve">Winston Salem                 </t>
  </si>
  <si>
    <t xml:space="preserve">Middle Fork Christian Church                      </t>
  </si>
  <si>
    <t xml:space="preserve">Pantego Christian Church                          </t>
  </si>
  <si>
    <t xml:space="preserve">P O BOX 141                   </t>
  </si>
  <si>
    <t xml:space="preserve">PANTEGO                       </t>
  </si>
  <si>
    <t xml:space="preserve">Saint Luke Church of Christ                       </t>
  </si>
  <si>
    <t xml:space="preserve">101 Neville Street            </t>
  </si>
  <si>
    <t xml:space="preserve">Tarboro                       </t>
  </si>
  <si>
    <t>27886-5327</t>
  </si>
  <si>
    <t xml:space="preserve">P O BOX 1766                  </t>
  </si>
  <si>
    <t xml:space="preserve">Bleecker Street Church of Christ                  </t>
  </si>
  <si>
    <t xml:space="preserve">97 BLEECKER ST                </t>
  </si>
  <si>
    <t xml:space="preserve">GLOVERSVILLE                  </t>
  </si>
  <si>
    <t xml:space="preserve">71 West St                    </t>
  </si>
  <si>
    <t xml:space="preserve">Danbury                       </t>
  </si>
  <si>
    <t>CT</t>
  </si>
  <si>
    <t xml:space="preserve">Evangelical Church of the Living God              </t>
  </si>
  <si>
    <t xml:space="preserve">Grove Street Christian Church                     </t>
  </si>
  <si>
    <t xml:space="preserve">85 GROVE ST                   </t>
  </si>
  <si>
    <t xml:space="preserve">TONAWANDA                     </t>
  </si>
  <si>
    <t xml:space="preserve">P O Box 1098                  </t>
  </si>
  <si>
    <t xml:space="preserve">4620 N Post                   </t>
  </si>
  <si>
    <t xml:space="preserve">7503 18TH AVE NW              </t>
  </si>
  <si>
    <t xml:space="preserve">Dunham Avenue Christian Church                    </t>
  </si>
  <si>
    <t xml:space="preserve">1629 E 66TH ST                </t>
  </si>
  <si>
    <t xml:space="preserve">PO Box 167295                 </t>
  </si>
  <si>
    <t xml:space="preserve">OREGON                        </t>
  </si>
  <si>
    <t xml:space="preserve">Fair Street Christian Church                      </t>
  </si>
  <si>
    <t xml:space="preserve">705 LINDEN AVE                </t>
  </si>
  <si>
    <t xml:space="preserve">120 S Poplar                  </t>
  </si>
  <si>
    <t xml:space="preserve">LEIPSIC                       </t>
  </si>
  <si>
    <t xml:space="preserve">First Community Church                            </t>
  </si>
  <si>
    <t xml:space="preserve">1320 CAMBRIDGE BLVD           </t>
  </si>
  <si>
    <t xml:space="preserve">First Federated Church                            </t>
  </si>
  <si>
    <t xml:space="preserve">N JACKSON                     </t>
  </si>
  <si>
    <t xml:space="preserve">Light of the Community Christian Church           </t>
  </si>
  <si>
    <t xml:space="preserve">200 Delaware Ave              </t>
  </si>
  <si>
    <t>45405-3907</t>
  </si>
  <si>
    <t xml:space="preserve">355 E CAMPUS VIEW BLVD        </t>
  </si>
  <si>
    <t xml:space="preserve">Rudolph Christian Church                          </t>
  </si>
  <si>
    <t xml:space="preserve">13868 MERMILL ROAD            </t>
  </si>
  <si>
    <t xml:space="preserve">RUDOLPH                       </t>
  </si>
  <si>
    <t xml:space="preserve">Third Christian Church                            </t>
  </si>
  <si>
    <t xml:space="preserve">241 1ST ST S.W.               </t>
  </si>
  <si>
    <t>44485-3821</t>
  </si>
  <si>
    <t xml:space="preserve">Del City Christian Church                         </t>
  </si>
  <si>
    <t xml:space="preserve">4724 Tate Dr                  </t>
  </si>
  <si>
    <t xml:space="preserve">Del City                      </t>
  </si>
  <si>
    <t>73115-3836</t>
  </si>
  <si>
    <t xml:space="preserve">Iglesia Escudo y Fortaleza                        </t>
  </si>
  <si>
    <t xml:space="preserve">P O Box 12663                 </t>
  </si>
  <si>
    <t xml:space="preserve">Salem                         </t>
  </si>
  <si>
    <t xml:space="preserve">Iglesia Cristiana Emanuel                         </t>
  </si>
  <si>
    <t xml:space="preserve">9444 Mango Ave                </t>
  </si>
  <si>
    <t xml:space="preserve">Fontana                       </t>
  </si>
  <si>
    <t xml:space="preserve">1510 N. San Antonio Avenue    </t>
  </si>
  <si>
    <t xml:space="preserve">Upland                        </t>
  </si>
  <si>
    <t xml:space="preserve">Ashton Branch Christian Church                    </t>
  </si>
  <si>
    <t xml:space="preserve">1703 GREENPOND HWY            </t>
  </si>
  <si>
    <t xml:space="preserve">ASHTON BRANCH                 </t>
  </si>
  <si>
    <t xml:space="preserve">Magdalene Christian Church                        </t>
  </si>
  <si>
    <t xml:space="preserve">P O BOX 472                   </t>
  </si>
  <si>
    <t xml:space="preserve">ALLENDALE                     </t>
  </si>
  <si>
    <t xml:space="preserve">Shalom Christian Church                           </t>
  </si>
  <si>
    <t xml:space="preserve">*do not mail                  </t>
  </si>
  <si>
    <t xml:space="preserve">1500 Meadow Park Drive        </t>
  </si>
  <si>
    <t xml:space="preserve">Ft. Worth                     </t>
  </si>
  <si>
    <t xml:space="preserve">2702 AVE 0-1/2                </t>
  </si>
  <si>
    <t xml:space="preserve">GALVESTON                     </t>
  </si>
  <si>
    <t xml:space="preserve">SAND RD AT YAMPARIKA          </t>
  </si>
  <si>
    <t xml:space="preserve">VERNON                        </t>
  </si>
  <si>
    <t xml:space="preserve">400 N REAGAN ST               </t>
  </si>
  <si>
    <t xml:space="preserve">SAN BENITO                    </t>
  </si>
  <si>
    <t xml:space="preserve">200 S BRYAN BOX 5064          </t>
  </si>
  <si>
    <t xml:space="preserve">BORGER                        </t>
  </si>
  <si>
    <t xml:space="preserve">504 S HOUSTON ST              </t>
  </si>
  <si>
    <t xml:space="preserve">KAUFMAN                       </t>
  </si>
  <si>
    <t xml:space="preserve">P.O. Box 845                  </t>
  </si>
  <si>
    <t xml:space="preserve">Mertzon                       </t>
  </si>
  <si>
    <t xml:space="preserve">PO BOX 73                     </t>
  </si>
  <si>
    <t>78605-0073</t>
  </si>
  <si>
    <t xml:space="preserve">2411 Coggin Avenue            </t>
  </si>
  <si>
    <t xml:space="preserve">Brownwood                     </t>
  </si>
  <si>
    <t xml:space="preserve">210 E CASH                    </t>
  </si>
  <si>
    <t xml:space="preserve">IOWA PARK                     </t>
  </si>
  <si>
    <t xml:space="preserve">P O Box 216                   </t>
  </si>
  <si>
    <t xml:space="preserve">Iglesia Cristiana Monte Horeb                     </t>
  </si>
  <si>
    <t xml:space="preserve">Iglesia Cristiana Principe de Paz                 </t>
  </si>
  <si>
    <t xml:space="preserve">1417 Hillcrest Dr             </t>
  </si>
  <si>
    <t>78723-1849</t>
  </si>
  <si>
    <t xml:space="preserve">Iglesia Cristiana Rey de Reyes                    </t>
  </si>
  <si>
    <t xml:space="preserve">1705 SW Stalldings Drive      </t>
  </si>
  <si>
    <t xml:space="preserve">Nacogdoches                   </t>
  </si>
  <si>
    <t xml:space="preserve">Rolling Oaks Christian Church                     </t>
  </si>
  <si>
    <t xml:space="preserve">7150 STAHL ROAD               </t>
  </si>
  <si>
    <t>78247-1000</t>
  </si>
  <si>
    <t xml:space="preserve">St James Christian Church                         </t>
  </si>
  <si>
    <t xml:space="preserve">PO Box 1087                   </t>
  </si>
  <si>
    <t xml:space="preserve">Somerville                    </t>
  </si>
  <si>
    <t xml:space="preserve">Sunset Christian Church                           </t>
  </si>
  <si>
    <t xml:space="preserve">P O BOX 878                   </t>
  </si>
  <si>
    <t xml:space="preserve">GRAPELAND                     </t>
  </si>
  <si>
    <t xml:space="preserve">Graceland Christian Church                        </t>
  </si>
  <si>
    <t xml:space="preserve">PO Box 1753                   </t>
  </si>
  <si>
    <t xml:space="preserve">Southhaven                    </t>
  </si>
  <si>
    <t>38671-0019</t>
  </si>
  <si>
    <t xml:space="preserve">Pleasants Christian Church                        </t>
  </si>
  <si>
    <t xml:space="preserve">P O BOX 266                   </t>
  </si>
  <si>
    <t xml:space="preserve">ROSSVILLE                     </t>
  </si>
  <si>
    <t xml:space="preserve">The Journey Christian Church                      </t>
  </si>
  <si>
    <t xml:space="preserve">P O Box 2955                  </t>
  </si>
  <si>
    <t xml:space="preserve">Cordova                       </t>
  </si>
  <si>
    <t>38088-2955</t>
  </si>
  <si>
    <t xml:space="preserve">Braddyville Christian Church                      </t>
  </si>
  <si>
    <t xml:space="preserve">BOX 95                        </t>
  </si>
  <si>
    <t xml:space="preserve">BRADDYVILLE                   </t>
  </si>
  <si>
    <t xml:space="preserve">250 W 'E' AVENUE              </t>
  </si>
  <si>
    <t xml:space="preserve">NEVADA                        </t>
  </si>
  <si>
    <t xml:space="preserve">807 S MAIN STREET             </t>
  </si>
  <si>
    <t xml:space="preserve">CHARLES CITY                  </t>
  </si>
  <si>
    <t xml:space="preserve">406 N 5th St                  </t>
  </si>
  <si>
    <t xml:space="preserve">Eddyville                     </t>
  </si>
  <si>
    <t>52553-7783</t>
  </si>
  <si>
    <t xml:space="preserve">What Cheer Church of Christ                       </t>
  </si>
  <si>
    <t xml:space="preserve">BAUMERT/RT 1 BOX 230          </t>
  </si>
  <si>
    <t xml:space="preserve">SIGOURNEY                     </t>
  </si>
  <si>
    <t xml:space="preserve">Woodburn Christian Church                         </t>
  </si>
  <si>
    <t xml:space="preserve">710 MAPLE                     </t>
  </si>
  <si>
    <t xml:space="preserve">WOODBURN                      </t>
  </si>
  <si>
    <t xml:space="preserve">Belmont Christian Church                          </t>
  </si>
  <si>
    <t xml:space="preserve">1101 JAMISON AVE SE           </t>
  </si>
  <si>
    <t xml:space="preserve">Christian Tabernacle                              </t>
  </si>
  <si>
    <t xml:space="preserve">1602 Wynell Drive             </t>
  </si>
  <si>
    <t xml:space="preserve">Callands                      </t>
  </si>
  <si>
    <t xml:space="preserve">Cliffield Christian Church                        </t>
  </si>
  <si>
    <t xml:space="preserve">345 Earls Branch Road         </t>
  </si>
  <si>
    <t xml:space="preserve">POUNDING MILL                 </t>
  </si>
  <si>
    <t>24637-3803</t>
  </si>
  <si>
    <t xml:space="preserve">Elpis Christian Church                            </t>
  </si>
  <si>
    <t xml:space="preserve">2703 ELPIS CHURCH RD          </t>
  </si>
  <si>
    <t xml:space="preserve">MAIDENS                       </t>
  </si>
  <si>
    <t xml:space="preserve">Hood                          </t>
  </si>
  <si>
    <t>22723-0019</t>
  </si>
  <si>
    <t xml:space="preserve">Box 116                       </t>
  </si>
  <si>
    <t xml:space="preserve">NEWPORT                       </t>
  </si>
  <si>
    <t>24128-0116</t>
  </si>
  <si>
    <t xml:space="preserve">P O BOX 1307                  </t>
  </si>
  <si>
    <t xml:space="preserve">RICHLANDS                     </t>
  </si>
  <si>
    <t xml:space="preserve">Midway Church of Christ                           </t>
  </si>
  <si>
    <t xml:space="preserve">P O BOX 331                   </t>
  </si>
  <si>
    <t xml:space="preserve">N TAZEWELL                    </t>
  </si>
  <si>
    <t xml:space="preserve">Mount Olive # One Christian Church                </t>
  </si>
  <si>
    <t xml:space="preserve">14 JORDEN CREEK RD            </t>
  </si>
  <si>
    <t xml:space="preserve">Newbern Christian Church                          </t>
  </si>
  <si>
    <t xml:space="preserve">P O Box 325                   </t>
  </si>
  <si>
    <t xml:space="preserve">Newbern                       </t>
  </si>
  <si>
    <t>24126-0325</t>
  </si>
  <si>
    <t xml:space="preserve">Old Well Christian Church                         </t>
  </si>
  <si>
    <t xml:space="preserve">P O BOX 163                   </t>
  </si>
  <si>
    <t xml:space="preserve">SPENCER                       </t>
  </si>
  <si>
    <t xml:space="preserve">Yancyville Christian Church                       </t>
  </si>
  <si>
    <t xml:space="preserve">5623 Yancyville Road          </t>
  </si>
  <si>
    <t xml:space="preserve">P O BOX 458                   </t>
  </si>
  <si>
    <t xml:space="preserve">Vinson Memorial Christian Church                  </t>
  </si>
  <si>
    <t xml:space="preserve">3800 PIEDMONT RD.             </t>
  </si>
  <si>
    <t xml:space="preserve">HUNTINGTON                    </t>
  </si>
  <si>
    <t xml:space="preserve">General Misc Region                               </t>
  </si>
  <si>
    <t xml:space="preserve">PowerShift Worship Center                         </t>
  </si>
  <si>
    <t xml:space="preserve">Griffith Christian Church                         </t>
  </si>
  <si>
    <t xml:space="preserve">4696 HWY 46                   </t>
  </si>
  <si>
    <t xml:space="preserve">CEDER BLUFF                   </t>
  </si>
  <si>
    <t xml:space="preserve">**                            </t>
  </si>
  <si>
    <t xml:space="preserve">***                           </t>
  </si>
  <si>
    <t xml:space="preserve">289 N Main St #408            </t>
  </si>
  <si>
    <t xml:space="preserve">Wellsville                    </t>
  </si>
  <si>
    <t>14895-1014</t>
  </si>
  <si>
    <t xml:space="preserve">2216 E First Street           </t>
  </si>
  <si>
    <t xml:space="preserve">Origin Christian Church                           </t>
  </si>
  <si>
    <t xml:space="preserve">5115 S Freya St               </t>
  </si>
  <si>
    <t xml:space="preserve">201 W Ustick Rd               </t>
  </si>
  <si>
    <t xml:space="preserve">1029 Saint James Ave          </t>
  </si>
  <si>
    <t xml:space="preserve">Summerville                   </t>
  </si>
  <si>
    <t>29483-8507</t>
  </si>
  <si>
    <t xml:space="preserve">Lacona Christian Church                           </t>
  </si>
  <si>
    <t xml:space="preserve">122 S WASHINGTON              </t>
  </si>
  <si>
    <t xml:space="preserve">LACONA                        </t>
  </si>
  <si>
    <t xml:space="preserve">C/O Russell Harris            </t>
  </si>
  <si>
    <t xml:space="preserve">ALBERTA                       </t>
  </si>
  <si>
    <t xml:space="preserve">PO Box 1192                   </t>
  </si>
  <si>
    <t xml:space="preserve">New Birth Christian Church                        </t>
  </si>
  <si>
    <t xml:space="preserve">P O Box 1052                  </t>
  </si>
  <si>
    <t xml:space="preserve">Starkville                    </t>
  </si>
  <si>
    <t>39760-1052</t>
  </si>
  <si>
    <t xml:space="preserve">Wood Memorial Christian Church                    </t>
  </si>
  <si>
    <t xml:space="preserve">5820 Edmondson Avenue         </t>
  </si>
  <si>
    <t xml:space="preserve">P O Box 143                   </t>
  </si>
  <si>
    <t xml:space="preserve">1151 E SIXTH ST               </t>
  </si>
  <si>
    <t xml:space="preserve">Abundant Life Christian Church                    </t>
  </si>
  <si>
    <t xml:space="preserve">3500 S. Normandie Ave.        </t>
  </si>
  <si>
    <t xml:space="preserve">Pittsburgh                    </t>
  </si>
  <si>
    <t xml:space="preserve">Hooks                         </t>
  </si>
  <si>
    <t xml:space="preserve">Arlington Heights Christian Church                </t>
  </si>
  <si>
    <t xml:space="preserve">4629 BRYCE AVE                </t>
  </si>
  <si>
    <t xml:space="preserve">1835 Walnut Ave               </t>
  </si>
  <si>
    <t>75006-6114</t>
  </si>
  <si>
    <t xml:space="preserve">From entity to benefit OGMP &amp; Gen Min only        </t>
  </si>
  <si>
    <t xml:space="preserve">PO Box 64                     </t>
  </si>
  <si>
    <t xml:space="preserve">Bement                        </t>
  </si>
  <si>
    <t xml:space="preserve">PO Box 10                     </t>
  </si>
  <si>
    <t xml:space="preserve">PO Box 36601                  </t>
  </si>
  <si>
    <t xml:space="preserve">PO Box 4548                   </t>
  </si>
  <si>
    <t xml:space="preserve">P O Box 417                   </t>
  </si>
  <si>
    <t xml:space="preserve">Lawrenceburg                  </t>
  </si>
  <si>
    <t xml:space="preserve">P O Box 155                   </t>
  </si>
  <si>
    <t xml:space="preserve">Monroe City                   </t>
  </si>
  <si>
    <t xml:space="preserve">PO Box 2702                   </t>
  </si>
  <si>
    <t xml:space="preserve">9102 S. Mingo Rd.             </t>
  </si>
  <si>
    <t xml:space="preserve">PO Box 953                    </t>
  </si>
  <si>
    <t xml:space="preserve">Hood River Valley Christian Church                </t>
  </si>
  <si>
    <t xml:space="preserve">PO BOX 811                    </t>
  </si>
  <si>
    <t xml:space="preserve">PO BOX 25142                  </t>
  </si>
  <si>
    <t xml:space="preserve">PO Box 796                    </t>
  </si>
  <si>
    <t xml:space="preserve">PO Box 847                    </t>
  </si>
  <si>
    <t xml:space="preserve">P O Box 19                    </t>
  </si>
  <si>
    <t xml:space="preserve">PO Box 5556                   </t>
  </si>
  <si>
    <t>1800 Pembrook Drive, Suite 100</t>
  </si>
  <si>
    <t xml:space="preserve">5556 Bethlehem Rd             </t>
  </si>
  <si>
    <t xml:space="preserve">5060 Main St                  </t>
  </si>
  <si>
    <t xml:space="preserve">1302 W Boone St               </t>
  </si>
  <si>
    <t xml:space="preserve">Saint Mark Church of Christ                       </t>
  </si>
  <si>
    <t xml:space="preserve">P O BOX 2105                  </t>
  </si>
  <si>
    <t>27533-2105</t>
  </si>
  <si>
    <t xml:space="preserve">P O Box 68                    </t>
  </si>
  <si>
    <t xml:space="preserve">Tannersville                  </t>
  </si>
  <si>
    <t xml:space="preserve">P O Box 428                   </t>
  </si>
  <si>
    <t>44685-0428</t>
  </si>
  <si>
    <t xml:space="preserve">2102 E. Foothill Dr           </t>
  </si>
  <si>
    <t>92404-3023</t>
  </si>
  <si>
    <t xml:space="preserve">8350 W Desert Inn Rd          </t>
  </si>
  <si>
    <t xml:space="preserve">P O Box 2030                  </t>
  </si>
  <si>
    <t xml:space="preserve">2600 Cherokee Place           </t>
  </si>
  <si>
    <t xml:space="preserve">Birmingham                    </t>
  </si>
  <si>
    <t xml:space="preserve">951 W Happy Valley Rd         </t>
  </si>
  <si>
    <t xml:space="preserve">First Samoan Congregational  Christian Church     </t>
  </si>
  <si>
    <t xml:space="preserve">PO Box 255612                 </t>
  </si>
  <si>
    <t xml:space="preserve">Porterville                   </t>
  </si>
  <si>
    <t xml:space="preserve">P.O. Box 16022                </t>
  </si>
  <si>
    <t>32317-6022</t>
  </si>
  <si>
    <t xml:space="preserve">Community United Church                           </t>
  </si>
  <si>
    <t xml:space="preserve">1011 West 38th Street         </t>
  </si>
  <si>
    <t xml:space="preserve">9302 Geyer Springs Road       </t>
  </si>
  <si>
    <t xml:space="preserve">Palo Alto                     </t>
  </si>
  <si>
    <t xml:space="preserve">Winamac                       </t>
  </si>
  <si>
    <t xml:space="preserve">True Destiny Christian Church                     </t>
  </si>
  <si>
    <t xml:space="preserve">3205 Sam Wilson Road          </t>
  </si>
  <si>
    <t xml:space="preserve">P O Box 7165                  </t>
  </si>
  <si>
    <t xml:space="preserve">2047 Tuley Rd                 </t>
  </si>
  <si>
    <t xml:space="preserve">Hamilton                      </t>
  </si>
  <si>
    <t xml:space="preserve">P O BOX 147                   </t>
  </si>
  <si>
    <t xml:space="preserve">OKEANA                        </t>
  </si>
  <si>
    <t>45053-0147</t>
  </si>
  <si>
    <t xml:space="preserve">Letohatchee                   </t>
  </si>
  <si>
    <t xml:space="preserve">PO Box 603                    </t>
  </si>
  <si>
    <t xml:space="preserve">Falkville                     </t>
  </si>
  <si>
    <t xml:space="preserve">Box 82                        </t>
  </si>
  <si>
    <t xml:space="preserve">Cottondale                    </t>
  </si>
  <si>
    <t xml:space="preserve">302 Boulevard                 </t>
  </si>
  <si>
    <t xml:space="preserve">Valley                        </t>
  </si>
  <si>
    <t xml:space="preserve">349 Fairwood Blvd             </t>
  </si>
  <si>
    <t xml:space="preserve">Fairhope                      </t>
  </si>
  <si>
    <t xml:space="preserve">P O Box 8429                  </t>
  </si>
  <si>
    <t xml:space="preserve">1705 Taylor Road              </t>
  </si>
  <si>
    <t xml:space="preserve">1401 N Cherokee Ave           </t>
  </si>
  <si>
    <t xml:space="preserve">Dothan                        </t>
  </si>
  <si>
    <t xml:space="preserve">P O Box 789                   </t>
  </si>
  <si>
    <t xml:space="preserve">Jasper                        </t>
  </si>
  <si>
    <t xml:space="preserve">700 N Wood Ave                </t>
  </si>
  <si>
    <t xml:space="preserve">Florence                      </t>
  </si>
  <si>
    <t xml:space="preserve">3209 Whitesburg Dr            </t>
  </si>
  <si>
    <t xml:space="preserve">4954 Valleydale Rd            </t>
  </si>
  <si>
    <t xml:space="preserve">1701 Carridate St SW          </t>
  </si>
  <si>
    <t xml:space="preserve">P O Box 1068                  </t>
  </si>
  <si>
    <t xml:space="preserve">Robertsdale                   </t>
  </si>
  <si>
    <t xml:space="preserve">Box 853                       </t>
  </si>
  <si>
    <t xml:space="preserve">2438 Wenonah Oxmoor           </t>
  </si>
  <si>
    <t xml:space="preserve">2685 Macedonia Road           </t>
  </si>
  <si>
    <t xml:space="preserve">Tallassee                     </t>
  </si>
  <si>
    <t xml:space="preserve">1400 Hughes Rd                </t>
  </si>
  <si>
    <t xml:space="preserve">Misc Alabama-NW Florida Region                    </t>
  </si>
  <si>
    <t xml:space="preserve">861 Highway 52                </t>
  </si>
  <si>
    <t xml:space="preserve">P O Box 1349                  </t>
  </si>
  <si>
    <t xml:space="preserve">Tuskegee Inst                 </t>
  </si>
  <si>
    <t xml:space="preserve">191 Jackson Rd                </t>
  </si>
  <si>
    <t xml:space="preserve">737 Old Central Rd            </t>
  </si>
  <si>
    <t xml:space="preserve">5748 Hwy 33                   </t>
  </si>
  <si>
    <t xml:space="preserve">1779 Jefferson Ave SW         </t>
  </si>
  <si>
    <t xml:space="preserve">8701 4th Avenue S             </t>
  </si>
  <si>
    <t xml:space="preserve">640 Freedom Rd                </t>
  </si>
  <si>
    <t xml:space="preserve">126 Snow Hill Drive           </t>
  </si>
  <si>
    <t xml:space="preserve">19489 Keller Road             </t>
  </si>
  <si>
    <t xml:space="preserve">Foley                         </t>
  </si>
  <si>
    <t xml:space="preserve">1111 County Rd 69             </t>
  </si>
  <si>
    <t xml:space="preserve">Tuskegee                      </t>
  </si>
  <si>
    <t xml:space="preserve">1116 Goode St                 </t>
  </si>
  <si>
    <t xml:space="preserve">Marana                        </t>
  </si>
  <si>
    <t xml:space="preserve">706 S Greenfield Rd           </t>
  </si>
  <si>
    <t xml:space="preserve">6242 N 59th Ave               </t>
  </si>
  <si>
    <t xml:space="preserve">P O Box 1241                  </t>
  </si>
  <si>
    <t xml:space="preserve">Globe                         </t>
  </si>
  <si>
    <t xml:space="preserve">805 N Country Club            </t>
  </si>
  <si>
    <t xml:space="preserve">1230 Willow Creek Rd          </t>
  </si>
  <si>
    <t xml:space="preserve">Prescott                      </t>
  </si>
  <si>
    <t xml:space="preserve">7405 E McDonald Dr            </t>
  </si>
  <si>
    <t xml:space="preserve">740 E Speedway Blvd           </t>
  </si>
  <si>
    <t xml:space="preserve">3302 West Larkspur Drive      </t>
  </si>
  <si>
    <t xml:space="preserve">Misc Arizona Region                               </t>
  </si>
  <si>
    <t xml:space="preserve">4423 N 24th  Ste 700          </t>
  </si>
  <si>
    <t xml:space="preserve">8302 E Broadway               </t>
  </si>
  <si>
    <t xml:space="preserve">2131 E Thomas Road            </t>
  </si>
  <si>
    <t xml:space="preserve">4300 Las Cruces Way           </t>
  </si>
  <si>
    <t xml:space="preserve">3701 Barrett Avenue           </t>
  </si>
  <si>
    <t xml:space="preserve">1063 Cragmont                 </t>
  </si>
  <si>
    <t xml:space="preserve">2117 Cottage Way              </t>
  </si>
  <si>
    <t xml:space="preserve">2725 Minta Lane               </t>
  </si>
  <si>
    <t xml:space="preserve">Antioch                       </t>
  </si>
  <si>
    <t xml:space="preserve">Corning                       </t>
  </si>
  <si>
    <t xml:space="preserve">1020 N Prospect St            </t>
  </si>
  <si>
    <t xml:space="preserve">P O Box 161416                </t>
  </si>
  <si>
    <t xml:space="preserve">P O Box 207                   </t>
  </si>
  <si>
    <t xml:space="preserve">San Lorenzo                   </t>
  </si>
  <si>
    <t xml:space="preserve">2026 Arrants Street           </t>
  </si>
  <si>
    <t xml:space="preserve">Selma                         </t>
  </si>
  <si>
    <t xml:space="preserve">1035 Indiana Street           </t>
  </si>
  <si>
    <t xml:space="preserve">Vallejo                       </t>
  </si>
  <si>
    <t xml:space="preserve">15 Madison Street             </t>
  </si>
  <si>
    <t xml:space="preserve">Watsonville                   </t>
  </si>
  <si>
    <t xml:space="preserve">2441 San Jose Avenue          </t>
  </si>
  <si>
    <t xml:space="preserve">Alameda                       </t>
  </si>
  <si>
    <t xml:space="preserve">295 E Washington Ave          </t>
  </si>
  <si>
    <t xml:space="preserve">Chico                         </t>
  </si>
  <si>
    <t xml:space="preserve">P O Box 1238                  </t>
  </si>
  <si>
    <t xml:space="preserve">Colusa                        </t>
  </si>
  <si>
    <t xml:space="preserve">505 W Cameron Street          </t>
  </si>
  <si>
    <t xml:space="preserve">Hanford                       </t>
  </si>
  <si>
    <t xml:space="preserve">1345 E Olive Avenue           </t>
  </si>
  <si>
    <t xml:space="preserve">Merced                        </t>
  </si>
  <si>
    <t xml:space="preserve">2890 Middlefield Rd           </t>
  </si>
  <si>
    <t xml:space="preserve">80 S 5th St                   </t>
  </si>
  <si>
    <t xml:space="preserve">1190 Davis Street             </t>
  </si>
  <si>
    <t xml:space="preserve">San Leandro                   </t>
  </si>
  <si>
    <t xml:space="preserve">180 S Denair Ave              </t>
  </si>
  <si>
    <t xml:space="preserve">Turlock                       </t>
  </si>
  <si>
    <t xml:space="preserve">705 N State St                </t>
  </si>
  <si>
    <t xml:space="preserve">Ukiah                         </t>
  </si>
  <si>
    <t xml:space="preserve">250 Laguna Honda Blvd         </t>
  </si>
  <si>
    <t xml:space="preserve">San Francisco                 </t>
  </si>
  <si>
    <t xml:space="preserve">4445 Fruitridge Road          </t>
  </si>
  <si>
    <t xml:space="preserve">111 Errett Circle             </t>
  </si>
  <si>
    <t xml:space="preserve">Santa Cruz                    </t>
  </si>
  <si>
    <t xml:space="preserve">P O Box 348                   </t>
  </si>
  <si>
    <t xml:space="preserve">Geyserville                   </t>
  </si>
  <si>
    <t xml:space="preserve">584 Glenside Drive            </t>
  </si>
  <si>
    <t xml:space="preserve">5 W Swain Road                </t>
  </si>
  <si>
    <t xml:space="preserve">Stockton                      </t>
  </si>
  <si>
    <t xml:space="preserve">5410 Fleming                  </t>
  </si>
  <si>
    <t xml:space="preserve">330 Maxwell Ave               </t>
  </si>
  <si>
    <t xml:space="preserve">Oakdale                       </t>
  </si>
  <si>
    <t xml:space="preserve">1515 Partridge Ave            </t>
  </si>
  <si>
    <t xml:space="preserve">Sunnyvale                     </t>
  </si>
  <si>
    <t xml:space="preserve">5645 Rocklin Road             </t>
  </si>
  <si>
    <t xml:space="preserve">Loomis                        </t>
  </si>
  <si>
    <t xml:space="preserve">1038 W Shields Ave            </t>
  </si>
  <si>
    <t xml:space="preserve">Fresno                        </t>
  </si>
  <si>
    <t xml:space="preserve">745 Brush                     </t>
  </si>
  <si>
    <t xml:space="preserve">Lakeport                      </t>
  </si>
  <si>
    <t xml:space="preserve">701 S Hutchins                </t>
  </si>
  <si>
    <t xml:space="preserve">Lodi                          </t>
  </si>
  <si>
    <t xml:space="preserve">66 Vine St                    </t>
  </si>
  <si>
    <t xml:space="preserve">Vacaville                     </t>
  </si>
  <si>
    <t xml:space="preserve">509 College Street            </t>
  </si>
  <si>
    <t xml:space="preserve">Woodland                      </t>
  </si>
  <si>
    <t xml:space="preserve">1860 Beulah Rd                </t>
  </si>
  <si>
    <t xml:space="preserve">Vienna                        </t>
  </si>
  <si>
    <t xml:space="preserve">13501 Georgia Ave             </t>
  </si>
  <si>
    <t xml:space="preserve">Aspen Hill                    </t>
  </si>
  <si>
    <t xml:space="preserve">9711 Beaver Creek Church Rd   </t>
  </si>
  <si>
    <t xml:space="preserve">P O Box 1484                  </t>
  </si>
  <si>
    <t xml:space="preserve">Bethany Beach                 </t>
  </si>
  <si>
    <t xml:space="preserve">7128 Allentown Rd             </t>
  </si>
  <si>
    <t xml:space="preserve">Ft Washington                 </t>
  </si>
  <si>
    <t xml:space="preserve">2618 N Snyder Ave             </t>
  </si>
  <si>
    <t xml:space="preserve">2733 Daisy Ave                </t>
  </si>
  <si>
    <t xml:space="preserve">10185 Main St                 </t>
  </si>
  <si>
    <t xml:space="preserve">Fairfax                       </t>
  </si>
  <si>
    <t xml:space="preserve">12-A Saint Paul St            </t>
  </si>
  <si>
    <t xml:space="preserve">Boonsboro                     </t>
  </si>
  <si>
    <t xml:space="preserve">1345 Potomac Ave              </t>
  </si>
  <si>
    <t xml:space="preserve">6165 Leesburg Pike            </t>
  </si>
  <si>
    <t xml:space="preserve">Falls Church                  </t>
  </si>
  <si>
    <t xml:space="preserve">10900 Indian Head Hwy         </t>
  </si>
  <si>
    <t xml:space="preserve">Fort Washington               </t>
  </si>
  <si>
    <t xml:space="preserve">1731 Great Falls St           </t>
  </si>
  <si>
    <t xml:space="preserve">Mc Lean                       </t>
  </si>
  <si>
    <t xml:space="preserve">2229 N Fulton Avenue          </t>
  </si>
  <si>
    <t xml:space="preserve">1900 Tucker Rd                </t>
  </si>
  <si>
    <t xml:space="preserve">15250 New Hampshire Ave       </t>
  </si>
  <si>
    <t xml:space="preserve">Silver Spring                 </t>
  </si>
  <si>
    <t xml:space="preserve">101 Clyde Ave                 </t>
  </si>
  <si>
    <t xml:space="preserve">1600 Taylor St NE             </t>
  </si>
  <si>
    <t xml:space="preserve">301 Adclare Rd                </t>
  </si>
  <si>
    <t xml:space="preserve">5407 Backlick Rd              </t>
  </si>
  <si>
    <t xml:space="preserve">1812 12th St NW               </t>
  </si>
  <si>
    <t xml:space="preserve">Reston                        </t>
  </si>
  <si>
    <t xml:space="preserve">6800 Adelphi Rd               </t>
  </si>
  <si>
    <t xml:space="preserve">Hyattsville                   </t>
  </si>
  <si>
    <t xml:space="preserve">3850 Wilson Blvd              </t>
  </si>
  <si>
    <t xml:space="preserve">2901 N. MacArthur Blvd        </t>
  </si>
  <si>
    <t xml:space="preserve">135 Maple Leaf Dr             </t>
  </si>
  <si>
    <t xml:space="preserve">Palmer                        </t>
  </si>
  <si>
    <t>75152-8154</t>
  </si>
  <si>
    <t xml:space="preserve">P O Box 238                   </t>
  </si>
  <si>
    <t xml:space="preserve">West Memphis                  </t>
  </si>
  <si>
    <t xml:space="preserve">Hardy                         </t>
  </si>
  <si>
    <t xml:space="preserve">P O Box 164037                </t>
  </si>
  <si>
    <t xml:space="preserve">915 S Maple End Pine          </t>
  </si>
  <si>
    <t xml:space="preserve">Harrison                      </t>
  </si>
  <si>
    <t xml:space="preserve">1620 N Donaghey               </t>
  </si>
  <si>
    <t>72034-3221</t>
  </si>
  <si>
    <t xml:space="preserve">220 N College Ave             </t>
  </si>
  <si>
    <t xml:space="preserve">Fayetteville                  </t>
  </si>
  <si>
    <t xml:space="preserve">2721 Hwy 36 West              </t>
  </si>
  <si>
    <t xml:space="preserve">Searcy                        </t>
  </si>
  <si>
    <t xml:space="preserve">P O Box 267                   </t>
  </si>
  <si>
    <t xml:space="preserve">El Dorado                     </t>
  </si>
  <si>
    <t xml:space="preserve">P O Box 376                   </t>
  </si>
  <si>
    <t xml:space="preserve">Mountain Home                 </t>
  </si>
  <si>
    <t xml:space="preserve">105 N. 5th                    </t>
  </si>
  <si>
    <t xml:space="preserve">Ozark                         </t>
  </si>
  <si>
    <t xml:space="preserve">905 S 13th St                 </t>
  </si>
  <si>
    <t xml:space="preserve">P O Box 297                   </t>
  </si>
  <si>
    <t xml:space="preserve">Weiner                        </t>
  </si>
  <si>
    <t xml:space="preserve">Benton                        </t>
  </si>
  <si>
    <t xml:space="preserve">P O Box 187                   </t>
  </si>
  <si>
    <t xml:space="preserve">Berryville                    </t>
  </si>
  <si>
    <t xml:space="preserve">P O Box 251                   </t>
  </si>
  <si>
    <t xml:space="preserve">Blytheville                   </t>
  </si>
  <si>
    <t xml:space="preserve">1500 N Mississippi            </t>
  </si>
  <si>
    <t xml:space="preserve">Mammoth Spring                </t>
  </si>
  <si>
    <t xml:space="preserve">2803 E Kiehl Ave              </t>
  </si>
  <si>
    <t xml:space="preserve">Sherwood                      </t>
  </si>
  <si>
    <t xml:space="preserve">3911 S Hazel St               </t>
  </si>
  <si>
    <t xml:space="preserve">103 S Boston Ave              </t>
  </si>
  <si>
    <t xml:space="preserve">Russellville                  </t>
  </si>
  <si>
    <t xml:space="preserve">P O Box 13124                 </t>
  </si>
  <si>
    <t xml:space="preserve">Maumelle                      </t>
  </si>
  <si>
    <t xml:space="preserve">706 Ivy Chapel Road           </t>
  </si>
  <si>
    <t xml:space="preserve">115 Lakeshore Drive           </t>
  </si>
  <si>
    <t xml:space="preserve">522 Hickory                   </t>
  </si>
  <si>
    <t xml:space="preserve">N Little Rock                 </t>
  </si>
  <si>
    <t xml:space="preserve">4400 John F Kennedy           </t>
  </si>
  <si>
    <t xml:space="preserve">921 Broadway                  </t>
  </si>
  <si>
    <t xml:space="preserve">Van Buren                     </t>
  </si>
  <si>
    <t xml:space="preserve">1580 Enterprise Osteen Rd     </t>
  </si>
  <si>
    <t>32728-6426</t>
  </si>
  <si>
    <t>8780 Tierra Vista Cir, Apt 201</t>
  </si>
  <si>
    <t>34747-1426</t>
  </si>
  <si>
    <t xml:space="preserve">Grant Park                    </t>
  </si>
  <si>
    <t>60940-0276</t>
  </si>
  <si>
    <t xml:space="preserve">206 W Central Ave             </t>
  </si>
  <si>
    <t xml:space="preserve">Arkansas City                 </t>
  </si>
  <si>
    <t>67005-2644</t>
  </si>
  <si>
    <t>67203-1956</t>
  </si>
  <si>
    <t xml:space="preserve">Yates Center                  </t>
  </si>
  <si>
    <t>66783-0086</t>
  </si>
  <si>
    <t xml:space="preserve">PO Box 2556                   </t>
  </si>
  <si>
    <t>40743-2556</t>
  </si>
  <si>
    <t xml:space="preserve">60 Disciples Way              </t>
  </si>
  <si>
    <t>40252-0034</t>
  </si>
  <si>
    <t xml:space="preserve">5685 State Hwy J              </t>
  </si>
  <si>
    <t>64402-8113</t>
  </si>
  <si>
    <t xml:space="preserve">23570 Lawrence 1180           </t>
  </si>
  <si>
    <t xml:space="preserve">Verona                        </t>
  </si>
  <si>
    <t>65769-7312</t>
  </si>
  <si>
    <t xml:space="preserve">413 McMurry St                </t>
  </si>
  <si>
    <t>65275-1155</t>
  </si>
  <si>
    <t xml:space="preserve">N Lincoln St                  </t>
  </si>
  <si>
    <t xml:space="preserve">2102 Avenue B                 </t>
  </si>
  <si>
    <t>68112-0355</t>
  </si>
  <si>
    <t xml:space="preserve">1459 Payne Avenue             </t>
  </si>
  <si>
    <t xml:space="preserve">320 E. Russell Rd             </t>
  </si>
  <si>
    <t xml:space="preserve">1314 SW Park Ave              </t>
  </si>
  <si>
    <t>97201-3520</t>
  </si>
  <si>
    <t xml:space="preserve">1045 W Glenoaks Blvd          </t>
  </si>
  <si>
    <t>91202-2626</t>
  </si>
  <si>
    <t xml:space="preserve">15709 S Normandie Ave         </t>
  </si>
  <si>
    <t xml:space="preserve">Gardena                       </t>
  </si>
  <si>
    <t>90247-4310</t>
  </si>
  <si>
    <t xml:space="preserve">285 Sherwood Dr               </t>
  </si>
  <si>
    <t xml:space="preserve">Johnstown                     </t>
  </si>
  <si>
    <t>15905-1224</t>
  </si>
  <si>
    <t xml:space="preserve">PO Box 3033                   </t>
  </si>
  <si>
    <t xml:space="preserve">813 E 15th St                 </t>
  </si>
  <si>
    <t>75074-5805</t>
  </si>
  <si>
    <t xml:space="preserve">300 N Fifth St                </t>
  </si>
  <si>
    <t xml:space="preserve">810 E Park Ave                </t>
  </si>
  <si>
    <t>50315-2405</t>
  </si>
  <si>
    <t xml:space="preserve">6108 Blue Ridge Blvd          </t>
  </si>
  <si>
    <t>64133-4185</t>
  </si>
  <si>
    <t xml:space="preserve">PO Box 9595                   </t>
  </si>
  <si>
    <t>71611-9595</t>
  </si>
  <si>
    <t xml:space="preserve">147 Highway 43 S              </t>
  </si>
  <si>
    <t xml:space="preserve">Kosciusko                     </t>
  </si>
  <si>
    <t>39090-9569</t>
  </si>
  <si>
    <t>2015 Support Summary</t>
  </si>
  <si>
    <t xml:space="preserve">1200 South Flamingo Rd        </t>
  </si>
  <si>
    <t xml:space="preserve">Davie                         </t>
  </si>
  <si>
    <t xml:space="preserve">P O Box 276                   </t>
  </si>
  <si>
    <t xml:space="preserve">Chin Congregation                                 </t>
  </si>
  <si>
    <t xml:space="preserve">201 E Epler Ave               </t>
  </si>
  <si>
    <t xml:space="preserve">2135 W 13th St                </t>
  </si>
  <si>
    <t xml:space="preserve">201 S Main St                 </t>
  </si>
  <si>
    <t xml:space="preserve">1031 Alexandria Pike          </t>
  </si>
  <si>
    <t xml:space="preserve">Fort Thomas                   </t>
  </si>
  <si>
    <t xml:space="preserve">P O Box 22034                 </t>
  </si>
  <si>
    <t xml:space="preserve">P O Box 12355                 </t>
  </si>
  <si>
    <t xml:space="preserve">c/o Rev. Phil Ball            </t>
  </si>
  <si>
    <t>74132-3714</t>
  </si>
  <si>
    <t xml:space="preserve">15520 Route 414 West          </t>
  </si>
  <si>
    <t xml:space="preserve">1920 Allegheny Ave            </t>
  </si>
  <si>
    <t xml:space="preserve">3133 W Alberta Rd             </t>
  </si>
  <si>
    <t xml:space="preserve">Edinburg                      </t>
  </si>
  <si>
    <t xml:space="preserve">P. O. Box 770952              </t>
  </si>
  <si>
    <t>38177-0952</t>
  </si>
  <si>
    <t xml:space="preserve">9900 N Oak Trafficway         </t>
  </si>
  <si>
    <t xml:space="preserve">Peace Christian Church                            </t>
  </si>
  <si>
    <t xml:space="preserve">P.O. Box 11181                </t>
  </si>
  <si>
    <t>2015 Giving &amp; Support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</si>
</sst>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6" tint="-0.499984740745262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>
      <alignment horizontal="left"/>
    </xf>
    <xf numFmtId="165" fontId="0" fillId="0" borderId="0" xfId="0" applyNumberFormat="1"/>
    <xf numFmtId="164" fontId="15" fillId="0" borderId="0" xfId="4" applyNumberFormat="1"/>
    <xf numFmtId="0" fontId="15" fillId="0" borderId="0" xfId="4" applyNumberFormat="1"/>
    <xf numFmtId="1" fontId="15" fillId="0" borderId="0" xfId="4" applyNumberFormat="1"/>
    <xf numFmtId="164" fontId="14" fillId="0" borderId="0" xfId="4" applyNumberFormat="1" applyFont="1"/>
    <xf numFmtId="0" fontId="14" fillId="0" borderId="0" xfId="4" applyNumberFormat="1" applyFont="1"/>
    <xf numFmtId="0" fontId="0" fillId="0" borderId="0" xfId="0"/>
    <xf numFmtId="0" fontId="0" fillId="0" borderId="0" xfId="0" applyFill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164" fontId="0" fillId="0" borderId="0" xfId="0" applyNumberFormat="1" applyFill="1" applyProtection="1">
      <protection hidden="1"/>
    </xf>
    <xf numFmtId="165" fontId="0" fillId="0" borderId="0" xfId="2" applyNumberFormat="1" applyFont="1" applyProtection="1">
      <protection hidden="1"/>
    </xf>
    <xf numFmtId="0" fontId="0" fillId="0" borderId="0" xfId="0" applyFill="1"/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44" fontId="3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44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2" xfId="0" applyFill="1" applyBorder="1"/>
    <xf numFmtId="0" fontId="0" fillId="0" borderId="6" xfId="0" applyFill="1" applyBorder="1"/>
    <xf numFmtId="0" fontId="0" fillId="0" borderId="9" xfId="0" applyFill="1" applyBorder="1"/>
    <xf numFmtId="0" fontId="18" fillId="0" borderId="0" xfId="6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4" fontId="11" fillId="0" borderId="2" xfId="1" applyFont="1" applyFill="1" applyBorder="1" applyAlignment="1" applyProtection="1">
      <protection hidden="1"/>
    </xf>
    <xf numFmtId="10" fontId="11" fillId="0" borderId="2" xfId="2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/>
    <xf numFmtId="0" fontId="22" fillId="0" borderId="0" xfId="9"/>
    <xf numFmtId="164" fontId="22" fillId="0" borderId="0" xfId="9" applyNumberFormat="1"/>
    <xf numFmtId="1" fontId="22" fillId="0" borderId="0" xfId="9" applyNumberFormat="1"/>
    <xf numFmtId="0" fontId="22" fillId="0" borderId="0" xfId="9" applyNumberFormat="1"/>
    <xf numFmtId="164" fontId="14" fillId="0" borderId="0" xfId="9" applyNumberFormat="1" applyFont="1"/>
    <xf numFmtId="1" fontId="14" fillId="0" borderId="0" xfId="9" applyNumberFormat="1" applyFont="1"/>
    <xf numFmtId="165" fontId="22" fillId="0" borderId="0" xfId="11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4" fontId="11" fillId="0" borderId="0" xfId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10" fontId="11" fillId="0" borderId="0" xfId="2" applyNumberFormat="1" applyFont="1" applyFill="1" applyBorder="1" applyAlignment="1"/>
    <xf numFmtId="0" fontId="0" fillId="0" borderId="0" xfId="0"/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/>
    <xf numFmtId="44" fontId="3" fillId="0" borderId="0" xfId="1" applyNumberFormat="1" applyFont="1" applyFill="1" applyBorder="1" applyAlignment="1">
      <alignment horizontal="right"/>
    </xf>
    <xf numFmtId="44" fontId="3" fillId="0" borderId="16" xfId="1" applyNumberFormat="1" applyFont="1" applyFill="1" applyBorder="1" applyAlignment="1">
      <alignment horizontal="right"/>
    </xf>
    <xf numFmtId="44" fontId="3" fillId="0" borderId="17" xfId="1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4" fontId="23" fillId="0" borderId="0" xfId="0" applyNumberFormat="1" applyFont="1"/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43" fontId="0" fillId="0" borderId="0" xfId="12" applyFont="1" applyProtection="1">
      <protection hidden="1"/>
    </xf>
    <xf numFmtId="43" fontId="0" fillId="0" borderId="0" xfId="0" applyNumberFormat="1" applyProtection="1">
      <protection hidden="1"/>
    </xf>
    <xf numFmtId="1" fontId="15" fillId="3" borderId="0" xfId="4" applyNumberFormat="1" applyFill="1"/>
    <xf numFmtId="1" fontId="0" fillId="3" borderId="0" xfId="0" applyNumberFormat="1" applyFill="1"/>
    <xf numFmtId="1" fontId="14" fillId="3" borderId="0" xfId="4" applyNumberFormat="1" applyFont="1" applyFill="1"/>
    <xf numFmtId="1" fontId="14" fillId="0" borderId="0" xfId="4" applyNumberFormat="1" applyFont="1"/>
    <xf numFmtId="1" fontId="17" fillId="0" borderId="0" xfId="4" applyNumberFormat="1" applyFont="1"/>
    <xf numFmtId="1" fontId="15" fillId="0" borderId="0" xfId="4" applyNumberFormat="1" applyFill="1"/>
    <xf numFmtId="1" fontId="14" fillId="0" borderId="0" xfId="4" applyNumberFormat="1" applyFont="1" applyFill="1"/>
    <xf numFmtId="1" fontId="16" fillId="0" borderId="0" xfId="4" applyNumberFormat="1" applyFont="1"/>
    <xf numFmtId="164" fontId="24" fillId="0" borderId="0" xfId="13" applyNumberFormat="1"/>
    <xf numFmtId="0" fontId="11" fillId="0" borderId="2" xfId="0" applyFont="1" applyFill="1" applyBorder="1" applyAlignment="1" applyProtection="1">
      <alignment horizontal="left" indent="1"/>
      <protection hidden="1"/>
    </xf>
    <xf numFmtId="0" fontId="26" fillId="0" borderId="18" xfId="0" applyFont="1" applyFill="1" applyBorder="1"/>
    <xf numFmtId="0" fontId="0" fillId="0" borderId="20" xfId="0" applyFont="1" applyFill="1" applyBorder="1"/>
    <xf numFmtId="0" fontId="0" fillId="0" borderId="20" xfId="0" applyFill="1" applyBorder="1"/>
    <xf numFmtId="0" fontId="0" fillId="0" borderId="19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0" xfId="0" applyBorder="1"/>
    <xf numFmtId="1" fontId="0" fillId="0" borderId="20" xfId="0" applyNumberFormat="1" applyBorder="1"/>
    <xf numFmtId="1" fontId="15" fillId="0" borderId="20" xfId="4" applyNumberFormat="1" applyBorder="1"/>
    <xf numFmtId="44" fontId="0" fillId="0" borderId="0" xfId="1" applyFont="1"/>
    <xf numFmtId="0" fontId="0" fillId="0" borderId="21" xfId="0" applyFill="1" applyBorder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44" fontId="11" fillId="2" borderId="2" xfId="1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left" indent="1"/>
      <protection hidden="1"/>
    </xf>
    <xf numFmtId="0" fontId="20" fillId="0" borderId="4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 indent="1"/>
      <protection hidden="1"/>
    </xf>
    <xf numFmtId="0" fontId="11" fillId="0" borderId="4" xfId="0" applyFont="1" applyFill="1" applyBorder="1" applyAlignment="1" applyProtection="1">
      <alignment horizontal="left" indent="1"/>
      <protection hidden="1"/>
    </xf>
    <xf numFmtId="0" fontId="11" fillId="0" borderId="5" xfId="0" applyFont="1" applyFill="1" applyBorder="1" applyAlignment="1" applyProtection="1">
      <alignment horizontal="left" indent="1"/>
      <protection hidden="1"/>
    </xf>
  </cellXfs>
  <cellStyles count="16">
    <cellStyle name="Comma" xfId="12" builtinId="3"/>
    <cellStyle name="Comma 2" xfId="3"/>
    <cellStyle name="Comma 3" xfId="10"/>
    <cellStyle name="Comma 4" xfId="14"/>
    <cellStyle name="Currency" xfId="1" builtinId="4"/>
    <cellStyle name="Hyperlink" xfId="6" builtinId="8"/>
    <cellStyle name="Normal" xfId="0" builtinId="0"/>
    <cellStyle name="Normal 2" xfId="4"/>
    <cellStyle name="Normal 2 2" xfId="8"/>
    <cellStyle name="Normal 2 3" xfId="7"/>
    <cellStyle name="Normal 3" xfId="9"/>
    <cellStyle name="Normal 4" xfId="13"/>
    <cellStyle name="Percent" xfId="2" builtinId="5"/>
    <cellStyle name="Percent 2" xfId="5"/>
    <cellStyle name="Percent 3" xfId="11"/>
    <cellStyle name="Percent 4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346237970254016E-2"/>
          <c:y val="0.13029367392068117"/>
          <c:w val="0.94216710411198556"/>
          <c:h val="0.86765321263976469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'2015 WYMG Automation'!$C$18:$C$38</c:f>
              <c:strCache>
                <c:ptCount val="21"/>
                <c:pt idx="0">
                  <c:v>Region</c:v>
                </c:pt>
                <c:pt idx="1">
                  <c:v>OGMP</c:v>
                </c:pt>
                <c:pt idx="2">
                  <c:v>TS</c:v>
                </c:pt>
                <c:pt idx="3">
                  <c:v>Promo</c:v>
                </c:pt>
                <c:pt idx="4">
                  <c:v>CFG</c:v>
                </c:pt>
                <c:pt idx="5">
                  <c:v>CM</c:v>
                </c:pt>
                <c:pt idx="6">
                  <c:v>CCU</c:v>
                </c:pt>
                <c:pt idx="7">
                  <c:v>CE</c:v>
                </c:pt>
                <c:pt idx="8">
                  <c:v>DHM</c:v>
                </c:pt>
                <c:pt idx="9">
                  <c:v>DOM</c:v>
                </c:pt>
                <c:pt idx="10">
                  <c:v>DCHS</c:v>
                </c:pt>
                <c:pt idx="11">
                  <c:v>HELM</c:v>
                </c:pt>
                <c:pt idx="12">
                  <c:v>CoGM</c:v>
                </c:pt>
                <c:pt idx="13">
                  <c:v>NBA</c:v>
                </c:pt>
                <c:pt idx="14">
                  <c:v>PF</c:v>
                </c:pt>
                <c:pt idx="15">
                  <c:v>Ethnic</c:v>
                </c:pt>
                <c:pt idx="16">
                  <c:v>Ecumenical</c:v>
                </c:pt>
                <c:pt idx="17">
                  <c:v>Misc</c:v>
                </c:pt>
                <c:pt idx="18">
                  <c:v>IDWM</c:v>
                </c:pt>
                <c:pt idx="19">
                  <c:v>Colleges</c:v>
                </c:pt>
                <c:pt idx="20">
                  <c:v>Seminaries</c:v>
                </c:pt>
              </c:strCache>
            </c:strRef>
          </c:cat>
          <c:val>
            <c:numRef>
              <c:f>'2015 WYMG Automation'!$D$18:$D$38</c:f>
              <c:numCache>
                <c:formatCode>_("$"* #,##0.00_);_("$"* \(#,##0.00\);_("$"* "-"??_);_(@_)</c:formatCode>
                <c:ptCount val="21"/>
                <c:pt idx="0">
                  <c:v>0.40790199999999999</c:v>
                </c:pt>
                <c:pt idx="1">
                  <c:v>6.3399999999999998E-2</c:v>
                </c:pt>
                <c:pt idx="2">
                  <c:v>2.6030999999999999E-2</c:v>
                </c:pt>
                <c:pt idx="3">
                  <c:v>1.2984000000000001E-2</c:v>
                </c:pt>
                <c:pt idx="4">
                  <c:v>1.0891E-2</c:v>
                </c:pt>
                <c:pt idx="5">
                  <c:v>2.0842999999999997E-2</c:v>
                </c:pt>
                <c:pt idx="6">
                  <c:v>1.2599000000000001E-2</c:v>
                </c:pt>
                <c:pt idx="7">
                  <c:v>6.5849999999999997E-3</c:v>
                </c:pt>
                <c:pt idx="8">
                  <c:v>8.681599999999999E-2</c:v>
                </c:pt>
                <c:pt idx="9">
                  <c:v>0.12336499999999999</c:v>
                </c:pt>
                <c:pt idx="10">
                  <c:v>8.480999999999999E-3</c:v>
                </c:pt>
                <c:pt idx="11">
                  <c:v>1.5121000000000001E-2</c:v>
                </c:pt>
                <c:pt idx="12">
                  <c:v>1.825E-3</c:v>
                </c:pt>
                <c:pt idx="13">
                  <c:v>0</c:v>
                </c:pt>
                <c:pt idx="14">
                  <c:v>2.3889999999999998E-2</c:v>
                </c:pt>
                <c:pt idx="15">
                  <c:v>4.2509999999999992E-2</c:v>
                </c:pt>
                <c:pt idx="16">
                  <c:v>5.8069999999999997E-3</c:v>
                </c:pt>
                <c:pt idx="17">
                  <c:v>2.6059999999999998E-3</c:v>
                </c:pt>
                <c:pt idx="18">
                  <c:v>0</c:v>
                </c:pt>
                <c:pt idx="19">
                  <c:v>4.4814000000000007E-2</c:v>
                </c:pt>
                <c:pt idx="20">
                  <c:v>5.8925999999999999E-2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15875"/>
  </c:spPr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38100</xdr:rowOff>
    </xdr:from>
    <xdr:to>
      <xdr:col>12</xdr:col>
      <xdr:colOff>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Treasury%20Services/2009%20Giving%20Data/2009%20WYMG%20auto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\Treasury%20Services\Giving%20Data\2012%20Giving%20Data\2012WYMG_manual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WYMG Automation"/>
      <sheetName val="2009 Allocations"/>
      <sheetName val="2009 EOY Giving"/>
    </sheetNames>
    <sheetDataSet>
      <sheetData sheetId="0">
        <row r="2">
          <cell r="C2">
            <v>440460</v>
          </cell>
        </row>
      </sheetData>
      <sheetData sheetId="1">
        <row r="5">
          <cell r="E5">
            <v>1</v>
          </cell>
        </row>
      </sheetData>
      <sheetData sheetId="2">
        <row r="1">
          <cell r="A1" t="str">
            <v>Pin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WYMG Automation"/>
      <sheetName val="2012 Allocations"/>
      <sheetName val="2012 Giving"/>
      <sheetName val="Pins and Allocations"/>
    </sheetNames>
    <sheetDataSet>
      <sheetData sheetId="0">
        <row r="3">
          <cell r="C3">
            <v>10004</v>
          </cell>
          <cell r="G3" t="str">
            <v>Alabama - Northwest Florida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M46"/>
  <sheetViews>
    <sheetView tabSelected="1" zoomScaleNormal="100" workbookViewId="0">
      <selection activeCell="C3" sqref="C3"/>
    </sheetView>
  </sheetViews>
  <sheetFormatPr defaultRowHeight="14.4" x14ac:dyDescent="0.3"/>
  <cols>
    <col min="1" max="1" width="0.88671875" customWidth="1"/>
    <col min="2" max="2" width="35.6640625" customWidth="1"/>
    <col min="3" max="3" width="10" customWidth="1"/>
    <col min="4" max="4" width="14.109375" customWidth="1"/>
    <col min="5" max="5" width="7.6640625" customWidth="1"/>
    <col min="6" max="6" width="1.44140625" style="61" customWidth="1"/>
    <col min="7" max="7" width="11.5546875" customWidth="1"/>
    <col min="8" max="8" width="12.109375" customWidth="1"/>
    <col min="9" max="9" width="11.44140625" customWidth="1"/>
    <col min="10" max="10" width="14.44140625" customWidth="1"/>
    <col min="11" max="11" width="13.109375" style="74" customWidth="1"/>
    <col min="12" max="12" width="9.88671875" style="61" customWidth="1"/>
    <col min="13" max="13" width="1.6640625" customWidth="1"/>
    <col min="14" max="14" width="8.88671875" hidden="1" customWidth="1"/>
    <col min="15" max="15" width="6.6640625" style="1" hidden="1" customWidth="1"/>
    <col min="16" max="16" width="12.44140625" hidden="1" customWidth="1"/>
    <col min="17" max="31" width="9.109375" hidden="1" customWidth="1"/>
    <col min="32" max="32" width="9.109375" style="2" hidden="1" customWidth="1"/>
    <col min="33" max="34" width="9.109375" hidden="1" customWidth="1"/>
    <col min="35" max="35" width="9.109375" style="2" hidden="1" customWidth="1"/>
    <col min="36" max="44" width="9.109375" hidden="1" customWidth="1"/>
    <col min="45" max="45" width="10.88671875" hidden="1" customWidth="1"/>
    <col min="46" max="46" width="9.109375" hidden="1" customWidth="1"/>
    <col min="47" max="47" width="12.109375" hidden="1" customWidth="1"/>
    <col min="48" max="48" width="10.88671875" hidden="1" customWidth="1"/>
    <col min="49" max="49" width="21.88671875" hidden="1" customWidth="1"/>
    <col min="50" max="52" width="9.109375" hidden="1" customWidth="1"/>
    <col min="53" max="53" width="12.109375" hidden="1" customWidth="1"/>
    <col min="54" max="54" width="11.109375" hidden="1" customWidth="1"/>
    <col min="55" max="55" width="9.109375" hidden="1" customWidth="1"/>
    <col min="56" max="56" width="27.44140625" hidden="1" customWidth="1"/>
    <col min="57" max="60" width="9.109375" hidden="1" customWidth="1"/>
    <col min="61" max="61" width="15.5546875" hidden="1" customWidth="1"/>
    <col min="62" max="63" width="9.109375" hidden="1" customWidth="1"/>
    <col min="64" max="64" width="9.109375" style="25" hidden="1" customWidth="1"/>
    <col min="65" max="65" width="9.109375" hidden="1" customWidth="1"/>
    <col min="66" max="66" width="8.88671875" customWidth="1"/>
  </cols>
  <sheetData>
    <row r="1" spans="1:65" ht="18" x14ac:dyDescent="0.35">
      <c r="A1" s="42"/>
      <c r="B1" s="119" t="s">
        <v>6597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O1" s="16" t="s">
        <v>0</v>
      </c>
      <c r="P1" s="17"/>
      <c r="Q1" s="17" t="s">
        <v>1</v>
      </c>
      <c r="R1" s="17" t="s">
        <v>2</v>
      </c>
      <c r="S1" s="17" t="s">
        <v>3</v>
      </c>
      <c r="T1" s="17" t="s">
        <v>4</v>
      </c>
      <c r="U1" s="17" t="s">
        <v>5</v>
      </c>
      <c r="V1" s="17" t="s">
        <v>6</v>
      </c>
      <c r="W1" s="17" t="s">
        <v>7</v>
      </c>
      <c r="X1" s="17" t="s">
        <v>8</v>
      </c>
      <c r="Y1" s="17" t="s">
        <v>9</v>
      </c>
      <c r="Z1" s="17" t="s">
        <v>10</v>
      </c>
      <c r="AA1" s="17" t="s">
        <v>11</v>
      </c>
      <c r="AB1" s="17" t="s">
        <v>12</v>
      </c>
      <c r="AC1" s="17" t="s">
        <v>13</v>
      </c>
      <c r="AD1" s="17" t="s">
        <v>14</v>
      </c>
      <c r="AE1" s="17" t="s">
        <v>15</v>
      </c>
      <c r="AF1" s="18" t="s">
        <v>16</v>
      </c>
      <c r="AG1" s="17" t="s">
        <v>17</v>
      </c>
      <c r="AH1" s="17" t="s">
        <v>18</v>
      </c>
      <c r="AI1" s="18" t="s">
        <v>19</v>
      </c>
      <c r="AJ1" s="17" t="s">
        <v>20</v>
      </c>
      <c r="AK1" s="17" t="s">
        <v>21</v>
      </c>
      <c r="AL1" s="17" t="s">
        <v>22</v>
      </c>
      <c r="AM1" s="17" t="s">
        <v>23</v>
      </c>
      <c r="AN1" s="17" t="s">
        <v>24</v>
      </c>
      <c r="AO1" s="17" t="s">
        <v>25</v>
      </c>
      <c r="AP1" s="17" t="s">
        <v>26</v>
      </c>
      <c r="AQ1" s="17" t="s">
        <v>27</v>
      </c>
      <c r="AR1" s="17" t="s">
        <v>28</v>
      </c>
      <c r="AS1" s="17" t="s">
        <v>29</v>
      </c>
      <c r="AT1" s="17" t="s">
        <v>30</v>
      </c>
      <c r="AU1" s="17" t="s">
        <v>31</v>
      </c>
      <c r="AV1" s="17" t="s">
        <v>32</v>
      </c>
      <c r="AW1" s="17" t="s">
        <v>33</v>
      </c>
      <c r="AX1" s="17" t="s">
        <v>34</v>
      </c>
      <c r="AY1" s="17" t="s">
        <v>35</v>
      </c>
      <c r="AZ1" s="17" t="s">
        <v>36</v>
      </c>
      <c r="BA1" s="17" t="s">
        <v>37</v>
      </c>
      <c r="BB1" s="17" t="s">
        <v>38</v>
      </c>
      <c r="BC1" s="17" t="s">
        <v>39</v>
      </c>
      <c r="BD1" s="17" t="s">
        <v>40</v>
      </c>
      <c r="BE1" s="17" t="s">
        <v>41</v>
      </c>
      <c r="BF1" s="17" t="s">
        <v>42</v>
      </c>
      <c r="BG1" s="17" t="s">
        <v>43</v>
      </c>
      <c r="BH1" s="17" t="s">
        <v>44</v>
      </c>
      <c r="BI1" s="17" t="s">
        <v>45</v>
      </c>
      <c r="BJ1" s="17" t="s">
        <v>46</v>
      </c>
      <c r="BK1" s="19" t="s">
        <v>47</v>
      </c>
      <c r="BL1" s="19" t="s">
        <v>508</v>
      </c>
      <c r="BM1" s="17" t="s">
        <v>48</v>
      </c>
    </row>
    <row r="2" spans="1:65" s="25" customFormat="1" ht="7.5" customHeight="1" x14ac:dyDescent="0.35">
      <c r="A2" s="4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0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7"/>
      <c r="AH2" s="17"/>
      <c r="AI2" s="18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9"/>
      <c r="BL2" s="19"/>
      <c r="BM2" s="17"/>
    </row>
    <row r="3" spans="1:65" ht="15.75" customHeight="1" x14ac:dyDescent="0.35">
      <c r="A3" s="43"/>
      <c r="B3" s="55" t="s">
        <v>509</v>
      </c>
      <c r="C3" s="57">
        <v>260460</v>
      </c>
      <c r="D3" s="44"/>
      <c r="E3" s="59" t="s">
        <v>510</v>
      </c>
      <c r="F3" s="59"/>
      <c r="G3" s="128" t="str">
        <f>VLOOKUP(Pin,'2015 Giving'!$A:$M,2,FALSE)</f>
        <v>Greater Kansas City</v>
      </c>
      <c r="H3" s="129"/>
      <c r="I3" s="130"/>
      <c r="J3" s="28"/>
      <c r="K3" s="28"/>
      <c r="L3" s="28"/>
      <c r="M3" s="45"/>
      <c r="O3" s="20">
        <f>VLOOKUP(Pin,'2015 Giving'!A:N,3,FALSE)</f>
        <v>460</v>
      </c>
      <c r="P3" s="17" t="s">
        <v>50</v>
      </c>
      <c r="Q3" s="17">
        <f>HLOOKUP($O$3,'2015 Allocations'!$E$5:$BK$56,7,FALSE)</f>
        <v>40.790199999999999</v>
      </c>
      <c r="R3" s="17">
        <f>HLOOKUP($O$3,'2015 Allocations'!$E$5:$BK$56,8,FALSE)</f>
        <v>6.34</v>
      </c>
      <c r="S3" s="17">
        <f>HLOOKUP($O$3,'2015 Allocations'!$E$5:$BK$56,9,FALSE)</f>
        <v>0.5</v>
      </c>
      <c r="T3" s="17">
        <f>HLOOKUP($O$3,'2015 Allocations'!$E$5:$BK$56,10,FALSE)</f>
        <v>0.5</v>
      </c>
      <c r="U3" s="17">
        <f>HLOOKUP($O$3,'2015 Allocations'!$E$5:$BK$56,11,FALSE)</f>
        <v>2.6031</v>
      </c>
      <c r="V3" s="17">
        <f>HLOOKUP($O$3,'2015 Allocations'!$E$5:$BK$56,12,FALSE)</f>
        <v>1.2984</v>
      </c>
      <c r="W3" s="17">
        <f>HLOOKUP($O$3,'2015 Allocations'!$E$5:$BK$56,13,FALSE)</f>
        <v>1.0891</v>
      </c>
      <c r="X3" s="17">
        <f>HLOOKUP($O$3,'2015 Allocations'!$E$5:$BK$56,14,FALSE)</f>
        <v>0.65849999999999997</v>
      </c>
      <c r="Y3" s="17">
        <f>HLOOKUP($O$3,'2015 Allocations'!$E$5:$BK$56,15,FALSE)</f>
        <v>1.2599</v>
      </c>
      <c r="Z3" s="17">
        <f>HLOOKUP($O$3,'2015 Allocations'!$E$5:$BK$56,16,FALSE)</f>
        <v>8.6815999999999995</v>
      </c>
      <c r="AA3" s="17">
        <f>HLOOKUP($O$3,'2015 Allocations'!$E$5:$BK$56,17,FALSE)</f>
        <v>0.84809999999999997</v>
      </c>
      <c r="AB3" s="17">
        <f>HLOOKUP($O$3,'2015 Allocations'!$E$5:$BK$56,18,FALSE)</f>
        <v>12.336499999999999</v>
      </c>
      <c r="AC3" s="17">
        <f>HLOOKUP($O$3,'2015 Allocations'!$E$5:$BK$56,19,FALSE)</f>
        <v>1.5121</v>
      </c>
      <c r="AD3" s="17">
        <f>HLOOKUP($O$3,'2015 Allocations'!$E$5:$BK$56,20,FALSE)</f>
        <v>0.1825</v>
      </c>
      <c r="AE3" s="17">
        <f>HLOOKUP($O$3,'2015 Allocations'!$E$5:$BK$56,21,FALSE)</f>
        <v>0</v>
      </c>
      <c r="AF3" s="17">
        <f>HLOOKUP($O$3,'2015 Allocations'!$E$5:$BK$56,22,FALSE)</f>
        <v>2.3889999999999998</v>
      </c>
      <c r="AG3" s="17">
        <f>HLOOKUP($O$3,'2015 Allocations'!$E$5:$BK$56,23,FALSE)</f>
        <v>2.0842999999999998</v>
      </c>
      <c r="AH3" s="17">
        <f>HLOOKUP($O$3,'2015 Allocations'!$E$5:$BK$56,24,FALSE)</f>
        <v>6.9199999999999998E-2</v>
      </c>
      <c r="AI3" s="17">
        <f>HLOOKUP($O$3,'2015 Allocations'!$E$5:$BK$56,25,FALSE)</f>
        <v>0.58069999999999999</v>
      </c>
      <c r="AJ3" s="17">
        <f>HLOOKUP($O$3,'2015 Allocations'!$E$5:$BK$56,26,FALSE)</f>
        <v>5.2999999999999999E-2</v>
      </c>
      <c r="AK3" s="17">
        <f>HLOOKUP($O$3,'2015 Allocations'!$E$5:$BK$56,27,FALSE)</f>
        <v>0.37669999999999998</v>
      </c>
      <c r="AL3" s="17">
        <f>HLOOKUP($O$3,'2015 Allocations'!$E$5:$BK$56,28,FALSE)</f>
        <v>0.1384</v>
      </c>
      <c r="AM3" s="17">
        <f>HLOOKUP($O$3,'2015 Allocations'!$E$5:$BK$56,29,FALSE)</f>
        <v>1.1858</v>
      </c>
      <c r="AN3" s="17">
        <f>HLOOKUP($O$3,'2015 Allocations'!$E$5:$BK$56,30,FALSE)</f>
        <v>1.6884999999999999</v>
      </c>
      <c r="AO3" s="17">
        <f>HLOOKUP($O$3,'2015 Allocations'!$E$5:$BK$56,31,FALSE)</f>
        <v>0.20810000000000001</v>
      </c>
      <c r="AP3" s="17">
        <f>HLOOKUP($O$3,'2015 Allocations'!$E$5:$BK$56,32,FALSE)</f>
        <v>0.21540000000000001</v>
      </c>
      <c r="AQ3" s="17">
        <f>HLOOKUP($O$3,'2015 Allocations'!$E$5:$BK$56,33,FALSE)</f>
        <v>0.56679999999999997</v>
      </c>
      <c r="AR3" s="17">
        <f>HLOOKUP($O$3,'2015 Allocations'!$E$5:$BK$56,34,FALSE)</f>
        <v>0.35189999999999999</v>
      </c>
      <c r="AS3" s="17">
        <f>HLOOKUP($O$3,'2015 Allocations'!$E$5:$BK$56,35,FALSE)</f>
        <v>1.4377</v>
      </c>
      <c r="AT3" s="17">
        <f>HLOOKUP($O$3,'2015 Allocations'!$E$5:$BK$56,36,FALSE)</f>
        <v>0.39560000000000001</v>
      </c>
      <c r="AU3" s="17">
        <f>HLOOKUP($O$3,'2015 Allocations'!$E$5:$BK$56,37,FALSE)</f>
        <v>0.36530000000000001</v>
      </c>
      <c r="AV3" s="17">
        <f>HLOOKUP($O$3,'2015 Allocations'!$E$5:$BK$56,38,FALSE)</f>
        <v>0.25700000000000001</v>
      </c>
      <c r="AW3" s="17">
        <f>HLOOKUP($O$3,'2015 Allocations'!$E$5:$BK$56,39,FALSE)</f>
        <v>0.54510000000000003</v>
      </c>
      <c r="AX3" s="17">
        <f>HLOOKUP($O$3,'2015 Allocations'!$E$5:$BK$56,40,FALSE)</f>
        <v>0.2208</v>
      </c>
      <c r="AY3" s="17">
        <f>HLOOKUP($O$3,'2015 Allocations'!$E$5:$BK$56,41,FALSE)</f>
        <v>0.2228</v>
      </c>
      <c r="AZ3" s="17">
        <f>HLOOKUP($O$3,'2015 Allocations'!$E$5:$BK$56,42,FALSE)</f>
        <v>0.18720000000000001</v>
      </c>
      <c r="BA3" s="17">
        <f>HLOOKUP($O$3,'2015 Allocations'!$E$5:$BK$56,43,FALSE)</f>
        <v>0.76700000000000002</v>
      </c>
      <c r="BB3" s="17">
        <f>HLOOKUP($O$3,'2015 Allocations'!$E$5:$BK$56,44,FALSE)</f>
        <v>0.2913</v>
      </c>
      <c r="BC3" s="17">
        <f>HLOOKUP($O$3,'2015 Allocations'!$E$5:$BK$56,45,FALSE)</f>
        <v>0.2056</v>
      </c>
      <c r="BD3" s="17">
        <f>HLOOKUP($O$3,'2015 Allocations'!$E$5:$BK$56,46,FALSE)</f>
        <v>1.0568</v>
      </c>
      <c r="BE3" s="17">
        <f>HLOOKUP($O$3,'2015 Allocations'!$E$5:$BK$56,47,FALSE)</f>
        <v>1.3250999999999999</v>
      </c>
      <c r="BF3" s="17">
        <f>HLOOKUP($O$3,'2015 Allocations'!$E$5:$BK$56,48,FALSE)</f>
        <v>0.85660000000000003</v>
      </c>
      <c r="BG3" s="17">
        <f>HLOOKUP($O$3,'2015 Allocations'!$E$5:$BK$56,49,FALSE)</f>
        <v>0.21310000000000001</v>
      </c>
      <c r="BH3" s="17">
        <f>HLOOKUP($O$3,'2015 Allocations'!$E$5:$BK$56,50,FALSE)</f>
        <v>0.24030000000000001</v>
      </c>
      <c r="BI3" s="17">
        <f>HLOOKUP($O$3,'2015 Allocations'!$E$5:$BK$56,51,FALSE)</f>
        <v>0.2248</v>
      </c>
      <c r="BJ3" s="17">
        <f>HLOOKUP($O$3,'2015 Allocations'!$E$5:$BK$56,52,FALSE)</f>
        <v>0.21970000000000001</v>
      </c>
      <c r="BK3" s="19">
        <f>AO3+AP3+AQ3+AR3+AV3+AX3+AY3+AZ3+BB3+BC3+BF3+BG3+BH3+BI3+BJ3</f>
        <v>4.4814000000000007</v>
      </c>
      <c r="BL3" s="19">
        <f>AS3+AT3+AU3+AW3+BA3+BD3+BE3</f>
        <v>5.8925999999999998</v>
      </c>
      <c r="BM3" s="17"/>
    </row>
    <row r="4" spans="1:65" ht="7.5" customHeight="1" x14ac:dyDescent="0.35">
      <c r="A4" s="43"/>
      <c r="B4" s="28"/>
      <c r="C4" s="27"/>
      <c r="D4" s="28"/>
      <c r="E4" s="27"/>
      <c r="F4" s="27"/>
      <c r="G4" s="29"/>
      <c r="H4" s="29"/>
      <c r="I4" s="29"/>
      <c r="J4" s="28"/>
      <c r="K4" s="28"/>
      <c r="L4" s="28"/>
      <c r="M4" s="45"/>
      <c r="O4" s="21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2"/>
      <c r="AG4" s="17"/>
      <c r="AH4" s="17"/>
      <c r="AI4" s="22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9"/>
      <c r="BL4" s="19"/>
      <c r="BM4" s="17"/>
    </row>
    <row r="5" spans="1:65" ht="15.75" customHeight="1" x14ac:dyDescent="0.35">
      <c r="A5" s="43"/>
      <c r="B5" s="56" t="s">
        <v>51</v>
      </c>
      <c r="C5" s="121" t="s">
        <v>52</v>
      </c>
      <c r="D5" s="121"/>
      <c r="E5" s="121"/>
      <c r="F5" s="123" t="s">
        <v>53</v>
      </c>
      <c r="G5" s="132"/>
      <c r="H5" s="124"/>
      <c r="I5" s="56" t="s">
        <v>54</v>
      </c>
      <c r="J5" s="56" t="s">
        <v>55</v>
      </c>
      <c r="K5" s="69"/>
      <c r="L5" s="69"/>
      <c r="M5" s="45"/>
      <c r="O5" s="21"/>
      <c r="P5" s="17" t="s">
        <v>56</v>
      </c>
      <c r="Q5" s="17"/>
      <c r="R5" s="17"/>
      <c r="S5" s="17"/>
      <c r="T5" s="17"/>
      <c r="U5" s="17">
        <v>6.2731999999999992</v>
      </c>
      <c r="V5" s="17">
        <v>3.1291000000000002</v>
      </c>
      <c r="W5" s="17">
        <v>3.3098000000000001</v>
      </c>
      <c r="X5" s="17">
        <v>1.5870000000000002</v>
      </c>
      <c r="Y5" s="17">
        <v>5.0922000000000001</v>
      </c>
      <c r="Z5" s="17">
        <v>22.292300000000001</v>
      </c>
      <c r="AA5" s="17">
        <v>3.4146000000000001</v>
      </c>
      <c r="AB5" s="17">
        <v>31.100300000000001</v>
      </c>
      <c r="AC5" s="17">
        <v>5.0148000000000001</v>
      </c>
      <c r="AD5" s="17">
        <v>0</v>
      </c>
      <c r="AE5" s="17">
        <v>5.9291999999999998</v>
      </c>
      <c r="AF5" s="18">
        <v>0</v>
      </c>
      <c r="AG5" s="18">
        <v>5.0228000000000002</v>
      </c>
      <c r="AH5" s="18">
        <v>0</v>
      </c>
      <c r="AI5" s="18">
        <v>0</v>
      </c>
      <c r="AJ5" s="18">
        <v>0</v>
      </c>
      <c r="AK5" s="18">
        <v>0.90790000000000004</v>
      </c>
      <c r="AL5" s="18">
        <v>0</v>
      </c>
      <c r="AM5" s="18">
        <v>2.8576000000000001</v>
      </c>
      <c r="AN5" s="18">
        <v>4.0692000000000004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9"/>
      <c r="BL5" s="19"/>
      <c r="BM5" s="17"/>
    </row>
    <row r="6" spans="1:65" ht="16.649999999999999" customHeight="1" x14ac:dyDescent="0.35">
      <c r="A6" s="43"/>
      <c r="B6" s="99" t="str">
        <f>VLOOKUP(Pin,'2015 Giving'!$A:$M,4,FALSE)</f>
        <v xml:space="preserve">Raymore Christian Church                          </v>
      </c>
      <c r="C6" s="131" t="str">
        <f>VLOOKUP(Pin,'2015 Giving'!$A:$M,5,FALSE)</f>
        <v xml:space="preserve">P.O. Box 680                  </v>
      </c>
      <c r="D6" s="131"/>
      <c r="E6" s="131"/>
      <c r="F6" s="133" t="str">
        <f>VLOOKUP(Pin,'2015 Giving'!$A:$M,6,FALSE)</f>
        <v xml:space="preserve">Raymore                       </v>
      </c>
      <c r="G6" s="134"/>
      <c r="H6" s="135"/>
      <c r="I6" s="58" t="str">
        <f>VLOOKUP(Pin,'2015 Giving'!$A:$M,7,FALSE)</f>
        <v>MO</v>
      </c>
      <c r="J6" s="58" t="str">
        <f>VLOOKUP(Pin,'2015 Giving'!$A:$M,8,FALSE)</f>
        <v>64083-0680</v>
      </c>
      <c r="K6" s="70"/>
      <c r="L6" s="70"/>
      <c r="M6" s="45"/>
      <c r="O6" s="21"/>
      <c r="P6" s="17" t="s">
        <v>57</v>
      </c>
      <c r="Q6" s="17">
        <f>ROUND(Q3*50%,4)</f>
        <v>20.395099999999999</v>
      </c>
      <c r="R6" s="17">
        <f t="shared" ref="R6:BJ6" si="0">ROUND(R3*50%,4)</f>
        <v>3.17</v>
      </c>
      <c r="S6" s="17">
        <f t="shared" si="0"/>
        <v>0.25</v>
      </c>
      <c r="T6" s="17">
        <f t="shared" si="0"/>
        <v>0.25</v>
      </c>
      <c r="U6" s="17">
        <f t="shared" si="0"/>
        <v>1.3016000000000001</v>
      </c>
      <c r="V6" s="17">
        <f t="shared" si="0"/>
        <v>0.6492</v>
      </c>
      <c r="W6" s="17">
        <f t="shared" si="0"/>
        <v>0.54459999999999997</v>
      </c>
      <c r="X6" s="17">
        <f t="shared" si="0"/>
        <v>0.32929999999999998</v>
      </c>
      <c r="Y6" s="17">
        <f t="shared" si="0"/>
        <v>0.63</v>
      </c>
      <c r="Z6" s="17">
        <f t="shared" si="0"/>
        <v>4.3407999999999998</v>
      </c>
      <c r="AA6" s="17">
        <f t="shared" si="0"/>
        <v>0.42409999999999998</v>
      </c>
      <c r="AB6" s="17">
        <f t="shared" si="0"/>
        <v>6.1683000000000003</v>
      </c>
      <c r="AC6" s="17">
        <f t="shared" si="0"/>
        <v>0.75609999999999999</v>
      </c>
      <c r="AD6" s="17">
        <f t="shared" si="0"/>
        <v>9.1300000000000006E-2</v>
      </c>
      <c r="AE6" s="17">
        <f t="shared" si="0"/>
        <v>0</v>
      </c>
      <c r="AF6" s="17">
        <f t="shared" si="0"/>
        <v>1.1944999999999999</v>
      </c>
      <c r="AG6" s="17">
        <f t="shared" si="0"/>
        <v>1.0422</v>
      </c>
      <c r="AH6" s="17">
        <f t="shared" si="0"/>
        <v>3.4599999999999999E-2</v>
      </c>
      <c r="AI6" s="17">
        <f t="shared" si="0"/>
        <v>0.29039999999999999</v>
      </c>
      <c r="AJ6" s="17">
        <f t="shared" si="0"/>
        <v>2.6499999999999999E-2</v>
      </c>
      <c r="AK6" s="17">
        <f t="shared" si="0"/>
        <v>0.18840000000000001</v>
      </c>
      <c r="AL6" s="17">
        <f t="shared" si="0"/>
        <v>6.9199999999999998E-2</v>
      </c>
      <c r="AM6" s="17">
        <f t="shared" si="0"/>
        <v>0.59289999999999998</v>
      </c>
      <c r="AN6" s="17">
        <f t="shared" si="0"/>
        <v>0.84430000000000005</v>
      </c>
      <c r="AO6" s="17">
        <f t="shared" si="0"/>
        <v>0.1041</v>
      </c>
      <c r="AP6" s="17">
        <f t="shared" si="0"/>
        <v>0.1077</v>
      </c>
      <c r="AQ6" s="17">
        <f t="shared" si="0"/>
        <v>0.28339999999999999</v>
      </c>
      <c r="AR6" s="17">
        <f t="shared" si="0"/>
        <v>0.17599999999999999</v>
      </c>
      <c r="AS6" s="17">
        <f t="shared" si="0"/>
        <v>0.71889999999999998</v>
      </c>
      <c r="AT6" s="17">
        <f t="shared" si="0"/>
        <v>0.1978</v>
      </c>
      <c r="AU6" s="17">
        <f t="shared" si="0"/>
        <v>0.1827</v>
      </c>
      <c r="AV6" s="17">
        <f t="shared" si="0"/>
        <v>0.1285</v>
      </c>
      <c r="AW6" s="17">
        <f t="shared" si="0"/>
        <v>0.27260000000000001</v>
      </c>
      <c r="AX6" s="17">
        <f t="shared" si="0"/>
        <v>0.1104</v>
      </c>
      <c r="AY6" s="17">
        <f t="shared" si="0"/>
        <v>0.1114</v>
      </c>
      <c r="AZ6" s="17">
        <f t="shared" si="0"/>
        <v>9.3600000000000003E-2</v>
      </c>
      <c r="BA6" s="17">
        <f t="shared" si="0"/>
        <v>0.38350000000000001</v>
      </c>
      <c r="BB6" s="17">
        <f t="shared" si="0"/>
        <v>0.1457</v>
      </c>
      <c r="BC6" s="17">
        <f t="shared" si="0"/>
        <v>0.1028</v>
      </c>
      <c r="BD6" s="17">
        <f t="shared" si="0"/>
        <v>0.52839999999999998</v>
      </c>
      <c r="BE6" s="17">
        <f t="shared" si="0"/>
        <v>0.66259999999999997</v>
      </c>
      <c r="BF6" s="17">
        <f t="shared" si="0"/>
        <v>0.42830000000000001</v>
      </c>
      <c r="BG6" s="17">
        <f t="shared" si="0"/>
        <v>0.1066</v>
      </c>
      <c r="BH6" s="17">
        <f t="shared" si="0"/>
        <v>0.1202</v>
      </c>
      <c r="BI6" s="17">
        <f t="shared" si="0"/>
        <v>0.1124</v>
      </c>
      <c r="BJ6" s="17">
        <f t="shared" si="0"/>
        <v>0.1099</v>
      </c>
      <c r="BK6" s="19">
        <f>AO6+AP6+AQ6+AR6+AV6+AX6+AY6+AZ6+BB6+BC6+BF6+BG6+BH6+BI6+BJ6</f>
        <v>2.2410000000000001</v>
      </c>
      <c r="BL6" s="19">
        <f>AS6+AT6+AU6+AW6+BA6+BD6+BE6</f>
        <v>2.9464999999999999</v>
      </c>
      <c r="BM6" s="17">
        <v>50</v>
      </c>
    </row>
    <row r="7" spans="1:65" s="26" customFormat="1" ht="7.5" customHeight="1" x14ac:dyDescent="0.35">
      <c r="A7" s="43"/>
      <c r="B7" s="36"/>
      <c r="C7" s="36"/>
      <c r="D7" s="36"/>
      <c r="E7" s="36"/>
      <c r="F7" s="36"/>
      <c r="G7" s="36"/>
      <c r="H7" s="36"/>
      <c r="I7" s="37"/>
      <c r="J7" s="37"/>
      <c r="K7" s="37"/>
      <c r="L7" s="37"/>
      <c r="M7" s="4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  <c r="BL7" s="40"/>
      <c r="BM7" s="39"/>
    </row>
    <row r="8" spans="1:65" ht="15.6" x14ac:dyDescent="0.3">
      <c r="A8" s="43"/>
      <c r="B8" s="123" t="s">
        <v>513</v>
      </c>
      <c r="C8" s="124"/>
      <c r="D8" s="121" t="s">
        <v>626</v>
      </c>
      <c r="E8" s="121"/>
      <c r="F8" s="69"/>
      <c r="G8" s="30"/>
      <c r="H8" s="30"/>
      <c r="I8" s="31"/>
      <c r="J8" s="31"/>
      <c r="K8" s="31"/>
      <c r="L8" s="31"/>
      <c r="M8" s="46"/>
      <c r="O8" s="21"/>
      <c r="P8" s="17" t="s">
        <v>58</v>
      </c>
      <c r="Q8" s="17">
        <v>100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7"/>
      <c r="AH8" s="17"/>
      <c r="AI8" s="18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9"/>
      <c r="BL8" s="19"/>
      <c r="BM8" s="17"/>
    </row>
    <row r="9" spans="1:65" ht="15.6" x14ac:dyDescent="0.3">
      <c r="A9" s="43"/>
      <c r="B9" s="125" t="s">
        <v>518</v>
      </c>
      <c r="C9" s="126"/>
      <c r="D9" s="122">
        <v>1</v>
      </c>
      <c r="E9" s="122"/>
      <c r="F9" s="71"/>
      <c r="G9" s="32"/>
      <c r="H9" s="32"/>
      <c r="I9" s="31"/>
      <c r="J9" s="31"/>
      <c r="K9" s="31"/>
      <c r="L9" s="31"/>
      <c r="M9" s="46"/>
      <c r="O9" s="21"/>
      <c r="P9" s="17" t="s">
        <v>59</v>
      </c>
      <c r="Q9" s="17">
        <v>50</v>
      </c>
      <c r="R9" s="17"/>
      <c r="S9" s="17"/>
      <c r="T9" s="17"/>
      <c r="U9" s="17"/>
      <c r="V9" s="17"/>
      <c r="W9" s="17"/>
      <c r="X9" s="17">
        <v>50</v>
      </c>
      <c r="Y9" s="17"/>
      <c r="Z9" s="17"/>
      <c r="AA9" s="17"/>
      <c r="AB9" s="17"/>
      <c r="AC9" s="17"/>
      <c r="AD9" s="17"/>
      <c r="AE9" s="17"/>
      <c r="AF9" s="18"/>
      <c r="AG9" s="17"/>
      <c r="AH9" s="19" t="s">
        <v>60</v>
      </c>
      <c r="AI9" s="19"/>
      <c r="AJ9" s="17"/>
      <c r="AK9" s="17"/>
      <c r="AL9" s="17"/>
      <c r="AM9" s="19" t="s">
        <v>61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9"/>
      <c r="BL9" s="19"/>
      <c r="BM9" s="17"/>
    </row>
    <row r="10" spans="1:65" ht="15.6" x14ac:dyDescent="0.3">
      <c r="A10" s="43"/>
      <c r="B10" s="125" t="s">
        <v>517</v>
      </c>
      <c r="C10" s="126"/>
      <c r="D10" s="122"/>
      <c r="E10" s="122"/>
      <c r="F10" s="71"/>
      <c r="G10" s="32"/>
      <c r="H10" s="32"/>
      <c r="I10" s="31"/>
      <c r="J10" s="31"/>
      <c r="K10" s="31"/>
      <c r="L10" s="31"/>
      <c r="M10" s="46"/>
      <c r="O10" s="21"/>
      <c r="P10" s="17" t="s">
        <v>62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9">
        <f>AH3+AJ3+AL3</f>
        <v>0.2606</v>
      </c>
      <c r="AI10" s="19"/>
      <c r="AJ10" s="17"/>
      <c r="AK10" s="17"/>
      <c r="AL10" s="17"/>
      <c r="AM10" s="19">
        <f>AM3+AN3+AK3+S3+T3</f>
        <v>4.2509999999999994</v>
      </c>
      <c r="AN10" s="17"/>
      <c r="AO10" s="17">
        <v>2.2065999999999999</v>
      </c>
      <c r="AP10" s="17">
        <v>2.0629</v>
      </c>
      <c r="AQ10" s="17">
        <v>4.1448999999999998</v>
      </c>
      <c r="AR10" s="17">
        <v>2.6562999999999999</v>
      </c>
      <c r="AS10" s="17">
        <v>14.164899999999999</v>
      </c>
      <c r="AT10" s="17">
        <v>3.7202999999999999</v>
      </c>
      <c r="AU10" s="17">
        <v>3.7425999999999999</v>
      </c>
      <c r="AV10" s="17">
        <v>2.4824999999999999</v>
      </c>
      <c r="AW10" s="17">
        <v>4.4649999999999999</v>
      </c>
      <c r="AX10" s="17">
        <v>2.1646000000000001</v>
      </c>
      <c r="AY10" s="17">
        <v>2.3098000000000001</v>
      </c>
      <c r="AZ10" s="17">
        <v>1.8797000000000001</v>
      </c>
      <c r="BA10" s="17">
        <v>8.7862999999999989</v>
      </c>
      <c r="BB10" s="17">
        <v>3.8464999999999998</v>
      </c>
      <c r="BC10" s="17">
        <v>2.109</v>
      </c>
      <c r="BD10" s="17">
        <v>9.8733000000000004</v>
      </c>
      <c r="BE10" s="17">
        <v>12.047599999999999</v>
      </c>
      <c r="BF10" s="17">
        <v>7.9372999999999996</v>
      </c>
      <c r="BG10" s="17">
        <v>2.0764999999999998</v>
      </c>
      <c r="BH10" s="17">
        <v>2.5777000000000001</v>
      </c>
      <c r="BI10" s="17">
        <v>2.1800000000000002</v>
      </c>
      <c r="BJ10" s="17">
        <v>2.5657000000000001</v>
      </c>
      <c r="BK10" s="19">
        <v>43.2</v>
      </c>
      <c r="BL10" s="19">
        <v>56.8</v>
      </c>
      <c r="BM10" s="17"/>
    </row>
    <row r="11" spans="1:65" ht="15.6" x14ac:dyDescent="0.3">
      <c r="A11" s="43"/>
      <c r="B11" s="125" t="s">
        <v>514</v>
      </c>
      <c r="C11" s="126"/>
      <c r="D11" s="122"/>
      <c r="E11" s="122"/>
      <c r="F11" s="71"/>
      <c r="G11" s="32"/>
      <c r="H11" s="32"/>
      <c r="I11" s="31"/>
      <c r="J11" s="31"/>
      <c r="K11" s="31"/>
      <c r="L11" s="31"/>
      <c r="M11" s="46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9">
        <f>AH5+AJ5+AL5</f>
        <v>0</v>
      </c>
      <c r="AI11" s="19"/>
      <c r="AJ11" s="17"/>
      <c r="AK11" s="17"/>
      <c r="AL11" s="17"/>
      <c r="AM11" s="19">
        <f>AM5+AN5+AK5</f>
        <v>7.8346999999999998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15.6" x14ac:dyDescent="0.3">
      <c r="A12" s="43"/>
      <c r="B12" s="125" t="s">
        <v>548</v>
      </c>
      <c r="C12" s="126"/>
      <c r="D12" s="122"/>
      <c r="E12" s="122"/>
      <c r="F12" s="71"/>
      <c r="G12" s="32"/>
      <c r="H12" s="32"/>
      <c r="I12" s="31"/>
      <c r="J12" s="31"/>
      <c r="K12" s="31"/>
      <c r="L12" s="31"/>
      <c r="M12" s="46"/>
      <c r="O12" s="21"/>
      <c r="P12" s="17"/>
      <c r="Q12" s="17"/>
      <c r="R12" s="17"/>
      <c r="S12" s="17"/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9">
        <f>AH6+AJ6+AL6</f>
        <v>0.1303</v>
      </c>
      <c r="AI12" s="19"/>
      <c r="AJ12" s="17"/>
      <c r="AK12" s="17"/>
      <c r="AL12" s="17"/>
      <c r="AM12" s="19">
        <f>AM6+AN6+AK6+S6+T6</f>
        <v>2.1255999999999999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88"/>
      <c r="BL12" s="89"/>
      <c r="BM12" s="17"/>
    </row>
    <row r="13" spans="1:65" ht="15.6" x14ac:dyDescent="0.3">
      <c r="A13" s="43"/>
      <c r="B13" s="125" t="s">
        <v>515</v>
      </c>
      <c r="C13" s="126"/>
      <c r="D13" s="122"/>
      <c r="E13" s="122"/>
      <c r="F13" s="71"/>
      <c r="G13" s="32"/>
      <c r="H13" s="32"/>
      <c r="I13" s="31"/>
      <c r="J13" s="31"/>
      <c r="K13" s="31"/>
      <c r="L13" s="31"/>
      <c r="M13" s="46"/>
      <c r="O13" s="4"/>
      <c r="T13" s="5"/>
      <c r="BK13" s="88"/>
    </row>
    <row r="14" spans="1:65" ht="15.6" x14ac:dyDescent="0.3">
      <c r="A14" s="43"/>
      <c r="B14" s="127" t="s">
        <v>516</v>
      </c>
      <c r="C14" s="127"/>
      <c r="D14" s="122"/>
      <c r="E14" s="122"/>
      <c r="F14" s="71"/>
      <c r="G14" s="32"/>
      <c r="H14" s="32"/>
      <c r="I14" s="31"/>
      <c r="J14" s="31"/>
      <c r="K14" s="31"/>
      <c r="L14" s="31"/>
      <c r="M14" s="46"/>
      <c r="O14" s="4"/>
      <c r="R14" s="2"/>
      <c r="S14" s="2"/>
      <c r="T14" s="6"/>
      <c r="BK14" s="88"/>
    </row>
    <row r="15" spans="1:65" ht="7.5" customHeight="1" x14ac:dyDescent="0.3">
      <c r="A15" s="4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7"/>
      <c r="N15" s="14"/>
      <c r="O15" s="3"/>
      <c r="P15" s="14"/>
      <c r="Q15" s="14"/>
      <c r="R15" s="15"/>
      <c r="S15" s="15"/>
      <c r="T15" s="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4"/>
      <c r="AH15" s="14"/>
      <c r="AI15" s="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8"/>
      <c r="BM15" s="14"/>
    </row>
    <row r="16" spans="1:65" ht="19.5" customHeight="1" x14ac:dyDescent="0.35">
      <c r="A16" s="43"/>
      <c r="B16" s="112" t="s">
        <v>627</v>
      </c>
      <c r="C16" s="113"/>
      <c r="D16" s="113"/>
      <c r="E16" s="114"/>
      <c r="F16" s="29"/>
      <c r="G16" s="33"/>
      <c r="H16" s="33"/>
      <c r="I16" s="33"/>
      <c r="J16" s="33"/>
      <c r="K16" s="33"/>
      <c r="L16" s="33"/>
      <c r="M16" s="47"/>
      <c r="N16" s="14"/>
      <c r="O16" s="7"/>
      <c r="P16" s="14"/>
      <c r="Q16" s="14"/>
      <c r="R16" s="15"/>
      <c r="S16" s="15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4"/>
      <c r="AH16" s="14"/>
      <c r="AI16" s="15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88"/>
      <c r="BM16" s="14"/>
    </row>
    <row r="17" spans="1:65" ht="11.25" customHeight="1" x14ac:dyDescent="0.3">
      <c r="A17" s="43"/>
      <c r="B17" s="41"/>
      <c r="C17" s="83" t="s">
        <v>578</v>
      </c>
      <c r="D17" s="83" t="s">
        <v>490</v>
      </c>
      <c r="E17" s="84" t="s">
        <v>512</v>
      </c>
      <c r="F17" s="72"/>
      <c r="G17" s="34"/>
      <c r="H17" s="34"/>
      <c r="I17" s="34"/>
      <c r="J17" s="34"/>
      <c r="K17" s="34"/>
      <c r="L17" s="34"/>
      <c r="M17" s="48"/>
      <c r="N17" s="14"/>
      <c r="O17" s="7"/>
      <c r="P17" s="14"/>
      <c r="Q17" s="14"/>
      <c r="R17" s="15"/>
      <c r="S17" s="15"/>
      <c r="T17" s="6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4"/>
      <c r="AH17" s="14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88">
        <f t="shared" ref="BK17:BK18" si="1">+BK8+BL8</f>
        <v>0</v>
      </c>
      <c r="BM17" s="14"/>
    </row>
    <row r="18" spans="1:65" ht="15.6" x14ac:dyDescent="0.3">
      <c r="A18" s="43"/>
      <c r="B18" s="85" t="str">
        <f>Region</f>
        <v>Greater Kansas City</v>
      </c>
      <c r="C18" s="86" t="s">
        <v>1</v>
      </c>
      <c r="D18" s="53">
        <f>($D$9*$Q$3%)+($D$10*$Q$6%)+($D$14*$Q$8%)+($D$12*$Q$9%)</f>
        <v>0.40790199999999999</v>
      </c>
      <c r="E18" s="54">
        <f t="shared" ref="E18:E38" si="2">D18/SUM($D$18:$D$38)</f>
        <v>0.41819117568659298</v>
      </c>
      <c r="F18" s="73"/>
      <c r="G18" s="32"/>
      <c r="H18" s="32"/>
      <c r="I18" s="32"/>
      <c r="J18" s="32"/>
      <c r="K18" s="32"/>
      <c r="L18" s="32"/>
      <c r="M18" s="49"/>
      <c r="N18" s="14"/>
      <c r="O18" s="7"/>
      <c r="P18" s="14"/>
      <c r="Q18" s="14"/>
      <c r="R18" s="15"/>
      <c r="S18" s="15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4"/>
      <c r="AH18" s="14"/>
      <c r="AI18" s="15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88">
        <f t="shared" si="1"/>
        <v>0</v>
      </c>
      <c r="BM18" s="14"/>
    </row>
    <row r="19" spans="1:65" ht="15.6" x14ac:dyDescent="0.3">
      <c r="A19" s="43"/>
      <c r="B19" s="85" t="s">
        <v>492</v>
      </c>
      <c r="C19" s="86" t="s">
        <v>2</v>
      </c>
      <c r="D19" s="53">
        <f>($D$9*$R$3%)+($D$10*$R$6%)</f>
        <v>6.3399999999999998E-2</v>
      </c>
      <c r="E19" s="54">
        <f t="shared" si="2"/>
        <v>6.4999241333776242E-2</v>
      </c>
      <c r="F19" s="73"/>
      <c r="G19" s="32"/>
      <c r="H19" s="32"/>
      <c r="I19" s="32"/>
      <c r="J19" s="32"/>
      <c r="K19" s="32"/>
      <c r="L19" s="32"/>
      <c r="M19" s="49"/>
      <c r="N19" s="14"/>
      <c r="O19" s="7"/>
      <c r="P19" s="14"/>
      <c r="Q19" s="14"/>
      <c r="R19" s="14"/>
      <c r="S19" s="14"/>
      <c r="T19" s="5"/>
    </row>
    <row r="20" spans="1:65" ht="15.6" x14ac:dyDescent="0.3">
      <c r="A20" s="43"/>
      <c r="B20" s="87" t="s">
        <v>491</v>
      </c>
      <c r="C20" s="86" t="s">
        <v>497</v>
      </c>
      <c r="D20" s="53">
        <f>($D$9*$U$3%)+($D$10*$U$6%)+($D$11*$U$5%)</f>
        <v>2.6030999999999999E-2</v>
      </c>
      <c r="E20" s="54">
        <f t="shared" si="2"/>
        <v>2.6687622258036739E-2</v>
      </c>
      <c r="F20" s="73"/>
      <c r="G20" s="32"/>
      <c r="H20" s="32"/>
      <c r="I20" s="32"/>
      <c r="J20" s="32"/>
      <c r="K20" s="32"/>
      <c r="L20" s="32"/>
      <c r="M20" s="49"/>
      <c r="N20" s="14"/>
      <c r="O20" s="7"/>
      <c r="P20" s="14"/>
      <c r="Q20" s="14"/>
      <c r="R20" s="14"/>
      <c r="S20" s="14"/>
      <c r="T20" s="5"/>
    </row>
    <row r="21" spans="1:65" ht="15.6" x14ac:dyDescent="0.3">
      <c r="A21" s="43"/>
      <c r="B21" s="87" t="s">
        <v>555</v>
      </c>
      <c r="C21" s="86" t="s">
        <v>63</v>
      </c>
      <c r="D21" s="53">
        <f>($D$9*$V$3%)+($D$11*$V$5%)+($D$10*$V$6%)</f>
        <v>1.2984000000000001E-2</v>
      </c>
      <c r="E21" s="54">
        <f t="shared" si="2"/>
        <v>1.3311516553276826E-2</v>
      </c>
      <c r="F21" s="73"/>
      <c r="G21" s="32"/>
      <c r="H21" s="32"/>
      <c r="I21" s="32"/>
      <c r="J21" s="32"/>
      <c r="K21" s="32"/>
      <c r="L21" s="32"/>
      <c r="M21" s="49"/>
      <c r="N21" s="14"/>
      <c r="O21" s="7"/>
      <c r="P21" s="14"/>
      <c r="Q21" s="14"/>
      <c r="R21" s="14"/>
      <c r="S21" s="14"/>
      <c r="T21" s="5"/>
    </row>
    <row r="22" spans="1:65" ht="15.6" x14ac:dyDescent="0.3">
      <c r="A22" s="43"/>
      <c r="B22" s="87" t="s">
        <v>64</v>
      </c>
      <c r="C22" s="86" t="s">
        <v>65</v>
      </c>
      <c r="D22" s="53">
        <f>($D$9*$W$3%)+($D$11*$W$5%)+($D$10*$W$6%)</f>
        <v>1.0891E-2</v>
      </c>
      <c r="E22" s="54">
        <f t="shared" si="2"/>
        <v>1.1165721409560837E-2</v>
      </c>
      <c r="F22" s="73"/>
      <c r="G22" s="35"/>
      <c r="H22" s="35"/>
      <c r="I22" s="35"/>
      <c r="J22" s="35"/>
      <c r="K22" s="35"/>
      <c r="L22" s="35"/>
      <c r="M22" s="49"/>
      <c r="N22" s="14"/>
      <c r="O22" s="7"/>
      <c r="P22" s="14"/>
      <c r="Q22" s="14"/>
      <c r="R22" s="14"/>
      <c r="S22" s="14"/>
      <c r="T22" s="5"/>
    </row>
    <row r="23" spans="1:65" ht="15.6" x14ac:dyDescent="0.3">
      <c r="A23" s="43"/>
      <c r="B23" s="87" t="s">
        <v>17</v>
      </c>
      <c r="C23" s="86" t="s">
        <v>71</v>
      </c>
      <c r="D23" s="53">
        <f>($D$9*$AG$3%)+($D$11*$AG$5%)+($D$10*$AG$6%)</f>
        <v>2.0842999999999997E-2</v>
      </c>
      <c r="E23" s="54">
        <f t="shared" si="2"/>
        <v>2.1368756894635615E-2</v>
      </c>
      <c r="F23" s="73"/>
      <c r="G23" s="35"/>
      <c r="H23" s="35"/>
      <c r="I23" s="35"/>
      <c r="J23" s="35"/>
      <c r="K23" s="35"/>
      <c r="L23" s="35"/>
      <c r="M23" s="49"/>
      <c r="N23" s="14"/>
      <c r="O23" s="7"/>
      <c r="P23" s="14"/>
      <c r="Q23" s="14"/>
      <c r="R23" s="14"/>
      <c r="S23" s="14"/>
      <c r="T23" s="14"/>
    </row>
    <row r="24" spans="1:65" ht="15.6" x14ac:dyDescent="0.3">
      <c r="A24" s="43"/>
      <c r="B24" s="87" t="s">
        <v>9</v>
      </c>
      <c r="C24" s="86" t="s">
        <v>66</v>
      </c>
      <c r="D24" s="53">
        <f>($D$9*$Y$3%)+($D$11*$Y$5%)+($D$10*$Y$6%)</f>
        <v>1.2599000000000001E-2</v>
      </c>
      <c r="E24" s="54">
        <f t="shared" si="2"/>
        <v>1.2916805071991276E-2</v>
      </c>
      <c r="F24" s="73"/>
      <c r="G24" s="35"/>
      <c r="H24" s="35"/>
      <c r="I24" s="35"/>
      <c r="J24" s="35"/>
      <c r="K24" s="35"/>
      <c r="L24" s="35"/>
      <c r="M24" s="49"/>
      <c r="N24" s="14"/>
      <c r="O24" s="7"/>
      <c r="P24" s="14"/>
      <c r="Q24" s="14"/>
      <c r="R24" s="14"/>
      <c r="S24" s="14"/>
      <c r="T24" s="5"/>
    </row>
    <row r="25" spans="1:65" ht="15.6" x14ac:dyDescent="0.3">
      <c r="A25" s="43"/>
      <c r="B25" s="87" t="s">
        <v>8</v>
      </c>
      <c r="C25" s="86" t="s">
        <v>496</v>
      </c>
      <c r="D25" s="53">
        <f>($D$9*$X$3%)+($D$11*$X$5%)+($D$10*$X$6%)+($D$12*$X$9%)</f>
        <v>6.5849999999999997E-3</v>
      </c>
      <c r="E25" s="54">
        <f t="shared" si="2"/>
        <v>6.7511041669229737E-3</v>
      </c>
      <c r="F25" s="73"/>
      <c r="G25" s="35"/>
      <c r="H25" s="35"/>
      <c r="I25" s="35"/>
      <c r="J25" s="35"/>
      <c r="K25" s="35"/>
      <c r="L25" s="35"/>
      <c r="M25" s="49"/>
      <c r="N25" s="14"/>
      <c r="O25" s="7"/>
      <c r="P25" s="14"/>
      <c r="Q25" s="14"/>
      <c r="R25" s="14"/>
      <c r="S25" s="14"/>
      <c r="T25" s="5"/>
    </row>
    <row r="26" spans="1:65" ht="15.6" x14ac:dyDescent="0.3">
      <c r="A26" s="43"/>
      <c r="B26" s="87" t="s">
        <v>10</v>
      </c>
      <c r="C26" s="86" t="s">
        <v>67</v>
      </c>
      <c r="D26" s="53">
        <f>($D$9*$Z$3%)+($D$11*$Z$5%)+($D$10*$Z$6%)</f>
        <v>8.681599999999999E-2</v>
      </c>
      <c r="E26" s="54">
        <f t="shared" si="2"/>
        <v>8.9005901192951375E-2</v>
      </c>
      <c r="F26" s="73"/>
      <c r="G26" s="35"/>
      <c r="H26" s="35"/>
      <c r="I26" s="35"/>
      <c r="J26" s="35"/>
      <c r="K26" s="35"/>
      <c r="L26" s="35"/>
      <c r="M26" s="49"/>
      <c r="N26" s="14"/>
      <c r="O26" s="7"/>
      <c r="P26" s="14"/>
      <c r="Q26" s="14"/>
      <c r="R26" s="14"/>
      <c r="S26" s="14"/>
      <c r="T26" s="5"/>
    </row>
    <row r="27" spans="1:65" ht="15.6" x14ac:dyDescent="0.3">
      <c r="A27" s="43"/>
      <c r="B27" s="87" t="s">
        <v>12</v>
      </c>
      <c r="C27" s="86" t="s">
        <v>68</v>
      </c>
      <c r="D27" s="53">
        <f>($D$9*$AB$3%)+($D$11*$AB$5%)+($D$10*$AB$6%)</f>
        <v>0.12336499999999999</v>
      </c>
      <c r="E27" s="54">
        <f t="shared" si="2"/>
        <v>0.12647683607478399</v>
      </c>
      <c r="F27" s="73"/>
      <c r="G27" s="35"/>
      <c r="H27" s="35"/>
      <c r="I27" s="35"/>
      <c r="J27" s="35"/>
      <c r="K27" s="35"/>
      <c r="L27" s="35"/>
      <c r="M27" s="49"/>
      <c r="N27" s="14"/>
      <c r="O27" s="7"/>
      <c r="P27" s="14"/>
      <c r="Q27" s="14"/>
      <c r="R27" s="14"/>
      <c r="S27" s="14"/>
      <c r="T27" s="5"/>
    </row>
    <row r="28" spans="1:65" ht="15.6" x14ac:dyDescent="0.3">
      <c r="A28" s="43"/>
      <c r="B28" s="87" t="s">
        <v>493</v>
      </c>
      <c r="C28" s="86" t="s">
        <v>494</v>
      </c>
      <c r="D28" s="53">
        <f>($D$9*$AA$3%)+($D$11*$AA$5%)+($D$10*$AA$6%)</f>
        <v>8.480999999999999E-3</v>
      </c>
      <c r="E28" s="54">
        <f t="shared" si="2"/>
        <v>8.6949300591759662E-3</v>
      </c>
      <c r="F28" s="73"/>
      <c r="G28" s="35"/>
      <c r="H28" s="35"/>
      <c r="I28" s="35"/>
      <c r="J28" s="35"/>
      <c r="K28" s="35"/>
      <c r="L28" s="35"/>
      <c r="M28" s="49"/>
      <c r="N28" s="14"/>
      <c r="O28" s="7"/>
      <c r="P28" s="14"/>
      <c r="Q28" s="14"/>
      <c r="R28" s="14"/>
      <c r="S28" s="14"/>
      <c r="T28" s="5"/>
    </row>
    <row r="29" spans="1:65" ht="15.6" x14ac:dyDescent="0.3">
      <c r="A29" s="43"/>
      <c r="B29" s="87" t="s">
        <v>554</v>
      </c>
      <c r="C29" s="86" t="s">
        <v>69</v>
      </c>
      <c r="D29" s="53">
        <f>($D$9*$AC$3%)+($D$11*$AC$5%)+($D$10*$AC$6%)</f>
        <v>1.5121000000000001E-2</v>
      </c>
      <c r="E29" s="54">
        <f t="shared" si="2"/>
        <v>1.5502421580568306E-2</v>
      </c>
      <c r="F29" s="73"/>
      <c r="G29" s="35"/>
      <c r="H29" s="35"/>
      <c r="I29" s="35"/>
      <c r="J29" s="35"/>
      <c r="K29" s="35"/>
      <c r="L29" s="35"/>
      <c r="M29" s="49"/>
      <c r="N29" s="14"/>
      <c r="O29" s="7"/>
      <c r="P29" s="14"/>
      <c r="Q29" s="14"/>
      <c r="R29" s="14"/>
      <c r="S29" s="14"/>
      <c r="T29" s="5"/>
    </row>
    <row r="30" spans="1:65" ht="15.6" x14ac:dyDescent="0.3">
      <c r="A30" s="43"/>
      <c r="B30" s="87" t="s">
        <v>76</v>
      </c>
      <c r="C30" s="86" t="s">
        <v>549</v>
      </c>
      <c r="D30" s="53">
        <f>($D$9*$AD$3%)+($D$11*$AD$5%)+($D$10*$AD$6%)</f>
        <v>1.825E-3</v>
      </c>
      <c r="E30" s="54">
        <f t="shared" si="2"/>
        <v>1.8710349437561773E-3</v>
      </c>
      <c r="F30" s="73"/>
      <c r="G30" s="35"/>
      <c r="H30" s="35"/>
      <c r="I30" s="35"/>
      <c r="J30" s="35"/>
      <c r="K30" s="35"/>
      <c r="L30" s="35"/>
      <c r="M30" s="49"/>
      <c r="N30" s="14"/>
      <c r="O30" s="7"/>
      <c r="P30" s="14"/>
      <c r="Q30" s="14"/>
      <c r="R30" s="14"/>
      <c r="S30" s="14"/>
      <c r="T30" s="5"/>
    </row>
    <row r="31" spans="1:65" ht="15.6" x14ac:dyDescent="0.3">
      <c r="A31" s="43"/>
      <c r="B31" s="87" t="s">
        <v>15</v>
      </c>
      <c r="C31" s="86" t="s">
        <v>550</v>
      </c>
      <c r="D31" s="53">
        <f>($D$9*$AE$3%)+($D$11*$AE$5%)+($D$10*$AE$6%)</f>
        <v>0</v>
      </c>
      <c r="E31" s="54">
        <f t="shared" si="2"/>
        <v>0</v>
      </c>
      <c r="F31" s="73"/>
      <c r="G31" s="35"/>
      <c r="H31" s="35"/>
      <c r="I31" s="35"/>
      <c r="J31" s="35"/>
      <c r="K31" s="35"/>
      <c r="L31" s="35"/>
      <c r="M31" s="49"/>
      <c r="N31" s="14"/>
      <c r="O31" s="7"/>
      <c r="P31" s="14"/>
      <c r="Q31" s="14"/>
      <c r="R31" s="14"/>
      <c r="S31" s="14"/>
      <c r="T31" s="5"/>
    </row>
    <row r="32" spans="1:65" ht="15.6" x14ac:dyDescent="0.3">
      <c r="A32" s="43"/>
      <c r="B32" s="87" t="s">
        <v>16</v>
      </c>
      <c r="C32" s="86" t="s">
        <v>495</v>
      </c>
      <c r="D32" s="53">
        <f>($D$9*$AF$3%)+($D$11*$AF$5%)+($D$10*$AF$6%)</f>
        <v>2.3889999999999998E-2</v>
      </c>
      <c r="E32" s="54">
        <f t="shared" si="2"/>
        <v>2.4492616332238395E-2</v>
      </c>
      <c r="F32" s="73"/>
      <c r="G32" s="35"/>
      <c r="H32" s="35"/>
      <c r="I32" s="35"/>
      <c r="J32" s="35"/>
      <c r="K32" s="35"/>
      <c r="L32" s="35"/>
      <c r="M32" s="49"/>
      <c r="N32" s="14"/>
      <c r="O32" s="7"/>
      <c r="P32" s="14"/>
      <c r="Q32" s="14"/>
      <c r="R32" s="14"/>
      <c r="S32" s="14"/>
      <c r="T32" s="8"/>
    </row>
    <row r="33" spans="1:35" ht="15.6" x14ac:dyDescent="0.3">
      <c r="A33" s="43"/>
      <c r="B33" s="87" t="s">
        <v>580</v>
      </c>
      <c r="C33" s="86" t="s">
        <v>511</v>
      </c>
      <c r="D33" s="53">
        <f>($D$9*$AM$10%)+($D$11*$AM$11%)+($D$10*$AM$12%)</f>
        <v>4.2509999999999992E-2</v>
      </c>
      <c r="E33" s="54">
        <f t="shared" si="2"/>
        <v>4.358229888168498E-2</v>
      </c>
      <c r="F33" s="73"/>
      <c r="G33" s="32"/>
      <c r="H33" s="115" t="s">
        <v>6574</v>
      </c>
      <c r="I33" s="116"/>
      <c r="J33" s="116"/>
      <c r="K33" s="116"/>
      <c r="L33" s="116"/>
      <c r="M33" s="49"/>
      <c r="N33" s="14"/>
      <c r="O33" s="7"/>
    </row>
    <row r="34" spans="1:35" ht="15.6" x14ac:dyDescent="0.3">
      <c r="A34" s="43"/>
      <c r="B34" s="87" t="s">
        <v>72</v>
      </c>
      <c r="C34" s="86" t="s">
        <v>73</v>
      </c>
      <c r="D34" s="53">
        <f>($D$9*$AI$3%)+($D$11*$AI$5%)+($D$10*$AI$6%)</f>
        <v>5.8069999999999997E-3</v>
      </c>
      <c r="E34" s="54">
        <f t="shared" si="2"/>
        <v>5.9534794073381487E-3</v>
      </c>
      <c r="F34" s="73"/>
      <c r="G34" s="75"/>
      <c r="H34" s="75" t="s">
        <v>535</v>
      </c>
      <c r="I34" s="35"/>
      <c r="J34" s="35"/>
      <c r="K34" s="77">
        <f>+D18</f>
        <v>0.40790199999999999</v>
      </c>
      <c r="M34" s="49"/>
      <c r="N34" s="14"/>
      <c r="O34" s="7"/>
    </row>
    <row r="35" spans="1:35" ht="15.6" x14ac:dyDescent="0.3">
      <c r="A35" s="43"/>
      <c r="B35" s="87" t="s">
        <v>579</v>
      </c>
      <c r="C35" s="86" t="s">
        <v>551</v>
      </c>
      <c r="D35" s="53">
        <f>($D$9*$AH$10%)+($D$11*$AH$11%)+($D$10*$AH$12%)</f>
        <v>2.6059999999999998E-3</v>
      </c>
      <c r="E35" s="54">
        <f t="shared" si="2"/>
        <v>2.6717353772211495E-3</v>
      </c>
      <c r="F35" s="73"/>
      <c r="G35" s="75"/>
      <c r="H35" s="75" t="s">
        <v>536</v>
      </c>
      <c r="I35" s="35"/>
      <c r="J35" s="35"/>
      <c r="K35" s="77">
        <f>SUM(D19:D36)</f>
        <v>0.46375400000000006</v>
      </c>
      <c r="M35" s="49"/>
      <c r="N35" s="14"/>
      <c r="O35" s="7"/>
      <c r="P35" s="14"/>
      <c r="Q35" s="14"/>
      <c r="R35" s="14"/>
      <c r="S35" s="14"/>
      <c r="T35" s="14"/>
    </row>
    <row r="36" spans="1:35" ht="15.6" x14ac:dyDescent="0.3">
      <c r="A36" s="43"/>
      <c r="B36" s="87" t="s">
        <v>502</v>
      </c>
      <c r="C36" s="86" t="s">
        <v>48</v>
      </c>
      <c r="D36" s="53">
        <f>D10*50%</f>
        <v>0</v>
      </c>
      <c r="E36" s="54">
        <f t="shared" si="2"/>
        <v>0</v>
      </c>
      <c r="F36" s="73"/>
      <c r="G36" s="75"/>
      <c r="H36" s="75" t="s">
        <v>553</v>
      </c>
      <c r="I36" s="35"/>
      <c r="J36" s="35"/>
      <c r="K36" s="78">
        <f>SUM(D37:D38)</f>
        <v>0.10374</v>
      </c>
      <c r="M36" s="49"/>
      <c r="N36" s="14"/>
      <c r="O36" s="7"/>
    </row>
    <row r="37" spans="1:35" ht="16.2" thickBot="1" x14ac:dyDescent="0.35">
      <c r="A37" s="43"/>
      <c r="B37" s="85" t="s">
        <v>504</v>
      </c>
      <c r="C37" s="86" t="s">
        <v>506</v>
      </c>
      <c r="D37" s="53">
        <f>($D$9*$BK$3%)+($D$10*$BK$6%)+($D$13*$BK$10%)</f>
        <v>4.4814000000000007E-2</v>
      </c>
      <c r="E37" s="54">
        <f t="shared" si="2"/>
        <v>4.5944416421637997E-2</v>
      </c>
      <c r="F37" s="73"/>
      <c r="G37" s="75"/>
      <c r="H37" s="75" t="s">
        <v>552</v>
      </c>
      <c r="I37" s="26"/>
      <c r="J37" s="26"/>
      <c r="K37" s="79">
        <f>SUM(K34:K36)</f>
        <v>0.97539599999999993</v>
      </c>
      <c r="M37" s="49"/>
      <c r="N37" s="14"/>
      <c r="O37" s="7"/>
      <c r="P37" s="14"/>
      <c r="Q37" s="14"/>
      <c r="R37" s="14"/>
      <c r="S37" s="14"/>
      <c r="T37" s="5"/>
    </row>
    <row r="38" spans="1:35" s="25" customFormat="1" ht="16.2" thickTop="1" x14ac:dyDescent="0.3">
      <c r="A38" s="43"/>
      <c r="B38" s="85" t="s">
        <v>505</v>
      </c>
      <c r="C38" s="86" t="s">
        <v>507</v>
      </c>
      <c r="D38" s="53">
        <f>($D$9*$BL$3%)+($D$10*$BL$6%)+($D$13*$BL$10%)</f>
        <v>5.8925999999999999E-2</v>
      </c>
      <c r="E38" s="54">
        <f t="shared" si="2"/>
        <v>6.0412386353850142E-2</v>
      </c>
      <c r="F38" s="73"/>
      <c r="G38" s="75"/>
      <c r="H38" s="26"/>
      <c r="I38" s="26"/>
      <c r="J38" s="26"/>
      <c r="K38" s="26"/>
      <c r="L38" s="76"/>
      <c r="M38" s="49"/>
      <c r="O38" s="7"/>
      <c r="T38" s="5"/>
      <c r="AF38" s="24"/>
      <c r="AI38" s="24"/>
    </row>
    <row r="39" spans="1:35" s="25" customFormat="1" ht="15.75" customHeight="1" x14ac:dyDescent="0.3">
      <c r="A39" s="43"/>
      <c r="B39" s="117" t="s">
        <v>519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O39" s="7"/>
      <c r="T39" s="5"/>
      <c r="AF39" s="24"/>
      <c r="AI39" s="24"/>
    </row>
    <row r="40" spans="1:35" ht="7.5" customHeight="1" thickBot="1" x14ac:dyDescent="0.3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14"/>
      <c r="O40" s="7"/>
    </row>
    <row r="41" spans="1:35" x14ac:dyDescent="0.3">
      <c r="O41" s="7"/>
    </row>
    <row r="42" spans="1:35" x14ac:dyDescent="0.3">
      <c r="O42" s="7"/>
    </row>
    <row r="43" spans="1:35" x14ac:dyDescent="0.3">
      <c r="O43" s="7"/>
    </row>
    <row r="44" spans="1:35" x14ac:dyDescent="0.3">
      <c r="O44" s="7"/>
    </row>
    <row r="45" spans="1:35" x14ac:dyDescent="0.3">
      <c r="O45" s="7"/>
    </row>
    <row r="46" spans="1:35" x14ac:dyDescent="0.3">
      <c r="O46" s="7"/>
    </row>
  </sheetData>
  <sheetProtection algorithmName="SHA-512" hashValue="pi0RZt5qaozAkkB4NBbCb9XqXFNFm7dZvSjYWe2oEIIZjESIH/Hz6y3Zx64lDfFjbbufFy8OeNZ/yspK3JM1tw==" saltValue="5rOhIW5ZnxmDK1evPH4+cA==" spinCount="100000" sheet="1" objects="1" scenarios="1" selectLockedCells="1"/>
  <mergeCells count="23">
    <mergeCell ref="B13:C13"/>
    <mergeCell ref="B14:C14"/>
    <mergeCell ref="G3:I3"/>
    <mergeCell ref="C5:E5"/>
    <mergeCell ref="C6:E6"/>
    <mergeCell ref="F5:H5"/>
    <mergeCell ref="F6:H6"/>
    <mergeCell ref="B16:E16"/>
    <mergeCell ref="H33:L33"/>
    <mergeCell ref="B39:M39"/>
    <mergeCell ref="B1:M1"/>
    <mergeCell ref="D8:E8"/>
    <mergeCell ref="D9:E9"/>
    <mergeCell ref="D10:E10"/>
    <mergeCell ref="D11:E11"/>
    <mergeCell ref="D12:E12"/>
    <mergeCell ref="D13:E13"/>
    <mergeCell ref="D14:E14"/>
    <mergeCell ref="B8:C8"/>
    <mergeCell ref="B9:C9"/>
    <mergeCell ref="B10:C10"/>
    <mergeCell ref="B11:C11"/>
    <mergeCell ref="B12:C12"/>
  </mergeCells>
  <dataValidations disablePrompts="1" count="1">
    <dataValidation type="list" allowBlank="1" showInputMessage="1" showErrorMessage="1" sqref="G4:I4">
      <formula1>#REF!</formula1>
    </dataValidation>
  </dataValidations>
  <printOptions verticalCentered="1"/>
  <pageMargins left="0" right="0" top="0" bottom="0" header="0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70"/>
  <sheetViews>
    <sheetView workbookViewId="0">
      <pane xSplit="3" ySplit="4" topLeftCell="D5" activePane="bottomRight" state="frozen"/>
      <selection activeCell="B16" sqref="B16:E16"/>
      <selection pane="topRight" activeCell="B16" sqref="B16:E16"/>
      <selection pane="bottomLeft" activeCell="B16" sqref="B16:E16"/>
      <selection pane="bottomRight" activeCell="AT6" sqref="AT6:AU58"/>
    </sheetView>
  </sheetViews>
  <sheetFormatPr defaultRowHeight="14.4" x14ac:dyDescent="0.3"/>
  <cols>
    <col min="1" max="2" width="11.6640625" style="9" customWidth="1"/>
    <col min="3" max="3" width="11.5546875" style="10" bestFit="1" customWidth="1"/>
    <col min="4" max="4" width="11.5546875" style="10" customWidth="1"/>
    <col min="5" max="5" width="14.6640625" style="9" bestFit="1" customWidth="1"/>
    <col min="6" max="45" width="11.5546875" style="9" bestFit="1" customWidth="1"/>
    <col min="46" max="47" width="11.5546875" style="9" customWidth="1"/>
    <col min="48" max="48" width="11.5546875" style="80" customWidth="1"/>
    <col min="49" max="49" width="10.6640625" style="9" customWidth="1"/>
    <col min="50" max="50" width="10.44140625" style="9" bestFit="1" customWidth="1"/>
    <col min="51" max="51" width="9.109375" style="9"/>
    <col min="52" max="52" width="10.44140625" style="9" bestFit="1" customWidth="1"/>
    <col min="53" max="58" width="9.109375" style="9"/>
    <col min="59" max="62" width="8.6640625" style="9"/>
    <col min="63" max="258" width="9.109375" style="9"/>
    <col min="259" max="260" width="11.6640625" style="9" customWidth="1"/>
    <col min="261" max="261" width="11.5546875" style="9" bestFit="1" customWidth="1"/>
    <col min="262" max="262" width="11.5546875" style="9" customWidth="1"/>
    <col min="263" max="263" width="14.6640625" style="9" bestFit="1" customWidth="1"/>
    <col min="264" max="303" width="11.5546875" style="9" bestFit="1" customWidth="1"/>
    <col min="304" max="514" width="9.109375" style="9"/>
    <col min="515" max="516" width="11.6640625" style="9" customWidth="1"/>
    <col min="517" max="517" width="11.5546875" style="9" bestFit="1" customWidth="1"/>
    <col min="518" max="518" width="11.5546875" style="9" customWidth="1"/>
    <col min="519" max="519" width="14.6640625" style="9" bestFit="1" customWidth="1"/>
    <col min="520" max="559" width="11.5546875" style="9" bestFit="1" customWidth="1"/>
    <col min="560" max="770" width="9.109375" style="9"/>
    <col min="771" max="772" width="11.6640625" style="9" customWidth="1"/>
    <col min="773" max="773" width="11.5546875" style="9" bestFit="1" customWidth="1"/>
    <col min="774" max="774" width="11.5546875" style="9" customWidth="1"/>
    <col min="775" max="775" width="14.6640625" style="9" bestFit="1" customWidth="1"/>
    <col min="776" max="815" width="11.5546875" style="9" bestFit="1" customWidth="1"/>
    <col min="816" max="1026" width="9.109375" style="9"/>
    <col min="1027" max="1028" width="11.6640625" style="9" customWidth="1"/>
    <col min="1029" max="1029" width="11.5546875" style="9" bestFit="1" customWidth="1"/>
    <col min="1030" max="1030" width="11.5546875" style="9" customWidth="1"/>
    <col min="1031" max="1031" width="14.6640625" style="9" bestFit="1" customWidth="1"/>
    <col min="1032" max="1071" width="11.5546875" style="9" bestFit="1" customWidth="1"/>
    <col min="1072" max="1282" width="9.109375" style="9"/>
    <col min="1283" max="1284" width="11.6640625" style="9" customWidth="1"/>
    <col min="1285" max="1285" width="11.5546875" style="9" bestFit="1" customWidth="1"/>
    <col min="1286" max="1286" width="11.5546875" style="9" customWidth="1"/>
    <col min="1287" max="1287" width="14.6640625" style="9" bestFit="1" customWidth="1"/>
    <col min="1288" max="1327" width="11.5546875" style="9" bestFit="1" customWidth="1"/>
    <col min="1328" max="1538" width="9.109375" style="9"/>
    <col min="1539" max="1540" width="11.6640625" style="9" customWidth="1"/>
    <col min="1541" max="1541" width="11.5546875" style="9" bestFit="1" customWidth="1"/>
    <col min="1542" max="1542" width="11.5546875" style="9" customWidth="1"/>
    <col min="1543" max="1543" width="14.6640625" style="9" bestFit="1" customWidth="1"/>
    <col min="1544" max="1583" width="11.5546875" style="9" bestFit="1" customWidth="1"/>
    <col min="1584" max="1794" width="9.109375" style="9"/>
    <col min="1795" max="1796" width="11.6640625" style="9" customWidth="1"/>
    <col min="1797" max="1797" width="11.5546875" style="9" bestFit="1" customWidth="1"/>
    <col min="1798" max="1798" width="11.5546875" style="9" customWidth="1"/>
    <col min="1799" max="1799" width="14.6640625" style="9" bestFit="1" customWidth="1"/>
    <col min="1800" max="1839" width="11.5546875" style="9" bestFit="1" customWidth="1"/>
    <col min="1840" max="2050" width="9.109375" style="9"/>
    <col min="2051" max="2052" width="11.6640625" style="9" customWidth="1"/>
    <col min="2053" max="2053" width="11.5546875" style="9" bestFit="1" customWidth="1"/>
    <col min="2054" max="2054" width="11.5546875" style="9" customWidth="1"/>
    <col min="2055" max="2055" width="14.6640625" style="9" bestFit="1" customWidth="1"/>
    <col min="2056" max="2095" width="11.5546875" style="9" bestFit="1" customWidth="1"/>
    <col min="2096" max="2306" width="9.109375" style="9"/>
    <col min="2307" max="2308" width="11.6640625" style="9" customWidth="1"/>
    <col min="2309" max="2309" width="11.5546875" style="9" bestFit="1" customWidth="1"/>
    <col min="2310" max="2310" width="11.5546875" style="9" customWidth="1"/>
    <col min="2311" max="2311" width="14.6640625" style="9" bestFit="1" customWidth="1"/>
    <col min="2312" max="2351" width="11.5546875" style="9" bestFit="1" customWidth="1"/>
    <col min="2352" max="2562" width="9.109375" style="9"/>
    <col min="2563" max="2564" width="11.6640625" style="9" customWidth="1"/>
    <col min="2565" max="2565" width="11.5546875" style="9" bestFit="1" customWidth="1"/>
    <col min="2566" max="2566" width="11.5546875" style="9" customWidth="1"/>
    <col min="2567" max="2567" width="14.6640625" style="9" bestFit="1" customWidth="1"/>
    <col min="2568" max="2607" width="11.5546875" style="9" bestFit="1" customWidth="1"/>
    <col min="2608" max="2818" width="9.109375" style="9"/>
    <col min="2819" max="2820" width="11.6640625" style="9" customWidth="1"/>
    <col min="2821" max="2821" width="11.5546875" style="9" bestFit="1" customWidth="1"/>
    <col min="2822" max="2822" width="11.5546875" style="9" customWidth="1"/>
    <col min="2823" max="2823" width="14.6640625" style="9" bestFit="1" customWidth="1"/>
    <col min="2824" max="2863" width="11.5546875" style="9" bestFit="1" customWidth="1"/>
    <col min="2864" max="3074" width="9.109375" style="9"/>
    <col min="3075" max="3076" width="11.6640625" style="9" customWidth="1"/>
    <col min="3077" max="3077" width="11.5546875" style="9" bestFit="1" customWidth="1"/>
    <col min="3078" max="3078" width="11.5546875" style="9" customWidth="1"/>
    <col min="3079" max="3079" width="14.6640625" style="9" bestFit="1" customWidth="1"/>
    <col min="3080" max="3119" width="11.5546875" style="9" bestFit="1" customWidth="1"/>
    <col min="3120" max="3330" width="9.109375" style="9"/>
    <col min="3331" max="3332" width="11.6640625" style="9" customWidth="1"/>
    <col min="3333" max="3333" width="11.5546875" style="9" bestFit="1" customWidth="1"/>
    <col min="3334" max="3334" width="11.5546875" style="9" customWidth="1"/>
    <col min="3335" max="3335" width="14.6640625" style="9" bestFit="1" customWidth="1"/>
    <col min="3336" max="3375" width="11.5546875" style="9" bestFit="1" customWidth="1"/>
    <col min="3376" max="3586" width="9.109375" style="9"/>
    <col min="3587" max="3588" width="11.6640625" style="9" customWidth="1"/>
    <col min="3589" max="3589" width="11.5546875" style="9" bestFit="1" customWidth="1"/>
    <col min="3590" max="3590" width="11.5546875" style="9" customWidth="1"/>
    <col min="3591" max="3591" width="14.6640625" style="9" bestFit="1" customWidth="1"/>
    <col min="3592" max="3631" width="11.5546875" style="9" bestFit="1" customWidth="1"/>
    <col min="3632" max="3842" width="9.109375" style="9"/>
    <col min="3843" max="3844" width="11.6640625" style="9" customWidth="1"/>
    <col min="3845" max="3845" width="11.5546875" style="9" bestFit="1" customWidth="1"/>
    <col min="3846" max="3846" width="11.5546875" style="9" customWidth="1"/>
    <col min="3847" max="3847" width="14.6640625" style="9" bestFit="1" customWidth="1"/>
    <col min="3848" max="3887" width="11.5546875" style="9" bestFit="1" customWidth="1"/>
    <col min="3888" max="4098" width="9.109375" style="9"/>
    <col min="4099" max="4100" width="11.6640625" style="9" customWidth="1"/>
    <col min="4101" max="4101" width="11.5546875" style="9" bestFit="1" customWidth="1"/>
    <col min="4102" max="4102" width="11.5546875" style="9" customWidth="1"/>
    <col min="4103" max="4103" width="14.6640625" style="9" bestFit="1" customWidth="1"/>
    <col min="4104" max="4143" width="11.5546875" style="9" bestFit="1" customWidth="1"/>
    <col min="4144" max="4354" width="9.109375" style="9"/>
    <col min="4355" max="4356" width="11.6640625" style="9" customWidth="1"/>
    <col min="4357" max="4357" width="11.5546875" style="9" bestFit="1" customWidth="1"/>
    <col min="4358" max="4358" width="11.5546875" style="9" customWidth="1"/>
    <col min="4359" max="4359" width="14.6640625" style="9" bestFit="1" customWidth="1"/>
    <col min="4360" max="4399" width="11.5546875" style="9" bestFit="1" customWidth="1"/>
    <col min="4400" max="4610" width="9.109375" style="9"/>
    <col min="4611" max="4612" width="11.6640625" style="9" customWidth="1"/>
    <col min="4613" max="4613" width="11.5546875" style="9" bestFit="1" customWidth="1"/>
    <col min="4614" max="4614" width="11.5546875" style="9" customWidth="1"/>
    <col min="4615" max="4615" width="14.6640625" style="9" bestFit="1" customWidth="1"/>
    <col min="4616" max="4655" width="11.5546875" style="9" bestFit="1" customWidth="1"/>
    <col min="4656" max="4866" width="9.109375" style="9"/>
    <col min="4867" max="4868" width="11.6640625" style="9" customWidth="1"/>
    <col min="4869" max="4869" width="11.5546875" style="9" bestFit="1" customWidth="1"/>
    <col min="4870" max="4870" width="11.5546875" style="9" customWidth="1"/>
    <col min="4871" max="4871" width="14.6640625" style="9" bestFit="1" customWidth="1"/>
    <col min="4872" max="4911" width="11.5546875" style="9" bestFit="1" customWidth="1"/>
    <col min="4912" max="5122" width="9.109375" style="9"/>
    <col min="5123" max="5124" width="11.6640625" style="9" customWidth="1"/>
    <col min="5125" max="5125" width="11.5546875" style="9" bestFit="1" customWidth="1"/>
    <col min="5126" max="5126" width="11.5546875" style="9" customWidth="1"/>
    <col min="5127" max="5127" width="14.6640625" style="9" bestFit="1" customWidth="1"/>
    <col min="5128" max="5167" width="11.5546875" style="9" bestFit="1" customWidth="1"/>
    <col min="5168" max="5378" width="9.109375" style="9"/>
    <col min="5379" max="5380" width="11.6640625" style="9" customWidth="1"/>
    <col min="5381" max="5381" width="11.5546875" style="9" bestFit="1" customWidth="1"/>
    <col min="5382" max="5382" width="11.5546875" style="9" customWidth="1"/>
    <col min="5383" max="5383" width="14.6640625" style="9" bestFit="1" customWidth="1"/>
    <col min="5384" max="5423" width="11.5546875" style="9" bestFit="1" customWidth="1"/>
    <col min="5424" max="5634" width="9.109375" style="9"/>
    <col min="5635" max="5636" width="11.6640625" style="9" customWidth="1"/>
    <col min="5637" max="5637" width="11.5546875" style="9" bestFit="1" customWidth="1"/>
    <col min="5638" max="5638" width="11.5546875" style="9" customWidth="1"/>
    <col min="5639" max="5639" width="14.6640625" style="9" bestFit="1" customWidth="1"/>
    <col min="5640" max="5679" width="11.5546875" style="9" bestFit="1" customWidth="1"/>
    <col min="5680" max="5890" width="9.109375" style="9"/>
    <col min="5891" max="5892" width="11.6640625" style="9" customWidth="1"/>
    <col min="5893" max="5893" width="11.5546875" style="9" bestFit="1" customWidth="1"/>
    <col min="5894" max="5894" width="11.5546875" style="9" customWidth="1"/>
    <col min="5895" max="5895" width="14.6640625" style="9" bestFit="1" customWidth="1"/>
    <col min="5896" max="5935" width="11.5546875" style="9" bestFit="1" customWidth="1"/>
    <col min="5936" max="6146" width="9.109375" style="9"/>
    <col min="6147" max="6148" width="11.6640625" style="9" customWidth="1"/>
    <col min="6149" max="6149" width="11.5546875" style="9" bestFit="1" customWidth="1"/>
    <col min="6150" max="6150" width="11.5546875" style="9" customWidth="1"/>
    <col min="6151" max="6151" width="14.6640625" style="9" bestFit="1" customWidth="1"/>
    <col min="6152" max="6191" width="11.5546875" style="9" bestFit="1" customWidth="1"/>
    <col min="6192" max="6402" width="9.109375" style="9"/>
    <col min="6403" max="6404" width="11.6640625" style="9" customWidth="1"/>
    <col min="6405" max="6405" width="11.5546875" style="9" bestFit="1" customWidth="1"/>
    <col min="6406" max="6406" width="11.5546875" style="9" customWidth="1"/>
    <col min="6407" max="6407" width="14.6640625" style="9" bestFit="1" customWidth="1"/>
    <col min="6408" max="6447" width="11.5546875" style="9" bestFit="1" customWidth="1"/>
    <col min="6448" max="6658" width="9.109375" style="9"/>
    <col min="6659" max="6660" width="11.6640625" style="9" customWidth="1"/>
    <col min="6661" max="6661" width="11.5546875" style="9" bestFit="1" customWidth="1"/>
    <col min="6662" max="6662" width="11.5546875" style="9" customWidth="1"/>
    <col min="6663" max="6663" width="14.6640625" style="9" bestFit="1" customWidth="1"/>
    <col min="6664" max="6703" width="11.5546875" style="9" bestFit="1" customWidth="1"/>
    <col min="6704" max="6914" width="9.109375" style="9"/>
    <col min="6915" max="6916" width="11.6640625" style="9" customWidth="1"/>
    <col min="6917" max="6917" width="11.5546875" style="9" bestFit="1" customWidth="1"/>
    <col min="6918" max="6918" width="11.5546875" style="9" customWidth="1"/>
    <col min="6919" max="6919" width="14.6640625" style="9" bestFit="1" customWidth="1"/>
    <col min="6920" max="6959" width="11.5546875" style="9" bestFit="1" customWidth="1"/>
    <col min="6960" max="7170" width="9.109375" style="9"/>
    <col min="7171" max="7172" width="11.6640625" style="9" customWidth="1"/>
    <col min="7173" max="7173" width="11.5546875" style="9" bestFit="1" customWidth="1"/>
    <col min="7174" max="7174" width="11.5546875" style="9" customWidth="1"/>
    <col min="7175" max="7175" width="14.6640625" style="9" bestFit="1" customWidth="1"/>
    <col min="7176" max="7215" width="11.5546875" style="9" bestFit="1" customWidth="1"/>
    <col min="7216" max="7426" width="9.109375" style="9"/>
    <col min="7427" max="7428" width="11.6640625" style="9" customWidth="1"/>
    <col min="7429" max="7429" width="11.5546875" style="9" bestFit="1" customWidth="1"/>
    <col min="7430" max="7430" width="11.5546875" style="9" customWidth="1"/>
    <col min="7431" max="7431" width="14.6640625" style="9" bestFit="1" customWidth="1"/>
    <col min="7432" max="7471" width="11.5546875" style="9" bestFit="1" customWidth="1"/>
    <col min="7472" max="7682" width="9.109375" style="9"/>
    <col min="7683" max="7684" width="11.6640625" style="9" customWidth="1"/>
    <col min="7685" max="7685" width="11.5546875" style="9" bestFit="1" customWidth="1"/>
    <col min="7686" max="7686" width="11.5546875" style="9" customWidth="1"/>
    <col min="7687" max="7687" width="14.6640625" style="9" bestFit="1" customWidth="1"/>
    <col min="7688" max="7727" width="11.5546875" style="9" bestFit="1" customWidth="1"/>
    <col min="7728" max="7938" width="9.109375" style="9"/>
    <col min="7939" max="7940" width="11.6640625" style="9" customWidth="1"/>
    <col min="7941" max="7941" width="11.5546875" style="9" bestFit="1" customWidth="1"/>
    <col min="7942" max="7942" width="11.5546875" style="9" customWidth="1"/>
    <col min="7943" max="7943" width="14.6640625" style="9" bestFit="1" customWidth="1"/>
    <col min="7944" max="7983" width="11.5546875" style="9" bestFit="1" customWidth="1"/>
    <col min="7984" max="8194" width="9.109375" style="9"/>
    <col min="8195" max="8196" width="11.6640625" style="9" customWidth="1"/>
    <col min="8197" max="8197" width="11.5546875" style="9" bestFit="1" customWidth="1"/>
    <col min="8198" max="8198" width="11.5546875" style="9" customWidth="1"/>
    <col min="8199" max="8199" width="14.6640625" style="9" bestFit="1" customWidth="1"/>
    <col min="8200" max="8239" width="11.5546875" style="9" bestFit="1" customWidth="1"/>
    <col min="8240" max="8450" width="9.109375" style="9"/>
    <col min="8451" max="8452" width="11.6640625" style="9" customWidth="1"/>
    <col min="8453" max="8453" width="11.5546875" style="9" bestFit="1" customWidth="1"/>
    <col min="8454" max="8454" width="11.5546875" style="9" customWidth="1"/>
    <col min="8455" max="8455" width="14.6640625" style="9" bestFit="1" customWidth="1"/>
    <col min="8456" max="8495" width="11.5546875" style="9" bestFit="1" customWidth="1"/>
    <col min="8496" max="8706" width="9.109375" style="9"/>
    <col min="8707" max="8708" width="11.6640625" style="9" customWidth="1"/>
    <col min="8709" max="8709" width="11.5546875" style="9" bestFit="1" customWidth="1"/>
    <col min="8710" max="8710" width="11.5546875" style="9" customWidth="1"/>
    <col min="8711" max="8711" width="14.6640625" style="9" bestFit="1" customWidth="1"/>
    <col min="8712" max="8751" width="11.5546875" style="9" bestFit="1" customWidth="1"/>
    <col min="8752" max="8962" width="9.109375" style="9"/>
    <col min="8963" max="8964" width="11.6640625" style="9" customWidth="1"/>
    <col min="8965" max="8965" width="11.5546875" style="9" bestFit="1" customWidth="1"/>
    <col min="8966" max="8966" width="11.5546875" style="9" customWidth="1"/>
    <col min="8967" max="8967" width="14.6640625" style="9" bestFit="1" customWidth="1"/>
    <col min="8968" max="9007" width="11.5546875" style="9" bestFit="1" customWidth="1"/>
    <col min="9008" max="9218" width="9.109375" style="9"/>
    <col min="9219" max="9220" width="11.6640625" style="9" customWidth="1"/>
    <col min="9221" max="9221" width="11.5546875" style="9" bestFit="1" customWidth="1"/>
    <col min="9222" max="9222" width="11.5546875" style="9" customWidth="1"/>
    <col min="9223" max="9223" width="14.6640625" style="9" bestFit="1" customWidth="1"/>
    <col min="9224" max="9263" width="11.5546875" style="9" bestFit="1" customWidth="1"/>
    <col min="9264" max="9474" width="9.109375" style="9"/>
    <col min="9475" max="9476" width="11.6640625" style="9" customWidth="1"/>
    <col min="9477" max="9477" width="11.5546875" style="9" bestFit="1" customWidth="1"/>
    <col min="9478" max="9478" width="11.5546875" style="9" customWidth="1"/>
    <col min="9479" max="9479" width="14.6640625" style="9" bestFit="1" customWidth="1"/>
    <col min="9480" max="9519" width="11.5546875" style="9" bestFit="1" customWidth="1"/>
    <col min="9520" max="9730" width="9.109375" style="9"/>
    <col min="9731" max="9732" width="11.6640625" style="9" customWidth="1"/>
    <col min="9733" max="9733" width="11.5546875" style="9" bestFit="1" customWidth="1"/>
    <col min="9734" max="9734" width="11.5546875" style="9" customWidth="1"/>
    <col min="9735" max="9735" width="14.6640625" style="9" bestFit="1" customWidth="1"/>
    <col min="9736" max="9775" width="11.5546875" style="9" bestFit="1" customWidth="1"/>
    <col min="9776" max="9986" width="9.109375" style="9"/>
    <col min="9987" max="9988" width="11.6640625" style="9" customWidth="1"/>
    <col min="9989" max="9989" width="11.5546875" style="9" bestFit="1" customWidth="1"/>
    <col min="9990" max="9990" width="11.5546875" style="9" customWidth="1"/>
    <col min="9991" max="9991" width="14.6640625" style="9" bestFit="1" customWidth="1"/>
    <col min="9992" max="10031" width="11.5546875" style="9" bestFit="1" customWidth="1"/>
    <col min="10032" max="10242" width="9.109375" style="9"/>
    <col min="10243" max="10244" width="11.6640625" style="9" customWidth="1"/>
    <col min="10245" max="10245" width="11.5546875" style="9" bestFit="1" customWidth="1"/>
    <col min="10246" max="10246" width="11.5546875" style="9" customWidth="1"/>
    <col min="10247" max="10247" width="14.6640625" style="9" bestFit="1" customWidth="1"/>
    <col min="10248" max="10287" width="11.5546875" style="9" bestFit="1" customWidth="1"/>
    <col min="10288" max="10498" width="9.109375" style="9"/>
    <col min="10499" max="10500" width="11.6640625" style="9" customWidth="1"/>
    <col min="10501" max="10501" width="11.5546875" style="9" bestFit="1" customWidth="1"/>
    <col min="10502" max="10502" width="11.5546875" style="9" customWidth="1"/>
    <col min="10503" max="10503" width="14.6640625" style="9" bestFit="1" customWidth="1"/>
    <col min="10504" max="10543" width="11.5546875" style="9" bestFit="1" customWidth="1"/>
    <col min="10544" max="10754" width="9.109375" style="9"/>
    <col min="10755" max="10756" width="11.6640625" style="9" customWidth="1"/>
    <col min="10757" max="10757" width="11.5546875" style="9" bestFit="1" customWidth="1"/>
    <col min="10758" max="10758" width="11.5546875" style="9" customWidth="1"/>
    <col min="10759" max="10759" width="14.6640625" style="9" bestFit="1" customWidth="1"/>
    <col min="10760" max="10799" width="11.5546875" style="9" bestFit="1" customWidth="1"/>
    <col min="10800" max="11010" width="9.109375" style="9"/>
    <col min="11011" max="11012" width="11.6640625" style="9" customWidth="1"/>
    <col min="11013" max="11013" width="11.5546875" style="9" bestFit="1" customWidth="1"/>
    <col min="11014" max="11014" width="11.5546875" style="9" customWidth="1"/>
    <col min="11015" max="11015" width="14.6640625" style="9" bestFit="1" customWidth="1"/>
    <col min="11016" max="11055" width="11.5546875" style="9" bestFit="1" customWidth="1"/>
    <col min="11056" max="11266" width="9.109375" style="9"/>
    <col min="11267" max="11268" width="11.6640625" style="9" customWidth="1"/>
    <col min="11269" max="11269" width="11.5546875" style="9" bestFit="1" customWidth="1"/>
    <col min="11270" max="11270" width="11.5546875" style="9" customWidth="1"/>
    <col min="11271" max="11271" width="14.6640625" style="9" bestFit="1" customWidth="1"/>
    <col min="11272" max="11311" width="11.5546875" style="9" bestFit="1" customWidth="1"/>
    <col min="11312" max="11522" width="9.109375" style="9"/>
    <col min="11523" max="11524" width="11.6640625" style="9" customWidth="1"/>
    <col min="11525" max="11525" width="11.5546875" style="9" bestFit="1" customWidth="1"/>
    <col min="11526" max="11526" width="11.5546875" style="9" customWidth="1"/>
    <col min="11527" max="11527" width="14.6640625" style="9" bestFit="1" customWidth="1"/>
    <col min="11528" max="11567" width="11.5546875" style="9" bestFit="1" customWidth="1"/>
    <col min="11568" max="11778" width="9.109375" style="9"/>
    <col min="11779" max="11780" width="11.6640625" style="9" customWidth="1"/>
    <col min="11781" max="11781" width="11.5546875" style="9" bestFit="1" customWidth="1"/>
    <col min="11782" max="11782" width="11.5546875" style="9" customWidth="1"/>
    <col min="11783" max="11783" width="14.6640625" style="9" bestFit="1" customWidth="1"/>
    <col min="11784" max="11823" width="11.5546875" style="9" bestFit="1" customWidth="1"/>
    <col min="11824" max="12034" width="9.109375" style="9"/>
    <col min="12035" max="12036" width="11.6640625" style="9" customWidth="1"/>
    <col min="12037" max="12037" width="11.5546875" style="9" bestFit="1" customWidth="1"/>
    <col min="12038" max="12038" width="11.5546875" style="9" customWidth="1"/>
    <col min="12039" max="12039" width="14.6640625" style="9" bestFit="1" customWidth="1"/>
    <col min="12040" max="12079" width="11.5546875" style="9" bestFit="1" customWidth="1"/>
    <col min="12080" max="12290" width="9.109375" style="9"/>
    <col min="12291" max="12292" width="11.6640625" style="9" customWidth="1"/>
    <col min="12293" max="12293" width="11.5546875" style="9" bestFit="1" customWidth="1"/>
    <col min="12294" max="12294" width="11.5546875" style="9" customWidth="1"/>
    <col min="12295" max="12295" width="14.6640625" style="9" bestFit="1" customWidth="1"/>
    <col min="12296" max="12335" width="11.5546875" style="9" bestFit="1" customWidth="1"/>
    <col min="12336" max="12546" width="9.109375" style="9"/>
    <col min="12547" max="12548" width="11.6640625" style="9" customWidth="1"/>
    <col min="12549" max="12549" width="11.5546875" style="9" bestFit="1" customWidth="1"/>
    <col min="12550" max="12550" width="11.5546875" style="9" customWidth="1"/>
    <col min="12551" max="12551" width="14.6640625" style="9" bestFit="1" customWidth="1"/>
    <col min="12552" max="12591" width="11.5546875" style="9" bestFit="1" customWidth="1"/>
    <col min="12592" max="12802" width="9.109375" style="9"/>
    <col min="12803" max="12804" width="11.6640625" style="9" customWidth="1"/>
    <col min="12805" max="12805" width="11.5546875" style="9" bestFit="1" customWidth="1"/>
    <col min="12806" max="12806" width="11.5546875" style="9" customWidth="1"/>
    <col min="12807" max="12807" width="14.6640625" style="9" bestFit="1" customWidth="1"/>
    <col min="12808" max="12847" width="11.5546875" style="9" bestFit="1" customWidth="1"/>
    <col min="12848" max="13058" width="9.109375" style="9"/>
    <col min="13059" max="13060" width="11.6640625" style="9" customWidth="1"/>
    <col min="13061" max="13061" width="11.5546875" style="9" bestFit="1" customWidth="1"/>
    <col min="13062" max="13062" width="11.5546875" style="9" customWidth="1"/>
    <col min="13063" max="13063" width="14.6640625" style="9" bestFit="1" customWidth="1"/>
    <col min="13064" max="13103" width="11.5546875" style="9" bestFit="1" customWidth="1"/>
    <col min="13104" max="13314" width="9.109375" style="9"/>
    <col min="13315" max="13316" width="11.6640625" style="9" customWidth="1"/>
    <col min="13317" max="13317" width="11.5546875" style="9" bestFit="1" customWidth="1"/>
    <col min="13318" max="13318" width="11.5546875" style="9" customWidth="1"/>
    <col min="13319" max="13319" width="14.6640625" style="9" bestFit="1" customWidth="1"/>
    <col min="13320" max="13359" width="11.5546875" style="9" bestFit="1" customWidth="1"/>
    <col min="13360" max="13570" width="9.109375" style="9"/>
    <col min="13571" max="13572" width="11.6640625" style="9" customWidth="1"/>
    <col min="13573" max="13573" width="11.5546875" style="9" bestFit="1" customWidth="1"/>
    <col min="13574" max="13574" width="11.5546875" style="9" customWidth="1"/>
    <col min="13575" max="13575" width="14.6640625" style="9" bestFit="1" customWidth="1"/>
    <col min="13576" max="13615" width="11.5546875" style="9" bestFit="1" customWidth="1"/>
    <col min="13616" max="13826" width="9.109375" style="9"/>
    <col min="13827" max="13828" width="11.6640625" style="9" customWidth="1"/>
    <col min="13829" max="13829" width="11.5546875" style="9" bestFit="1" customWidth="1"/>
    <col min="13830" max="13830" width="11.5546875" style="9" customWidth="1"/>
    <col min="13831" max="13831" width="14.6640625" style="9" bestFit="1" customWidth="1"/>
    <col min="13832" max="13871" width="11.5546875" style="9" bestFit="1" customWidth="1"/>
    <col min="13872" max="14082" width="9.109375" style="9"/>
    <col min="14083" max="14084" width="11.6640625" style="9" customWidth="1"/>
    <col min="14085" max="14085" width="11.5546875" style="9" bestFit="1" customWidth="1"/>
    <col min="14086" max="14086" width="11.5546875" style="9" customWidth="1"/>
    <col min="14087" max="14087" width="14.6640625" style="9" bestFit="1" customWidth="1"/>
    <col min="14088" max="14127" width="11.5546875" style="9" bestFit="1" customWidth="1"/>
    <col min="14128" max="14338" width="9.109375" style="9"/>
    <col min="14339" max="14340" width="11.6640625" style="9" customWidth="1"/>
    <col min="14341" max="14341" width="11.5546875" style="9" bestFit="1" customWidth="1"/>
    <col min="14342" max="14342" width="11.5546875" style="9" customWidth="1"/>
    <col min="14343" max="14343" width="14.6640625" style="9" bestFit="1" customWidth="1"/>
    <col min="14344" max="14383" width="11.5546875" style="9" bestFit="1" customWidth="1"/>
    <col min="14384" max="14594" width="9.109375" style="9"/>
    <col min="14595" max="14596" width="11.6640625" style="9" customWidth="1"/>
    <col min="14597" max="14597" width="11.5546875" style="9" bestFit="1" customWidth="1"/>
    <col min="14598" max="14598" width="11.5546875" style="9" customWidth="1"/>
    <col min="14599" max="14599" width="14.6640625" style="9" bestFit="1" customWidth="1"/>
    <col min="14600" max="14639" width="11.5546875" style="9" bestFit="1" customWidth="1"/>
    <col min="14640" max="14850" width="9.109375" style="9"/>
    <col min="14851" max="14852" width="11.6640625" style="9" customWidth="1"/>
    <col min="14853" max="14853" width="11.5546875" style="9" bestFit="1" customWidth="1"/>
    <col min="14854" max="14854" width="11.5546875" style="9" customWidth="1"/>
    <col min="14855" max="14855" width="14.6640625" style="9" bestFit="1" customWidth="1"/>
    <col min="14856" max="14895" width="11.5546875" style="9" bestFit="1" customWidth="1"/>
    <col min="14896" max="15106" width="9.109375" style="9"/>
    <col min="15107" max="15108" width="11.6640625" style="9" customWidth="1"/>
    <col min="15109" max="15109" width="11.5546875" style="9" bestFit="1" customWidth="1"/>
    <col min="15110" max="15110" width="11.5546875" style="9" customWidth="1"/>
    <col min="15111" max="15111" width="14.6640625" style="9" bestFit="1" customWidth="1"/>
    <col min="15112" max="15151" width="11.5546875" style="9" bestFit="1" customWidth="1"/>
    <col min="15152" max="15362" width="9.109375" style="9"/>
    <col min="15363" max="15364" width="11.6640625" style="9" customWidth="1"/>
    <col min="15365" max="15365" width="11.5546875" style="9" bestFit="1" customWidth="1"/>
    <col min="15366" max="15366" width="11.5546875" style="9" customWidth="1"/>
    <col min="15367" max="15367" width="14.6640625" style="9" bestFit="1" customWidth="1"/>
    <col min="15368" max="15407" width="11.5546875" style="9" bestFit="1" customWidth="1"/>
    <col min="15408" max="15618" width="9.109375" style="9"/>
    <col min="15619" max="15620" width="11.6640625" style="9" customWidth="1"/>
    <col min="15621" max="15621" width="11.5546875" style="9" bestFit="1" customWidth="1"/>
    <col min="15622" max="15622" width="11.5546875" style="9" customWidth="1"/>
    <col min="15623" max="15623" width="14.6640625" style="9" bestFit="1" customWidth="1"/>
    <col min="15624" max="15663" width="11.5546875" style="9" bestFit="1" customWidth="1"/>
    <col min="15664" max="15874" width="9.109375" style="9"/>
    <col min="15875" max="15876" width="11.6640625" style="9" customWidth="1"/>
    <col min="15877" max="15877" width="11.5546875" style="9" bestFit="1" customWidth="1"/>
    <col min="15878" max="15878" width="11.5546875" style="9" customWidth="1"/>
    <col min="15879" max="15879" width="14.6640625" style="9" bestFit="1" customWidth="1"/>
    <col min="15880" max="15919" width="11.5546875" style="9" bestFit="1" customWidth="1"/>
    <col min="15920" max="16130" width="9.109375" style="9"/>
    <col min="16131" max="16132" width="11.6640625" style="9" customWidth="1"/>
    <col min="16133" max="16133" width="11.5546875" style="9" bestFit="1" customWidth="1"/>
    <col min="16134" max="16134" width="11.5546875" style="9" customWidth="1"/>
    <col min="16135" max="16135" width="14.6640625" style="9" bestFit="1" customWidth="1"/>
    <col min="16136" max="16175" width="11.5546875" style="9" bestFit="1" customWidth="1"/>
    <col min="16176" max="16382" width="9.109375" style="9"/>
    <col min="16383" max="16384" width="9.109375" style="9" customWidth="1"/>
  </cols>
  <sheetData>
    <row r="1" spans="1:63" x14ac:dyDescent="0.3">
      <c r="D1" s="13" t="s">
        <v>117</v>
      </c>
    </row>
    <row r="2" spans="1:63" s="11" customFormat="1" x14ac:dyDescent="0.3">
      <c r="A2" s="93" t="s">
        <v>116</v>
      </c>
      <c r="B2" s="93"/>
      <c r="D2" s="94"/>
      <c r="R2" s="95"/>
      <c r="AJ2" s="96"/>
      <c r="AO2" s="97"/>
      <c r="AV2" s="81">
        <v>40061</v>
      </c>
      <c r="AW2" s="11">
        <v>60034</v>
      </c>
      <c r="BA2" s="11">
        <v>260460</v>
      </c>
      <c r="BE2" s="11">
        <v>100035</v>
      </c>
      <c r="BI2" s="11">
        <v>440280</v>
      </c>
      <c r="BK2" s="11">
        <v>470018</v>
      </c>
    </row>
    <row r="3" spans="1:63" s="90" customFormat="1" x14ac:dyDescent="0.3">
      <c r="E3" s="90" t="s">
        <v>115</v>
      </c>
      <c r="F3" s="90" t="s">
        <v>114</v>
      </c>
      <c r="G3" s="90" t="s">
        <v>113</v>
      </c>
      <c r="H3" s="90" t="s">
        <v>112</v>
      </c>
      <c r="I3" s="90" t="s">
        <v>111</v>
      </c>
      <c r="J3" s="90" t="s">
        <v>110</v>
      </c>
      <c r="K3" s="90" t="s">
        <v>109</v>
      </c>
      <c r="L3" s="90" t="s">
        <v>108</v>
      </c>
      <c r="M3" s="90" t="s">
        <v>107</v>
      </c>
      <c r="N3" s="90" t="s">
        <v>106</v>
      </c>
      <c r="O3" s="90" t="s">
        <v>105</v>
      </c>
      <c r="P3" s="90" t="s">
        <v>104</v>
      </c>
      <c r="Q3" s="90" t="s">
        <v>103</v>
      </c>
      <c r="R3" s="90" t="s">
        <v>102</v>
      </c>
      <c r="S3" s="90" t="s">
        <v>101</v>
      </c>
      <c r="T3" s="90" t="s">
        <v>100</v>
      </c>
      <c r="U3" s="90" t="s">
        <v>99</v>
      </c>
      <c r="V3" s="90" t="s">
        <v>98</v>
      </c>
      <c r="W3" s="90" t="s">
        <v>97</v>
      </c>
      <c r="X3" s="90" t="s">
        <v>96</v>
      </c>
      <c r="Y3" s="90" t="s">
        <v>95</v>
      </c>
      <c r="Z3" s="90" t="s">
        <v>94</v>
      </c>
      <c r="AA3" s="90" t="s">
        <v>93</v>
      </c>
      <c r="AB3" s="90" t="s">
        <v>92</v>
      </c>
      <c r="AC3" s="90" t="s">
        <v>91</v>
      </c>
      <c r="AD3" s="90" t="s">
        <v>90</v>
      </c>
      <c r="AE3" s="90" t="s">
        <v>89</v>
      </c>
      <c r="AF3" s="90" t="s">
        <v>88</v>
      </c>
      <c r="AG3" s="90" t="s">
        <v>87</v>
      </c>
      <c r="AH3" s="90" t="s">
        <v>86</v>
      </c>
      <c r="AI3" s="90" t="s">
        <v>85</v>
      </c>
      <c r="AJ3" s="90" t="s">
        <v>84</v>
      </c>
      <c r="AM3" s="90" t="s">
        <v>83</v>
      </c>
      <c r="AO3" s="90" t="s">
        <v>82</v>
      </c>
      <c r="AP3" s="90" t="s">
        <v>82</v>
      </c>
      <c r="AQ3" s="90" t="s">
        <v>82</v>
      </c>
      <c r="AR3" s="90" t="s">
        <v>82</v>
      </c>
      <c r="AS3" s="91" t="s">
        <v>82</v>
      </c>
      <c r="AT3" s="91" t="s">
        <v>5371</v>
      </c>
      <c r="AU3" s="91" t="s">
        <v>5372</v>
      </c>
      <c r="AV3" s="91"/>
      <c r="AW3" s="92" t="s">
        <v>566</v>
      </c>
      <c r="AX3" s="90">
        <v>370176</v>
      </c>
      <c r="AY3" s="90">
        <v>260182</v>
      </c>
      <c r="AZ3" s="90">
        <v>340351</v>
      </c>
      <c r="BA3" s="90">
        <v>170163</v>
      </c>
      <c r="BB3" s="90">
        <v>170212</v>
      </c>
      <c r="BC3" s="90">
        <v>330083</v>
      </c>
      <c r="BD3" s="90">
        <v>60013</v>
      </c>
      <c r="BE3" s="90">
        <v>100039</v>
      </c>
      <c r="BF3" s="90">
        <v>260315</v>
      </c>
      <c r="BG3" s="90">
        <v>360046</v>
      </c>
      <c r="BH3" s="90">
        <v>370061</v>
      </c>
      <c r="BI3" s="90">
        <v>440354</v>
      </c>
      <c r="BJ3" s="90">
        <v>100060</v>
      </c>
      <c r="BK3" s="90">
        <v>470046</v>
      </c>
    </row>
    <row r="4" spans="1:63" x14ac:dyDescent="0.3">
      <c r="A4" s="62"/>
      <c r="B4" s="62"/>
      <c r="C4" s="62"/>
      <c r="D4" s="66" t="s">
        <v>81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81"/>
      <c r="AW4" s="11"/>
    </row>
    <row r="5" spans="1:63" s="11" customFormat="1" x14ac:dyDescent="0.3">
      <c r="A5" s="64"/>
      <c r="B5" s="64"/>
      <c r="C5" s="64"/>
      <c r="D5" s="67"/>
      <c r="E5" s="64">
        <v>1</v>
      </c>
      <c r="F5" s="64">
        <v>2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37</v>
      </c>
      <c r="N5" s="64">
        <v>38</v>
      </c>
      <c r="O5" s="64">
        <v>11</v>
      </c>
      <c r="P5" s="64">
        <v>12</v>
      </c>
      <c r="Q5" s="64">
        <v>13</v>
      </c>
      <c r="R5" s="64">
        <v>113</v>
      </c>
      <c r="S5" s="64">
        <v>14</v>
      </c>
      <c r="T5" s="64">
        <v>16</v>
      </c>
      <c r="U5" s="64">
        <v>17</v>
      </c>
      <c r="V5" s="64">
        <v>19</v>
      </c>
      <c r="W5" s="64">
        <v>20</v>
      </c>
      <c r="X5" s="64">
        <v>21</v>
      </c>
      <c r="Y5" s="64">
        <v>22</v>
      </c>
      <c r="Z5" s="64">
        <v>23</v>
      </c>
      <c r="AA5" s="64">
        <v>24</v>
      </c>
      <c r="AB5" s="64">
        <v>25</v>
      </c>
      <c r="AC5" s="64">
        <v>26</v>
      </c>
      <c r="AD5" s="64">
        <v>27</v>
      </c>
      <c r="AE5" s="64">
        <v>28</v>
      </c>
      <c r="AF5" s="64">
        <v>29</v>
      </c>
      <c r="AG5" s="64">
        <v>30</v>
      </c>
      <c r="AH5" s="64">
        <v>31</v>
      </c>
      <c r="AI5" s="64">
        <v>32</v>
      </c>
      <c r="AJ5" s="64">
        <v>34</v>
      </c>
      <c r="AK5" s="64">
        <v>134</v>
      </c>
      <c r="AL5" s="64">
        <v>234</v>
      </c>
      <c r="AM5" s="64">
        <v>35</v>
      </c>
      <c r="AN5" s="64">
        <v>36</v>
      </c>
      <c r="AO5" s="64">
        <v>138</v>
      </c>
      <c r="AP5" s="64">
        <v>238</v>
      </c>
      <c r="AQ5" s="64">
        <v>338</v>
      </c>
      <c r="AR5" s="64">
        <v>438</v>
      </c>
      <c r="AS5" s="64">
        <v>538</v>
      </c>
      <c r="AT5" s="64">
        <v>107</v>
      </c>
      <c r="AU5" s="64">
        <v>126</v>
      </c>
      <c r="AV5" s="81">
        <v>7538</v>
      </c>
      <c r="AW5" s="11">
        <v>600</v>
      </c>
      <c r="AX5" s="11">
        <v>176</v>
      </c>
      <c r="AY5" s="11">
        <v>182</v>
      </c>
      <c r="AZ5" s="11">
        <v>351</v>
      </c>
      <c r="BA5" s="11">
        <v>460</v>
      </c>
      <c r="BB5" s="11">
        <v>212</v>
      </c>
      <c r="BC5" s="11">
        <v>83</v>
      </c>
      <c r="BD5" s="11">
        <v>907</v>
      </c>
      <c r="BE5" s="11">
        <v>908</v>
      </c>
      <c r="BF5" s="11">
        <v>917</v>
      </c>
      <c r="BG5" s="11">
        <v>924</v>
      </c>
      <c r="BH5" s="11">
        <v>925</v>
      </c>
      <c r="BI5" s="11">
        <v>930</v>
      </c>
      <c r="BJ5" s="11">
        <v>988</v>
      </c>
      <c r="BK5" s="11">
        <v>934</v>
      </c>
    </row>
    <row r="6" spans="1:63" x14ac:dyDescent="0.3">
      <c r="A6" s="63" t="s">
        <v>1</v>
      </c>
      <c r="B6" s="62"/>
      <c r="C6" s="62"/>
      <c r="D6" s="62"/>
      <c r="E6" s="63">
        <v>64.790199999999999</v>
      </c>
      <c r="F6" s="63">
        <v>65.090199999999996</v>
      </c>
      <c r="G6" s="63">
        <v>65</v>
      </c>
      <c r="H6" s="63">
        <v>92.66</v>
      </c>
      <c r="I6" s="63">
        <v>55.590200000000003</v>
      </c>
      <c r="J6" s="63">
        <v>53.8902</v>
      </c>
      <c r="K6" s="63">
        <v>47.090199999999996</v>
      </c>
      <c r="L6" s="63">
        <v>60</v>
      </c>
      <c r="M6" s="63">
        <v>40.790199999999999</v>
      </c>
      <c r="N6" s="63">
        <v>56.008199999999995</v>
      </c>
      <c r="O6" s="63">
        <v>40.190199999999997</v>
      </c>
      <c r="P6" s="63">
        <v>40.190199999999997</v>
      </c>
      <c r="Q6" s="63">
        <v>45</v>
      </c>
      <c r="R6" s="63">
        <v>41.490200000000002</v>
      </c>
      <c r="S6" s="63">
        <v>40.190199999999997</v>
      </c>
      <c r="T6" s="63">
        <v>68.090199999999996</v>
      </c>
      <c r="U6" s="63">
        <v>40.690199999999997</v>
      </c>
      <c r="V6" s="63">
        <v>92.66</v>
      </c>
      <c r="W6" s="63">
        <v>60.790199999999992</v>
      </c>
      <c r="X6" s="63">
        <v>49.208199999999998</v>
      </c>
      <c r="Y6" s="63">
        <v>92.66</v>
      </c>
      <c r="Z6" s="63">
        <v>67.090199999999996</v>
      </c>
      <c r="AA6" s="63">
        <v>40.190199999999997</v>
      </c>
      <c r="AB6" s="63">
        <v>48</v>
      </c>
      <c r="AC6" s="63">
        <v>67.190200000000004</v>
      </c>
      <c r="AD6" s="63">
        <v>45.190200000000004</v>
      </c>
      <c r="AE6" s="63">
        <v>66</v>
      </c>
      <c r="AF6" s="63">
        <v>92.66</v>
      </c>
      <c r="AG6" s="63">
        <v>32.090200000000003</v>
      </c>
      <c r="AH6" s="63">
        <v>50</v>
      </c>
      <c r="AI6" s="63">
        <v>50</v>
      </c>
      <c r="AJ6" s="63">
        <v>57</v>
      </c>
      <c r="AK6" s="63">
        <v>42.790199999999999</v>
      </c>
      <c r="AL6" s="63">
        <v>50</v>
      </c>
      <c r="AM6" s="63">
        <v>60.990199999999994</v>
      </c>
      <c r="AN6" s="63">
        <v>0</v>
      </c>
      <c r="AO6" s="63">
        <v>75</v>
      </c>
      <c r="AP6" s="63">
        <v>58</v>
      </c>
      <c r="AQ6" s="63">
        <v>50</v>
      </c>
      <c r="AR6" s="63">
        <v>60</v>
      </c>
      <c r="AS6" s="63">
        <v>70</v>
      </c>
      <c r="AT6" s="63">
        <v>82.090199999999996</v>
      </c>
      <c r="AU6" s="63">
        <v>82.090199999999996</v>
      </c>
      <c r="AV6" s="80">
        <v>100</v>
      </c>
      <c r="AW6" s="9">
        <v>50.000100000000003</v>
      </c>
    </row>
    <row r="7" spans="1:63" x14ac:dyDescent="0.3">
      <c r="A7" s="63" t="s">
        <v>2</v>
      </c>
      <c r="B7" s="62"/>
      <c r="C7" s="62"/>
      <c r="D7" s="62"/>
      <c r="E7" s="63">
        <v>6.34</v>
      </c>
      <c r="F7" s="63">
        <v>6.34</v>
      </c>
      <c r="G7" s="63">
        <v>6.35</v>
      </c>
      <c r="H7" s="63">
        <v>6.34</v>
      </c>
      <c r="I7" s="63">
        <v>6.34</v>
      </c>
      <c r="J7" s="63">
        <v>6.34</v>
      </c>
      <c r="K7" s="63">
        <v>6.34</v>
      </c>
      <c r="L7" s="63">
        <v>6</v>
      </c>
      <c r="M7" s="63">
        <v>6.34</v>
      </c>
      <c r="N7" s="63">
        <v>6.34</v>
      </c>
      <c r="O7" s="63">
        <v>6.34</v>
      </c>
      <c r="P7" s="63">
        <v>6.34</v>
      </c>
      <c r="Q7" s="63">
        <v>6.3376999999999999</v>
      </c>
      <c r="R7" s="63">
        <v>6.34</v>
      </c>
      <c r="S7" s="63">
        <v>6.34</v>
      </c>
      <c r="T7" s="63">
        <v>6.34</v>
      </c>
      <c r="U7" s="63">
        <v>6.34</v>
      </c>
      <c r="V7" s="63">
        <v>6.34</v>
      </c>
      <c r="W7" s="63">
        <v>6.34</v>
      </c>
      <c r="X7" s="63">
        <v>6.34</v>
      </c>
      <c r="Y7" s="63">
        <v>6.34</v>
      </c>
      <c r="Z7" s="63">
        <v>6.34</v>
      </c>
      <c r="AA7" s="63">
        <v>6.34</v>
      </c>
      <c r="AB7" s="63">
        <v>6.34</v>
      </c>
      <c r="AC7" s="63">
        <v>6.34</v>
      </c>
      <c r="AD7" s="63">
        <v>6.34</v>
      </c>
      <c r="AE7" s="63">
        <v>6.34</v>
      </c>
      <c r="AF7" s="63">
        <v>6.34</v>
      </c>
      <c r="AG7" s="63">
        <v>6.34</v>
      </c>
      <c r="AH7" s="63">
        <v>3</v>
      </c>
      <c r="AI7" s="63">
        <v>6.3</v>
      </c>
      <c r="AJ7" s="63">
        <v>7</v>
      </c>
      <c r="AK7" s="63">
        <v>6.34</v>
      </c>
      <c r="AL7" s="63">
        <v>6</v>
      </c>
      <c r="AM7" s="63">
        <v>6.34</v>
      </c>
      <c r="AN7" s="63">
        <v>6.34</v>
      </c>
      <c r="AO7" s="63">
        <v>6.34</v>
      </c>
      <c r="AP7" s="63">
        <v>6.34</v>
      </c>
      <c r="AQ7" s="63">
        <v>6.34</v>
      </c>
      <c r="AR7" s="63">
        <v>6.34</v>
      </c>
      <c r="AS7" s="63">
        <v>6.34</v>
      </c>
      <c r="AT7" s="63">
        <v>6.34</v>
      </c>
      <c r="AU7" s="63">
        <v>6.34</v>
      </c>
      <c r="AW7" s="9">
        <v>8.3332999999999995</v>
      </c>
    </row>
    <row r="8" spans="1:63" x14ac:dyDescent="0.3">
      <c r="A8" s="63" t="s">
        <v>80</v>
      </c>
      <c r="B8" s="62"/>
      <c r="C8" s="68"/>
      <c r="D8" s="62"/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0</v>
      </c>
      <c r="M8" s="63">
        <v>1</v>
      </c>
      <c r="N8" s="63">
        <v>1</v>
      </c>
      <c r="O8" s="63">
        <v>1</v>
      </c>
      <c r="P8" s="63">
        <v>1</v>
      </c>
      <c r="Q8" s="63">
        <v>0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0</v>
      </c>
      <c r="AK8" s="63">
        <v>1</v>
      </c>
      <c r="AL8" s="63">
        <v>1</v>
      </c>
      <c r="AM8" s="63">
        <v>1</v>
      </c>
      <c r="AN8" s="63">
        <v>1</v>
      </c>
      <c r="AO8" s="63">
        <v>1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W8" s="9">
        <v>8.3333999999999993</v>
      </c>
    </row>
    <row r="9" spans="1:63" x14ac:dyDescent="0.3">
      <c r="A9" s="63" t="s">
        <v>79</v>
      </c>
      <c r="B9" s="62"/>
      <c r="C9" s="68"/>
      <c r="D9" s="62"/>
      <c r="E9" s="63">
        <v>22.2958</v>
      </c>
      <c r="F9" s="63">
        <v>22.055800000000001</v>
      </c>
      <c r="G9" s="63">
        <v>22.12</v>
      </c>
      <c r="H9" s="63">
        <v>0</v>
      </c>
      <c r="I9" s="63">
        <v>29.655799999999999</v>
      </c>
      <c r="J9" s="63">
        <v>31.015799999999999</v>
      </c>
      <c r="K9" s="63">
        <v>36.455799999999996</v>
      </c>
      <c r="L9" s="63">
        <v>27.2</v>
      </c>
      <c r="M9" s="63">
        <v>41.495800000000003</v>
      </c>
      <c r="N9" s="63">
        <v>29.321399999999997</v>
      </c>
      <c r="O9" s="63">
        <v>41.9758</v>
      </c>
      <c r="P9" s="63">
        <v>41.9758</v>
      </c>
      <c r="Q9" s="63">
        <v>38.9298</v>
      </c>
      <c r="R9" s="63">
        <v>40.9358</v>
      </c>
      <c r="S9" s="63">
        <v>41.9758</v>
      </c>
      <c r="T9" s="63">
        <v>19.655799999999999</v>
      </c>
      <c r="U9" s="63">
        <v>41.575800000000001</v>
      </c>
      <c r="V9" s="63">
        <v>0</v>
      </c>
      <c r="W9" s="63">
        <v>25.495800000000003</v>
      </c>
      <c r="X9" s="63">
        <v>34.761399999999995</v>
      </c>
      <c r="Y9" s="63">
        <v>0</v>
      </c>
      <c r="Z9" s="63">
        <v>20.4558</v>
      </c>
      <c r="AA9" s="63">
        <v>41.9758</v>
      </c>
      <c r="AB9" s="63">
        <v>35.728000000000002</v>
      </c>
      <c r="AC9" s="63">
        <v>20.375799999999998</v>
      </c>
      <c r="AD9" s="63">
        <v>37.9758</v>
      </c>
      <c r="AE9" s="63">
        <v>21.327999999999999</v>
      </c>
      <c r="AF9" s="63">
        <v>0</v>
      </c>
      <c r="AG9" s="63">
        <v>48.455799999999996</v>
      </c>
      <c r="AH9" s="63">
        <v>36.799999999999997</v>
      </c>
      <c r="AI9" s="63">
        <v>34.160000000000004</v>
      </c>
      <c r="AJ9" s="63">
        <v>29</v>
      </c>
      <c r="AK9" s="63">
        <v>39.895800000000001</v>
      </c>
      <c r="AL9" s="63">
        <v>34.4</v>
      </c>
      <c r="AM9" s="63">
        <v>25.335800000000003</v>
      </c>
      <c r="AN9" s="63">
        <v>74.128</v>
      </c>
      <c r="AO9" s="63">
        <v>14.128</v>
      </c>
      <c r="AP9" s="63">
        <v>27.728000000000002</v>
      </c>
      <c r="AQ9" s="63">
        <v>34.128</v>
      </c>
      <c r="AR9" s="63">
        <v>26.128</v>
      </c>
      <c r="AS9" s="63">
        <v>18.128</v>
      </c>
      <c r="AT9" s="63">
        <v>8.4558</v>
      </c>
      <c r="AU9" s="63">
        <v>8.4558</v>
      </c>
      <c r="AW9" s="9">
        <v>33.333199999999998</v>
      </c>
    </row>
    <row r="10" spans="1:63" x14ac:dyDescent="0.3">
      <c r="A10" s="63" t="s">
        <v>78</v>
      </c>
      <c r="B10" s="62"/>
      <c r="C10" s="62"/>
      <c r="D10" s="62"/>
      <c r="E10" s="63">
        <v>5.5739999999999998</v>
      </c>
      <c r="F10" s="63">
        <v>5.5140000000000002</v>
      </c>
      <c r="G10" s="63">
        <v>5.53</v>
      </c>
      <c r="H10" s="63">
        <v>0</v>
      </c>
      <c r="I10" s="63">
        <v>7.4139999999999997</v>
      </c>
      <c r="J10" s="63">
        <v>7.7539999999999996</v>
      </c>
      <c r="K10" s="63">
        <v>9.1140000000000008</v>
      </c>
      <c r="L10" s="63">
        <v>6.8</v>
      </c>
      <c r="M10" s="63">
        <v>10.374000000000001</v>
      </c>
      <c r="N10" s="63">
        <v>7.3303999999999991</v>
      </c>
      <c r="O10" s="63">
        <v>10.494</v>
      </c>
      <c r="P10" s="63">
        <v>10.494</v>
      </c>
      <c r="Q10" s="63">
        <v>9.7324999999999999</v>
      </c>
      <c r="R10" s="63">
        <v>10.234</v>
      </c>
      <c r="S10" s="63">
        <v>10.494</v>
      </c>
      <c r="T10" s="63">
        <v>4.9140000000000006</v>
      </c>
      <c r="U10" s="63">
        <v>10.394</v>
      </c>
      <c r="V10" s="63">
        <v>0</v>
      </c>
      <c r="W10" s="63">
        <v>6.3740000000000006</v>
      </c>
      <c r="X10" s="63">
        <v>8.6904000000000003</v>
      </c>
      <c r="Y10" s="63">
        <v>0</v>
      </c>
      <c r="Z10" s="63">
        <v>5.1139999999999999</v>
      </c>
      <c r="AA10" s="63">
        <v>10.494</v>
      </c>
      <c r="AB10" s="63">
        <v>8.9320000000000004</v>
      </c>
      <c r="AC10" s="63">
        <v>5.0940000000000003</v>
      </c>
      <c r="AD10" s="63">
        <v>9.4939999999999998</v>
      </c>
      <c r="AE10" s="63">
        <v>5.3319999999999999</v>
      </c>
      <c r="AF10" s="63">
        <v>0</v>
      </c>
      <c r="AG10" s="63">
        <v>12.113999999999999</v>
      </c>
      <c r="AH10" s="63">
        <v>9.1999999999999993</v>
      </c>
      <c r="AI10" s="63">
        <v>8.5400000000000063</v>
      </c>
      <c r="AJ10" s="63">
        <v>7</v>
      </c>
      <c r="AK10" s="63">
        <v>9.9740000000000002</v>
      </c>
      <c r="AL10" s="63">
        <v>8.6</v>
      </c>
      <c r="AM10" s="63">
        <v>6.3339999999999996</v>
      </c>
      <c r="AN10" s="63">
        <v>18.532</v>
      </c>
      <c r="AO10" s="63">
        <v>3.532</v>
      </c>
      <c r="AP10" s="63">
        <v>6.9320000000000004</v>
      </c>
      <c r="AQ10" s="63">
        <v>8.532</v>
      </c>
      <c r="AR10" s="63">
        <v>6.532</v>
      </c>
      <c r="AS10" s="63">
        <v>4.532</v>
      </c>
      <c r="AT10" s="63">
        <v>2.1139999999999999</v>
      </c>
      <c r="AU10" s="63">
        <v>2.1139999999999999</v>
      </c>
    </row>
    <row r="11" spans="1:63" x14ac:dyDescent="0.3">
      <c r="A11" s="63" t="s">
        <v>1</v>
      </c>
      <c r="B11" s="62"/>
      <c r="C11" s="62"/>
      <c r="D11" s="62"/>
      <c r="E11" s="63">
        <v>64.790199999999999</v>
      </c>
      <c r="F11" s="63">
        <v>65.090199999999996</v>
      </c>
      <c r="G11" s="63">
        <v>65</v>
      </c>
      <c r="H11" s="63">
        <v>92.66</v>
      </c>
      <c r="I11" s="63">
        <v>55.590200000000003</v>
      </c>
      <c r="J11" s="63">
        <v>53.8902</v>
      </c>
      <c r="K11" s="63">
        <v>47.090199999999996</v>
      </c>
      <c r="L11" s="63">
        <v>60</v>
      </c>
      <c r="M11" s="63">
        <v>40.790199999999999</v>
      </c>
      <c r="N11" s="63">
        <v>56.008199999999995</v>
      </c>
      <c r="O11" s="63">
        <v>40.190199999999997</v>
      </c>
      <c r="P11" s="63">
        <v>40.190199999999997</v>
      </c>
      <c r="Q11" s="63">
        <v>45</v>
      </c>
      <c r="R11" s="63">
        <v>41.490200000000002</v>
      </c>
      <c r="S11" s="63">
        <v>40.190199999999997</v>
      </c>
      <c r="T11" s="63">
        <v>68.090199999999996</v>
      </c>
      <c r="U11" s="63">
        <v>40.690199999999997</v>
      </c>
      <c r="V11" s="63">
        <v>92.66</v>
      </c>
      <c r="W11" s="63">
        <v>60.790199999999992</v>
      </c>
      <c r="X11" s="63">
        <v>49.208199999999998</v>
      </c>
      <c r="Y11" s="63">
        <v>92.66</v>
      </c>
      <c r="Z11" s="63">
        <v>67.090199999999996</v>
      </c>
      <c r="AA11" s="63">
        <v>40.190199999999997</v>
      </c>
      <c r="AB11" s="63">
        <v>48</v>
      </c>
      <c r="AC11" s="63">
        <v>67.190200000000004</v>
      </c>
      <c r="AD11" s="63">
        <v>45.190200000000004</v>
      </c>
      <c r="AE11" s="63">
        <v>66</v>
      </c>
      <c r="AF11" s="63">
        <v>92.66</v>
      </c>
      <c r="AG11" s="63">
        <v>32.090200000000003</v>
      </c>
      <c r="AH11" s="63">
        <v>50</v>
      </c>
      <c r="AI11" s="63">
        <v>50</v>
      </c>
      <c r="AJ11" s="63">
        <v>57</v>
      </c>
      <c r="AK11" s="63">
        <v>42.790199999999999</v>
      </c>
      <c r="AL11" s="63">
        <v>50</v>
      </c>
      <c r="AM11" s="63">
        <v>60.990199999999994</v>
      </c>
      <c r="AN11" s="63">
        <v>0</v>
      </c>
      <c r="AO11" s="63">
        <v>75</v>
      </c>
      <c r="AP11" s="63">
        <v>58</v>
      </c>
      <c r="AQ11" s="63">
        <v>50</v>
      </c>
      <c r="AR11" s="63">
        <v>60</v>
      </c>
      <c r="AS11" s="63">
        <v>70</v>
      </c>
      <c r="AT11" s="63">
        <v>82.090199999999996</v>
      </c>
      <c r="AU11" s="63">
        <v>82.090199999999996</v>
      </c>
      <c r="AV11" s="80">
        <v>100</v>
      </c>
      <c r="AW11" s="9">
        <v>50.000100000000003</v>
      </c>
      <c r="AX11" s="9">
        <v>50</v>
      </c>
      <c r="AY11" s="9">
        <v>40.690199999999997</v>
      </c>
      <c r="AZ11" s="9">
        <v>49.208199999999998</v>
      </c>
      <c r="BA11" s="9">
        <v>40.790199999999999</v>
      </c>
      <c r="BB11" s="9">
        <v>40.790199999999999</v>
      </c>
      <c r="BD11" s="9">
        <v>53.8902</v>
      </c>
      <c r="BE11" s="9">
        <v>47.090199999999996</v>
      </c>
      <c r="BF11" s="9">
        <v>40.690199999999997</v>
      </c>
      <c r="BG11" s="9">
        <v>40.190199999999997</v>
      </c>
      <c r="BH11" s="9">
        <v>50</v>
      </c>
      <c r="BI11" s="9">
        <v>32.090200000000003</v>
      </c>
      <c r="BJ11" s="98">
        <v>47.090199999999996</v>
      </c>
      <c r="BK11" s="9">
        <v>57</v>
      </c>
    </row>
    <row r="12" spans="1:63" x14ac:dyDescent="0.3">
      <c r="A12" s="63" t="s">
        <v>2</v>
      </c>
      <c r="B12" s="62"/>
      <c r="C12" s="65">
        <v>951000</v>
      </c>
      <c r="D12" s="62"/>
      <c r="E12" s="63">
        <v>6.34</v>
      </c>
      <c r="F12" s="63">
        <v>6.34</v>
      </c>
      <c r="G12" s="63">
        <v>6.35</v>
      </c>
      <c r="H12" s="63">
        <v>6.34</v>
      </c>
      <c r="I12" s="63">
        <v>6.34</v>
      </c>
      <c r="J12" s="63">
        <v>6.34</v>
      </c>
      <c r="K12" s="63">
        <v>6.34</v>
      </c>
      <c r="L12" s="63">
        <v>6</v>
      </c>
      <c r="M12" s="63">
        <v>6.34</v>
      </c>
      <c r="N12" s="63">
        <v>6.34</v>
      </c>
      <c r="O12" s="63">
        <v>6.34</v>
      </c>
      <c r="P12" s="63">
        <v>6.34</v>
      </c>
      <c r="Q12" s="63">
        <v>6.3376999999999999</v>
      </c>
      <c r="R12" s="63">
        <v>6.34</v>
      </c>
      <c r="S12" s="63">
        <v>6.34</v>
      </c>
      <c r="T12" s="63">
        <v>6.34</v>
      </c>
      <c r="U12" s="63">
        <v>6.34</v>
      </c>
      <c r="V12" s="63">
        <v>6.34</v>
      </c>
      <c r="W12" s="63">
        <v>6.34</v>
      </c>
      <c r="X12" s="63">
        <v>6.34</v>
      </c>
      <c r="Y12" s="63">
        <v>6.34</v>
      </c>
      <c r="Z12" s="63">
        <v>6.34</v>
      </c>
      <c r="AA12" s="63">
        <v>6.34</v>
      </c>
      <c r="AB12" s="63">
        <v>6.34</v>
      </c>
      <c r="AC12" s="63">
        <v>6.34</v>
      </c>
      <c r="AD12" s="63">
        <v>6.34</v>
      </c>
      <c r="AE12" s="63">
        <v>6.34</v>
      </c>
      <c r="AF12" s="63">
        <v>6.34</v>
      </c>
      <c r="AG12" s="63">
        <v>6.34</v>
      </c>
      <c r="AH12" s="63">
        <v>3</v>
      </c>
      <c r="AI12" s="63">
        <v>6.3</v>
      </c>
      <c r="AJ12" s="63">
        <v>7</v>
      </c>
      <c r="AK12" s="63">
        <v>6.34</v>
      </c>
      <c r="AL12" s="63">
        <v>6</v>
      </c>
      <c r="AM12" s="63">
        <v>6.34</v>
      </c>
      <c r="AN12" s="63">
        <v>6.34</v>
      </c>
      <c r="AO12" s="63">
        <v>6.34</v>
      </c>
      <c r="AP12" s="63">
        <v>6.34</v>
      </c>
      <c r="AQ12" s="63">
        <v>6.34</v>
      </c>
      <c r="AR12" s="63">
        <v>6.34</v>
      </c>
      <c r="AS12" s="63">
        <v>6.34</v>
      </c>
      <c r="AT12" s="63">
        <v>6.34</v>
      </c>
      <c r="AU12" s="63">
        <v>6.34</v>
      </c>
      <c r="AW12" s="9">
        <v>8.3332999999999995</v>
      </c>
      <c r="AX12" s="9">
        <v>6.34</v>
      </c>
      <c r="AY12" s="9">
        <v>6.34</v>
      </c>
      <c r="AZ12" s="9">
        <v>6.34</v>
      </c>
      <c r="BA12" s="9">
        <v>6.34</v>
      </c>
      <c r="BB12" s="9">
        <v>6.34</v>
      </c>
      <c r="BC12" s="9">
        <v>6.34</v>
      </c>
      <c r="BD12" s="9">
        <v>6.34</v>
      </c>
      <c r="BE12" s="9">
        <v>6.34</v>
      </c>
      <c r="BF12" s="9">
        <v>6.34</v>
      </c>
      <c r="BG12" s="9">
        <v>6.34</v>
      </c>
      <c r="BH12" s="9">
        <v>6.34</v>
      </c>
      <c r="BI12" s="9">
        <v>6.34</v>
      </c>
      <c r="BJ12" s="98">
        <v>6.34</v>
      </c>
      <c r="BK12" s="9">
        <v>7</v>
      </c>
    </row>
    <row r="13" spans="1:63" x14ac:dyDescent="0.3">
      <c r="A13" s="63" t="s">
        <v>3</v>
      </c>
      <c r="B13" s="62"/>
      <c r="C13" s="65">
        <v>973301</v>
      </c>
      <c r="D13" s="62"/>
      <c r="E13" s="63">
        <v>0.5</v>
      </c>
      <c r="F13" s="63">
        <v>0.5</v>
      </c>
      <c r="G13" s="63">
        <v>0.5</v>
      </c>
      <c r="H13" s="63">
        <v>0.5</v>
      </c>
      <c r="I13" s="63">
        <v>0.5</v>
      </c>
      <c r="J13" s="63">
        <v>0.5</v>
      </c>
      <c r="K13" s="63">
        <v>0.5</v>
      </c>
      <c r="L13" s="63">
        <v>0</v>
      </c>
      <c r="M13" s="63">
        <v>0.5</v>
      </c>
      <c r="N13" s="63">
        <v>0.5</v>
      </c>
      <c r="O13" s="63">
        <v>0.5</v>
      </c>
      <c r="P13" s="63">
        <v>0.5</v>
      </c>
      <c r="Q13" s="63">
        <v>0</v>
      </c>
      <c r="R13" s="63">
        <v>0.5</v>
      </c>
      <c r="S13" s="63">
        <v>0.5</v>
      </c>
      <c r="T13" s="63">
        <v>0.5</v>
      </c>
      <c r="U13" s="63">
        <v>0.5</v>
      </c>
      <c r="V13" s="63">
        <v>0.5</v>
      </c>
      <c r="W13" s="63">
        <v>0.5</v>
      </c>
      <c r="X13" s="63">
        <v>0.5</v>
      </c>
      <c r="Y13" s="63">
        <v>0.5</v>
      </c>
      <c r="Z13" s="63">
        <v>0.5</v>
      </c>
      <c r="AA13" s="63">
        <v>0.5</v>
      </c>
      <c r="AB13" s="63">
        <v>0.5</v>
      </c>
      <c r="AC13" s="63">
        <v>0.5</v>
      </c>
      <c r="AD13" s="63">
        <v>0.5</v>
      </c>
      <c r="AE13" s="63">
        <v>0.5</v>
      </c>
      <c r="AF13" s="63">
        <v>0.5</v>
      </c>
      <c r="AG13" s="63">
        <v>0.5</v>
      </c>
      <c r="AH13" s="63">
        <v>0.5</v>
      </c>
      <c r="AI13" s="63">
        <v>0.5</v>
      </c>
      <c r="AJ13" s="63">
        <v>0</v>
      </c>
      <c r="AK13" s="63">
        <v>0.5</v>
      </c>
      <c r="AL13" s="63">
        <v>0.5</v>
      </c>
      <c r="AM13" s="63">
        <v>0.5</v>
      </c>
      <c r="AN13" s="63">
        <v>0.5</v>
      </c>
      <c r="AO13" s="63">
        <v>0.5</v>
      </c>
      <c r="AP13" s="63">
        <v>0.5</v>
      </c>
      <c r="AQ13" s="63">
        <v>0.5</v>
      </c>
      <c r="AR13" s="63">
        <v>0.5</v>
      </c>
      <c r="AS13" s="63">
        <v>0.5</v>
      </c>
      <c r="AT13" s="63">
        <v>0.5</v>
      </c>
      <c r="AU13" s="63">
        <v>0.5</v>
      </c>
      <c r="AW13" s="9">
        <v>4.1666999999999996</v>
      </c>
      <c r="AX13" s="9">
        <v>0.5</v>
      </c>
      <c r="AY13" s="9">
        <v>0.5</v>
      </c>
      <c r="AZ13" s="9">
        <v>0.5</v>
      </c>
      <c r="BA13" s="9">
        <v>0.5</v>
      </c>
      <c r="BB13" s="9">
        <v>0.5</v>
      </c>
      <c r="BC13" s="9">
        <v>0.5</v>
      </c>
      <c r="BD13" s="9">
        <v>0.5</v>
      </c>
      <c r="BE13" s="9">
        <v>0.5</v>
      </c>
      <c r="BF13" s="9">
        <v>0.5</v>
      </c>
      <c r="BG13" s="9">
        <v>0.5</v>
      </c>
      <c r="BH13" s="9">
        <v>0.5</v>
      </c>
      <c r="BI13" s="9">
        <v>0.5</v>
      </c>
      <c r="BJ13" s="98">
        <v>0.5</v>
      </c>
      <c r="BK13" s="9">
        <v>0</v>
      </c>
    </row>
    <row r="14" spans="1:63" x14ac:dyDescent="0.3">
      <c r="A14" s="63" t="s">
        <v>4</v>
      </c>
      <c r="B14" s="62"/>
      <c r="C14" s="65">
        <v>973302</v>
      </c>
      <c r="D14" s="62"/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63">
        <v>0.5</v>
      </c>
      <c r="L14" s="63">
        <v>0</v>
      </c>
      <c r="M14" s="63">
        <v>0.5</v>
      </c>
      <c r="N14" s="63">
        <v>0.5</v>
      </c>
      <c r="O14" s="63">
        <v>0.5</v>
      </c>
      <c r="P14" s="63">
        <v>0.5</v>
      </c>
      <c r="Q14" s="63">
        <v>0</v>
      </c>
      <c r="R14" s="63">
        <v>0.5</v>
      </c>
      <c r="S14" s="63">
        <v>0.5</v>
      </c>
      <c r="T14" s="63">
        <v>0.5</v>
      </c>
      <c r="U14" s="63">
        <v>0.5</v>
      </c>
      <c r="V14" s="63">
        <v>0.5</v>
      </c>
      <c r="W14" s="63">
        <v>0.5</v>
      </c>
      <c r="X14" s="63">
        <v>0.5</v>
      </c>
      <c r="Y14" s="63">
        <v>0.5</v>
      </c>
      <c r="Z14" s="63">
        <v>0.5</v>
      </c>
      <c r="AA14" s="63">
        <v>0.5</v>
      </c>
      <c r="AB14" s="63">
        <v>0.5</v>
      </c>
      <c r="AC14" s="63">
        <v>0.5</v>
      </c>
      <c r="AD14" s="63">
        <v>0.5</v>
      </c>
      <c r="AE14" s="63">
        <v>0.5</v>
      </c>
      <c r="AF14" s="63">
        <v>0.5</v>
      </c>
      <c r="AG14" s="63">
        <v>0.5</v>
      </c>
      <c r="AH14" s="63">
        <v>0.5</v>
      </c>
      <c r="AI14" s="63">
        <v>0.5</v>
      </c>
      <c r="AJ14" s="63">
        <v>0</v>
      </c>
      <c r="AK14" s="63">
        <v>0.5</v>
      </c>
      <c r="AL14" s="63">
        <v>0.5</v>
      </c>
      <c r="AM14" s="63">
        <v>0.5</v>
      </c>
      <c r="AN14" s="63">
        <v>0.5</v>
      </c>
      <c r="AO14" s="63">
        <v>0.5</v>
      </c>
      <c r="AP14" s="63">
        <v>0.5</v>
      </c>
      <c r="AQ14" s="63">
        <v>0.5</v>
      </c>
      <c r="AR14" s="63">
        <v>0.5</v>
      </c>
      <c r="AS14" s="63">
        <v>0.5</v>
      </c>
      <c r="AT14" s="63">
        <v>0.5</v>
      </c>
      <c r="AU14" s="63">
        <v>0.5</v>
      </c>
      <c r="AW14" s="9">
        <v>4.1666999999999996</v>
      </c>
      <c r="AX14" s="9">
        <v>0.5</v>
      </c>
      <c r="AY14" s="9">
        <v>0.5</v>
      </c>
      <c r="AZ14" s="9">
        <v>0.5</v>
      </c>
      <c r="BA14" s="9">
        <v>0.5</v>
      </c>
      <c r="BB14" s="9">
        <v>0.5</v>
      </c>
      <c r="BC14" s="9">
        <v>0.5</v>
      </c>
      <c r="BD14" s="9">
        <v>0.5</v>
      </c>
      <c r="BE14" s="9">
        <v>0.5</v>
      </c>
      <c r="BF14" s="9">
        <v>0.5</v>
      </c>
      <c r="BG14" s="9">
        <v>0.5</v>
      </c>
      <c r="BH14" s="9">
        <v>0.5</v>
      </c>
      <c r="BI14" s="9">
        <v>0.5</v>
      </c>
      <c r="BJ14" s="98">
        <v>0.5</v>
      </c>
      <c r="BK14" s="9">
        <v>0</v>
      </c>
    </row>
    <row r="15" spans="1:63" x14ac:dyDescent="0.3">
      <c r="A15" s="63" t="s">
        <v>5</v>
      </c>
      <c r="B15" s="62"/>
      <c r="C15" s="65">
        <v>950100</v>
      </c>
      <c r="D15" s="63">
        <v>6.2731999999999992</v>
      </c>
      <c r="E15" s="63">
        <v>1.3987000000000001</v>
      </c>
      <c r="F15" s="63">
        <v>1.3835999999999999</v>
      </c>
      <c r="G15" s="63">
        <v>1.3875999999999999</v>
      </c>
      <c r="H15" s="63">
        <v>0</v>
      </c>
      <c r="I15" s="63">
        <v>1.8604000000000001</v>
      </c>
      <c r="J15" s="63">
        <v>1.9457</v>
      </c>
      <c r="K15" s="63">
        <v>2.2869000000000002</v>
      </c>
      <c r="L15" s="63">
        <v>1.7062999999999999</v>
      </c>
      <c r="M15" s="63">
        <v>2.6031</v>
      </c>
      <c r="N15" s="63">
        <v>1.8393999999999999</v>
      </c>
      <c r="O15" s="63">
        <v>2.6332</v>
      </c>
      <c r="P15" s="63">
        <v>2.6332</v>
      </c>
      <c r="Q15" s="63">
        <v>2.4420999999999999</v>
      </c>
      <c r="R15" s="63">
        <v>2.5680000000000001</v>
      </c>
      <c r="S15" s="63">
        <v>2.6332</v>
      </c>
      <c r="T15" s="63">
        <v>1.2330000000000001</v>
      </c>
      <c r="U15" s="63">
        <v>2.6080999999999999</v>
      </c>
      <c r="V15" s="63">
        <v>0</v>
      </c>
      <c r="W15" s="63">
        <v>1.5993999999999999</v>
      </c>
      <c r="X15" s="63">
        <v>2.1806999999999999</v>
      </c>
      <c r="Y15" s="63">
        <v>0</v>
      </c>
      <c r="Z15" s="63">
        <v>1.2831999999999999</v>
      </c>
      <c r="AA15" s="63">
        <v>2.6332</v>
      </c>
      <c r="AB15" s="63">
        <v>2.2412999999999998</v>
      </c>
      <c r="AC15" s="63">
        <v>1.2782</v>
      </c>
      <c r="AD15" s="63">
        <v>2.3822999999999999</v>
      </c>
      <c r="AE15" s="63">
        <v>1.3379000000000001</v>
      </c>
      <c r="AF15" s="63">
        <v>0</v>
      </c>
      <c r="AG15" s="63">
        <v>3.0396999999999998</v>
      </c>
      <c r="AH15" s="63">
        <v>2.3085</v>
      </c>
      <c r="AI15" s="63">
        <v>2.1429</v>
      </c>
      <c r="AJ15" s="63">
        <v>1.8191999999999999</v>
      </c>
      <c r="AK15" s="63">
        <v>2.5026999999999999</v>
      </c>
      <c r="AL15" s="63">
        <v>2.1579999999999999</v>
      </c>
      <c r="AM15" s="63">
        <v>1.5893999999999999</v>
      </c>
      <c r="AN15" s="63">
        <v>4.6501999999999999</v>
      </c>
      <c r="AO15" s="63">
        <v>0.88629999999999998</v>
      </c>
      <c r="AP15" s="63">
        <v>1.7394000000000001</v>
      </c>
      <c r="AQ15" s="63">
        <v>2.1408999999999998</v>
      </c>
      <c r="AR15" s="63">
        <v>1.6391</v>
      </c>
      <c r="AS15" s="63">
        <v>1.1372</v>
      </c>
      <c r="AT15" s="63">
        <v>0.53039999999999998</v>
      </c>
      <c r="AU15" s="63">
        <v>0.53039999999999998</v>
      </c>
      <c r="AW15" s="9">
        <v>8.3332999999999995</v>
      </c>
      <c r="AX15" s="9">
        <v>2.1408999999999998</v>
      </c>
      <c r="AY15" s="9">
        <v>2.6080999999999999</v>
      </c>
      <c r="AZ15" s="9">
        <v>2.1806999999999999</v>
      </c>
      <c r="BA15" s="9">
        <v>2.6031</v>
      </c>
      <c r="BB15" s="9">
        <v>2.6031</v>
      </c>
      <c r="BD15" s="9">
        <v>1.9589000000000001</v>
      </c>
      <c r="BE15" s="9">
        <v>2.3178000000000001</v>
      </c>
      <c r="BF15" s="9">
        <v>2.7273000000000001</v>
      </c>
      <c r="BG15" s="9">
        <v>2.7991999999999999</v>
      </c>
      <c r="BH15" s="9">
        <v>2.1698</v>
      </c>
      <c r="BI15" s="9">
        <v>3.0828000000000002</v>
      </c>
      <c r="BJ15" s="98">
        <v>2.431</v>
      </c>
      <c r="BK15" s="9">
        <v>1.8438000000000001</v>
      </c>
    </row>
    <row r="16" spans="1:63" x14ac:dyDescent="0.3">
      <c r="A16" s="63" t="s">
        <v>6</v>
      </c>
      <c r="B16" s="62"/>
      <c r="C16" s="65">
        <v>950120</v>
      </c>
      <c r="D16" s="63">
        <v>3.1291000000000002</v>
      </c>
      <c r="E16" s="63">
        <v>0.69769999999999999</v>
      </c>
      <c r="F16" s="63">
        <v>0.69010000000000005</v>
      </c>
      <c r="G16" s="63">
        <v>0.69220000000000004</v>
      </c>
      <c r="H16" s="63">
        <v>0</v>
      </c>
      <c r="I16" s="63">
        <v>0.92800000000000005</v>
      </c>
      <c r="J16" s="63">
        <v>0.97050000000000003</v>
      </c>
      <c r="K16" s="63">
        <v>1.1407</v>
      </c>
      <c r="L16" s="63">
        <v>0.85109999999999997</v>
      </c>
      <c r="M16" s="63">
        <v>1.2984</v>
      </c>
      <c r="N16" s="63">
        <v>0.91749999999999998</v>
      </c>
      <c r="O16" s="63">
        <v>1.3134999999999999</v>
      </c>
      <c r="P16" s="63">
        <v>1.3134999999999999</v>
      </c>
      <c r="Q16" s="63">
        <v>1.2181999999999999</v>
      </c>
      <c r="R16" s="63">
        <v>1.2808999999999999</v>
      </c>
      <c r="S16" s="63">
        <v>1.3134999999999999</v>
      </c>
      <c r="T16" s="63">
        <v>0.61499999999999999</v>
      </c>
      <c r="U16" s="63">
        <v>1.3008999999999999</v>
      </c>
      <c r="V16" s="63">
        <v>0</v>
      </c>
      <c r="W16" s="63">
        <v>0.79779999999999995</v>
      </c>
      <c r="X16" s="63">
        <v>1.0876999999999999</v>
      </c>
      <c r="Y16" s="63">
        <v>0</v>
      </c>
      <c r="Z16" s="63">
        <v>0.6401</v>
      </c>
      <c r="AA16" s="63">
        <v>1.3134999999999999</v>
      </c>
      <c r="AB16" s="63">
        <v>1.1180000000000001</v>
      </c>
      <c r="AC16" s="63">
        <v>0.63759999999999994</v>
      </c>
      <c r="AD16" s="63">
        <v>1.1882999999999999</v>
      </c>
      <c r="AE16" s="63">
        <v>0.66739999999999999</v>
      </c>
      <c r="AF16" s="63">
        <v>0</v>
      </c>
      <c r="AG16" s="63">
        <v>1.5162</v>
      </c>
      <c r="AH16" s="63">
        <v>1.1515</v>
      </c>
      <c r="AI16" s="63">
        <v>1.0689</v>
      </c>
      <c r="AJ16" s="63">
        <v>0.90739999999999998</v>
      </c>
      <c r="AK16" s="63">
        <v>1.2484</v>
      </c>
      <c r="AL16" s="63">
        <v>1.0764</v>
      </c>
      <c r="AM16" s="63">
        <v>0.79279999999999995</v>
      </c>
      <c r="AN16" s="63">
        <v>2.3195000000000001</v>
      </c>
      <c r="AO16" s="63">
        <v>0.44209999999999999</v>
      </c>
      <c r="AP16" s="63">
        <v>0.86760000000000004</v>
      </c>
      <c r="AQ16" s="63">
        <v>1.0679000000000001</v>
      </c>
      <c r="AR16" s="63">
        <v>0.81759999999999999</v>
      </c>
      <c r="AS16" s="63">
        <v>0.56720000000000004</v>
      </c>
      <c r="AT16" s="63">
        <v>0.2646</v>
      </c>
      <c r="AU16" s="63">
        <v>0.2646</v>
      </c>
      <c r="AX16" s="9">
        <v>1.0679000000000001</v>
      </c>
      <c r="AY16" s="9">
        <v>1.3008999999999999</v>
      </c>
      <c r="AZ16" s="9">
        <v>1.0876999999999999</v>
      </c>
      <c r="BA16" s="9">
        <v>1.2984</v>
      </c>
      <c r="BB16" s="9">
        <v>1.2984</v>
      </c>
      <c r="BD16" s="9">
        <v>0.97709999999999997</v>
      </c>
      <c r="BE16" s="9">
        <v>1.1560999999999999</v>
      </c>
      <c r="BF16" s="9">
        <v>1.3604000000000001</v>
      </c>
      <c r="BG16" s="9">
        <v>1.3963000000000001</v>
      </c>
      <c r="BH16" s="9">
        <v>1.0823</v>
      </c>
      <c r="BI16" s="9">
        <v>1.5377000000000001</v>
      </c>
      <c r="BJ16" s="98">
        <v>1.2125999999999999</v>
      </c>
      <c r="BK16" s="9">
        <v>0.91969999999999996</v>
      </c>
    </row>
    <row r="17" spans="1:63" x14ac:dyDescent="0.3">
      <c r="A17" s="63" t="s">
        <v>77</v>
      </c>
      <c r="B17" s="62"/>
      <c r="C17" s="65">
        <v>950135</v>
      </c>
      <c r="D17" s="63">
        <v>2.6244999999999998</v>
      </c>
      <c r="E17" s="63">
        <v>0.58520000000000005</v>
      </c>
      <c r="F17" s="63">
        <v>0.57889999999999997</v>
      </c>
      <c r="G17" s="63">
        <v>0.58050000000000002</v>
      </c>
      <c r="H17" s="63">
        <v>0</v>
      </c>
      <c r="I17" s="63">
        <v>0.77829999999999999</v>
      </c>
      <c r="J17" s="63">
        <v>0.81399999999999995</v>
      </c>
      <c r="K17" s="63">
        <v>0.95679999999999998</v>
      </c>
      <c r="L17" s="63">
        <v>0.71389999999999998</v>
      </c>
      <c r="M17" s="63">
        <v>1.0891</v>
      </c>
      <c r="N17" s="63">
        <v>0.76949999999999996</v>
      </c>
      <c r="O17" s="63">
        <v>1.1016999999999999</v>
      </c>
      <c r="P17" s="63">
        <v>1.1016999999999999</v>
      </c>
      <c r="Q17" s="63">
        <v>1.0217000000000001</v>
      </c>
      <c r="R17" s="63">
        <v>1.0744</v>
      </c>
      <c r="S17" s="63">
        <v>1.1016999999999999</v>
      </c>
      <c r="T17" s="63">
        <v>0.51590000000000003</v>
      </c>
      <c r="U17" s="63">
        <v>1.0911999999999999</v>
      </c>
      <c r="V17" s="63">
        <v>0</v>
      </c>
      <c r="W17" s="63">
        <v>0.66910000000000003</v>
      </c>
      <c r="X17" s="63">
        <v>0.9123</v>
      </c>
      <c r="Y17" s="63">
        <v>0</v>
      </c>
      <c r="Z17" s="63">
        <v>0.53690000000000004</v>
      </c>
      <c r="AA17" s="63">
        <v>1.1016999999999999</v>
      </c>
      <c r="AB17" s="63">
        <v>0.93769999999999998</v>
      </c>
      <c r="AC17" s="63">
        <v>0.53480000000000005</v>
      </c>
      <c r="AD17" s="63">
        <v>0.99670000000000003</v>
      </c>
      <c r="AE17" s="63">
        <v>0.55979999999999996</v>
      </c>
      <c r="AF17" s="63">
        <v>0</v>
      </c>
      <c r="AG17" s="63">
        <v>1.2717000000000001</v>
      </c>
      <c r="AH17" s="63">
        <v>0.96579999999999999</v>
      </c>
      <c r="AI17" s="63">
        <v>0.89649999999999996</v>
      </c>
      <c r="AJ17" s="63">
        <v>0.7611</v>
      </c>
      <c r="AK17" s="63">
        <v>1.0470999999999999</v>
      </c>
      <c r="AL17" s="63">
        <v>0.90280000000000005</v>
      </c>
      <c r="AM17" s="63">
        <v>0.66490000000000005</v>
      </c>
      <c r="AN17" s="63">
        <v>1.9455</v>
      </c>
      <c r="AO17" s="63">
        <v>0.37080000000000002</v>
      </c>
      <c r="AP17" s="63">
        <v>0.72770000000000001</v>
      </c>
      <c r="AQ17" s="63">
        <v>0.89570000000000005</v>
      </c>
      <c r="AR17" s="63">
        <v>0.68569999999999998</v>
      </c>
      <c r="AS17" s="63">
        <v>0.4758</v>
      </c>
      <c r="AT17" s="63">
        <v>0.22189999999999999</v>
      </c>
      <c r="AU17" s="63">
        <v>0.22189999999999999</v>
      </c>
      <c r="AX17" s="9">
        <v>0.89570000000000005</v>
      </c>
      <c r="AY17" s="9">
        <v>1.0911999999999999</v>
      </c>
      <c r="AZ17" s="9">
        <v>0.9123</v>
      </c>
      <c r="BA17" s="9">
        <v>1.0891</v>
      </c>
      <c r="BB17" s="9">
        <v>1.0891</v>
      </c>
      <c r="BD17" s="9">
        <v>0.81950000000000001</v>
      </c>
      <c r="BE17" s="9">
        <v>0.96970000000000001</v>
      </c>
      <c r="BF17" s="9">
        <v>1.1411</v>
      </c>
      <c r="BG17" s="9">
        <v>1.1712</v>
      </c>
      <c r="BH17" s="9">
        <v>0.90780000000000005</v>
      </c>
      <c r="BI17" s="9">
        <v>1.2897000000000001</v>
      </c>
      <c r="BJ17" s="98">
        <v>1.0170999999999999</v>
      </c>
      <c r="BK17" s="9">
        <v>0.77139999999999997</v>
      </c>
    </row>
    <row r="18" spans="1:63" x14ac:dyDescent="0.3">
      <c r="A18" s="63" t="s">
        <v>8</v>
      </c>
      <c r="B18" s="62"/>
      <c r="C18" s="65">
        <v>950200</v>
      </c>
      <c r="D18" s="63">
        <v>1.5870000000000002</v>
      </c>
      <c r="E18" s="63">
        <v>0.3538</v>
      </c>
      <c r="F18" s="63">
        <v>0.35</v>
      </c>
      <c r="G18" s="63">
        <v>0.35099999999999998</v>
      </c>
      <c r="H18" s="63">
        <v>0</v>
      </c>
      <c r="I18" s="63">
        <v>0.47060000000000002</v>
      </c>
      <c r="J18" s="63">
        <v>0.49220000000000003</v>
      </c>
      <c r="K18" s="63">
        <v>0.5786</v>
      </c>
      <c r="L18" s="63">
        <v>0.43169999999999997</v>
      </c>
      <c r="M18" s="63">
        <v>0.65849999999999997</v>
      </c>
      <c r="N18" s="63">
        <v>0.46529999999999999</v>
      </c>
      <c r="O18" s="63">
        <v>0.66620000000000001</v>
      </c>
      <c r="P18" s="63">
        <v>0.66620000000000001</v>
      </c>
      <c r="Q18" s="63">
        <v>0.61780000000000002</v>
      </c>
      <c r="R18" s="63">
        <v>0.64970000000000006</v>
      </c>
      <c r="S18" s="63">
        <v>0.66620000000000001</v>
      </c>
      <c r="T18" s="63">
        <v>0.31190000000000001</v>
      </c>
      <c r="U18" s="63">
        <v>0.65980000000000005</v>
      </c>
      <c r="V18" s="63">
        <v>0</v>
      </c>
      <c r="W18" s="63">
        <v>0.40460000000000002</v>
      </c>
      <c r="X18" s="63">
        <v>0.55169999999999997</v>
      </c>
      <c r="Y18" s="63">
        <v>0</v>
      </c>
      <c r="Z18" s="63">
        <v>0.3246</v>
      </c>
      <c r="AA18" s="63">
        <v>0.66620000000000001</v>
      </c>
      <c r="AB18" s="63">
        <v>0.56699999999999995</v>
      </c>
      <c r="AC18" s="63">
        <v>0.32340000000000002</v>
      </c>
      <c r="AD18" s="63">
        <v>0.60270000000000001</v>
      </c>
      <c r="AE18" s="63">
        <v>0.33850000000000002</v>
      </c>
      <c r="AF18" s="63">
        <v>0</v>
      </c>
      <c r="AG18" s="63">
        <v>0.76900000000000002</v>
      </c>
      <c r="AH18" s="63">
        <v>0.58399999999999996</v>
      </c>
      <c r="AI18" s="63">
        <v>0.54210000000000003</v>
      </c>
      <c r="AJ18" s="63">
        <v>0.4602</v>
      </c>
      <c r="AK18" s="63">
        <v>0.6331</v>
      </c>
      <c r="AL18" s="63">
        <v>0.54590000000000005</v>
      </c>
      <c r="AM18" s="63">
        <v>0.40210000000000001</v>
      </c>
      <c r="AN18" s="63">
        <v>1.1763999999999999</v>
      </c>
      <c r="AO18" s="63">
        <v>0.22420000000000001</v>
      </c>
      <c r="AP18" s="63">
        <v>0.44</v>
      </c>
      <c r="AQ18" s="63">
        <v>0.54159999999999997</v>
      </c>
      <c r="AR18" s="63">
        <v>0.41470000000000001</v>
      </c>
      <c r="AS18" s="63">
        <v>0.28770000000000001</v>
      </c>
      <c r="AT18" s="63">
        <v>0.13420000000000001</v>
      </c>
      <c r="AU18" s="63">
        <v>0.13420000000000001</v>
      </c>
      <c r="AW18" s="9">
        <v>8.3332999999999995</v>
      </c>
      <c r="AX18" s="9">
        <v>0.54159999999999997</v>
      </c>
      <c r="AY18" s="9">
        <v>0.65980000000000005</v>
      </c>
      <c r="AZ18" s="9">
        <v>0.55169999999999997</v>
      </c>
      <c r="BA18" s="9">
        <v>0.65849999999999997</v>
      </c>
      <c r="BB18" s="9">
        <v>0.65849999999999997</v>
      </c>
      <c r="BD18" s="9">
        <v>0.4955</v>
      </c>
      <c r="BE18" s="9">
        <v>0.58640000000000003</v>
      </c>
      <c r="BF18" s="9">
        <v>0.69</v>
      </c>
      <c r="BG18" s="9">
        <v>0.70820000000000005</v>
      </c>
      <c r="BH18" s="9">
        <v>0.54890000000000005</v>
      </c>
      <c r="BI18" s="9">
        <v>0.77990000000000004</v>
      </c>
      <c r="BJ18" s="98">
        <v>0.61509999999999998</v>
      </c>
      <c r="BK18" s="9">
        <v>0.46639999999999998</v>
      </c>
    </row>
    <row r="19" spans="1:63" x14ac:dyDescent="0.3">
      <c r="A19" s="63" t="s">
        <v>9</v>
      </c>
      <c r="B19" s="62"/>
      <c r="C19" s="65">
        <v>950500</v>
      </c>
      <c r="D19" s="63">
        <v>3.0361999999999996</v>
      </c>
      <c r="E19" s="63">
        <v>0.67689999999999995</v>
      </c>
      <c r="F19" s="63">
        <v>0.66969999999999996</v>
      </c>
      <c r="G19" s="63">
        <v>0.67159999999999997</v>
      </c>
      <c r="H19" s="63">
        <v>0</v>
      </c>
      <c r="I19" s="63">
        <v>0.90039999999999998</v>
      </c>
      <c r="J19" s="63">
        <v>0.94169999999999998</v>
      </c>
      <c r="K19" s="63">
        <v>1.1069</v>
      </c>
      <c r="L19" s="63">
        <v>0.82579999999999998</v>
      </c>
      <c r="M19" s="63">
        <v>1.2599</v>
      </c>
      <c r="N19" s="63">
        <v>0.89029999999999998</v>
      </c>
      <c r="O19" s="63">
        <v>1.2745</v>
      </c>
      <c r="P19" s="63">
        <v>1.2745</v>
      </c>
      <c r="Q19" s="63">
        <v>1.1819999999999999</v>
      </c>
      <c r="R19" s="63">
        <v>1.2428999999999999</v>
      </c>
      <c r="S19" s="63">
        <v>1.2745</v>
      </c>
      <c r="T19" s="63">
        <v>0.5968</v>
      </c>
      <c r="U19" s="63">
        <v>1.2623</v>
      </c>
      <c r="V19" s="63">
        <v>0</v>
      </c>
      <c r="W19" s="63">
        <v>0.77410000000000001</v>
      </c>
      <c r="X19" s="63">
        <v>1.0553999999999999</v>
      </c>
      <c r="Y19" s="63">
        <v>0</v>
      </c>
      <c r="Z19" s="63">
        <v>0.62109999999999999</v>
      </c>
      <c r="AA19" s="63">
        <v>1.2745</v>
      </c>
      <c r="AB19" s="63">
        <v>1.0848</v>
      </c>
      <c r="AC19" s="63">
        <v>0.61870000000000003</v>
      </c>
      <c r="AD19" s="63">
        <v>1.153</v>
      </c>
      <c r="AE19" s="63">
        <v>0.64759999999999995</v>
      </c>
      <c r="AF19" s="63">
        <v>0</v>
      </c>
      <c r="AG19" s="63">
        <v>1.4712000000000001</v>
      </c>
      <c r="AH19" s="63">
        <v>1.1173</v>
      </c>
      <c r="AI19" s="63">
        <v>1.0371999999999999</v>
      </c>
      <c r="AJ19" s="63">
        <v>0.88049999999999995</v>
      </c>
      <c r="AK19" s="63">
        <v>1.2113</v>
      </c>
      <c r="AL19" s="63">
        <v>1.0445</v>
      </c>
      <c r="AM19" s="63">
        <v>0.76919999999999999</v>
      </c>
      <c r="AN19" s="63">
        <v>2.2507000000000001</v>
      </c>
      <c r="AO19" s="63">
        <v>0.42899999999999999</v>
      </c>
      <c r="AP19" s="63">
        <v>0.84189999999999998</v>
      </c>
      <c r="AQ19" s="63">
        <v>1.0362</v>
      </c>
      <c r="AR19" s="63">
        <v>0.79330000000000001</v>
      </c>
      <c r="AS19" s="63">
        <v>0.5504</v>
      </c>
      <c r="AT19" s="63">
        <v>0.25669999999999998</v>
      </c>
      <c r="AU19" s="63">
        <v>0.25669999999999998</v>
      </c>
      <c r="AX19" s="9">
        <v>1.0362</v>
      </c>
      <c r="AY19" s="9">
        <v>1.2623</v>
      </c>
      <c r="AZ19" s="9">
        <v>1.0553999999999999</v>
      </c>
      <c r="BA19" s="9">
        <v>1.2599</v>
      </c>
      <c r="BB19" s="9">
        <v>1.2599</v>
      </c>
      <c r="BD19" s="9">
        <v>0.94810000000000005</v>
      </c>
      <c r="BE19" s="9">
        <v>1.1218999999999999</v>
      </c>
      <c r="BF19" s="9">
        <v>0</v>
      </c>
      <c r="BG19" s="9">
        <v>1.3548</v>
      </c>
      <c r="BH19" s="9">
        <v>1.0502</v>
      </c>
      <c r="BI19" s="9">
        <v>1.4921</v>
      </c>
      <c r="BJ19" s="98">
        <v>1.1767000000000001</v>
      </c>
      <c r="BK19" s="9">
        <v>0.89239999999999997</v>
      </c>
    </row>
    <row r="20" spans="1:63" x14ac:dyDescent="0.3">
      <c r="A20" s="63" t="s">
        <v>10</v>
      </c>
      <c r="B20" s="62"/>
      <c r="C20" s="65">
        <v>950600</v>
      </c>
      <c r="D20" s="63">
        <v>20.921600000000002</v>
      </c>
      <c r="E20" s="63">
        <v>4.6646000000000001</v>
      </c>
      <c r="F20" s="63">
        <v>4.6143999999999998</v>
      </c>
      <c r="G20" s="63">
        <v>4.6279000000000003</v>
      </c>
      <c r="H20" s="63">
        <v>0</v>
      </c>
      <c r="I20" s="63">
        <v>6.2045000000000003</v>
      </c>
      <c r="J20" s="63">
        <v>6.4889999999999999</v>
      </c>
      <c r="K20" s="63">
        <v>7.6271000000000004</v>
      </c>
      <c r="L20" s="63">
        <v>5.6906999999999996</v>
      </c>
      <c r="M20" s="63">
        <v>8.6815999999999995</v>
      </c>
      <c r="N20" s="63">
        <v>6.1345000000000001</v>
      </c>
      <c r="O20" s="63">
        <v>8.782</v>
      </c>
      <c r="P20" s="63">
        <v>8.782</v>
      </c>
      <c r="Q20" s="63">
        <v>8.1447000000000003</v>
      </c>
      <c r="R20" s="63">
        <v>8.5643999999999991</v>
      </c>
      <c r="S20" s="63">
        <v>8.782</v>
      </c>
      <c r="T20" s="63">
        <v>4.1123000000000003</v>
      </c>
      <c r="U20" s="63">
        <v>8.6982999999999997</v>
      </c>
      <c r="V20" s="63">
        <v>0</v>
      </c>
      <c r="W20" s="63">
        <v>5.3341000000000003</v>
      </c>
      <c r="X20" s="63">
        <v>7.2725999999999997</v>
      </c>
      <c r="Y20" s="63">
        <v>0</v>
      </c>
      <c r="Z20" s="63">
        <v>4.2797000000000001</v>
      </c>
      <c r="AA20" s="63">
        <v>8.782</v>
      </c>
      <c r="AB20" s="63">
        <v>7.4748999999999999</v>
      </c>
      <c r="AC20" s="63">
        <v>4.2629000000000001</v>
      </c>
      <c r="AD20" s="63">
        <v>7.9451000000000001</v>
      </c>
      <c r="AE20" s="63">
        <v>4.4622000000000002</v>
      </c>
      <c r="AF20" s="63">
        <v>0</v>
      </c>
      <c r="AG20" s="63">
        <v>10.137700000000001</v>
      </c>
      <c r="AH20" s="63">
        <v>7.6990999999999996</v>
      </c>
      <c r="AI20" s="63">
        <v>7.1467999999999998</v>
      </c>
      <c r="AJ20" s="63">
        <v>6.0673000000000004</v>
      </c>
      <c r="AK20" s="63">
        <v>8.3468</v>
      </c>
      <c r="AL20" s="63">
        <v>7.1970000000000001</v>
      </c>
      <c r="AM20" s="63">
        <v>5.3007</v>
      </c>
      <c r="AN20" s="63">
        <v>15.508800000000001</v>
      </c>
      <c r="AO20" s="63">
        <v>2.9558</v>
      </c>
      <c r="AP20" s="63">
        <v>5.8010999999999999</v>
      </c>
      <c r="AQ20" s="63">
        <v>7.1401000000000003</v>
      </c>
      <c r="AR20" s="63">
        <v>5.4664000000000001</v>
      </c>
      <c r="AS20" s="63">
        <v>3.7927</v>
      </c>
      <c r="AT20" s="63">
        <v>1.7690999999999999</v>
      </c>
      <c r="AU20" s="63">
        <v>1.7690999999999999</v>
      </c>
      <c r="AX20" s="9">
        <v>7.1401000000000003</v>
      </c>
      <c r="AY20" s="9">
        <v>8.6982999999999997</v>
      </c>
      <c r="AZ20" s="9">
        <v>7.2725999999999997</v>
      </c>
      <c r="BA20" s="9">
        <v>8.6815999999999995</v>
      </c>
      <c r="BB20" s="9">
        <v>8.6815999999999995</v>
      </c>
      <c r="BD20" s="9">
        <v>6.5328999999999997</v>
      </c>
      <c r="BE20" s="9">
        <v>7.7302</v>
      </c>
      <c r="BF20" s="9">
        <v>9.0959000000000003</v>
      </c>
      <c r="BG20" s="9">
        <v>9.3354999999999997</v>
      </c>
      <c r="BH20" s="9">
        <v>7.2366000000000001</v>
      </c>
      <c r="BI20" s="9">
        <v>10.281599999999999</v>
      </c>
      <c r="BJ20" s="98">
        <v>8.1077999999999992</v>
      </c>
      <c r="BK20" s="9">
        <v>6.1493000000000002</v>
      </c>
    </row>
    <row r="21" spans="1:63" x14ac:dyDescent="0.3">
      <c r="A21" s="63" t="s">
        <v>11</v>
      </c>
      <c r="B21" s="62"/>
      <c r="C21" s="65">
        <v>950700</v>
      </c>
      <c r="D21" s="63">
        <v>2.0438999999999998</v>
      </c>
      <c r="E21" s="63">
        <v>0.45569999999999999</v>
      </c>
      <c r="F21" s="63">
        <v>0.45079999999999998</v>
      </c>
      <c r="G21" s="63">
        <v>0.4521</v>
      </c>
      <c r="H21" s="63">
        <v>0</v>
      </c>
      <c r="I21" s="63">
        <v>0.60609999999999997</v>
      </c>
      <c r="J21" s="63">
        <v>0.63390000000000002</v>
      </c>
      <c r="K21" s="63">
        <v>0.74509999999999998</v>
      </c>
      <c r="L21" s="63">
        <v>0.55589999999999995</v>
      </c>
      <c r="M21" s="63">
        <v>0.84809999999999997</v>
      </c>
      <c r="N21" s="63">
        <v>0.59930000000000005</v>
      </c>
      <c r="O21" s="63">
        <v>0.8579</v>
      </c>
      <c r="P21" s="63">
        <v>0.8579</v>
      </c>
      <c r="Q21" s="63">
        <v>0.79569999999999996</v>
      </c>
      <c r="R21" s="63">
        <v>0.8367</v>
      </c>
      <c r="S21" s="63">
        <v>0.8579</v>
      </c>
      <c r="T21" s="63">
        <v>0.4017</v>
      </c>
      <c r="U21" s="63">
        <v>0.8498</v>
      </c>
      <c r="V21" s="63">
        <v>0</v>
      </c>
      <c r="W21" s="63">
        <v>0.52110000000000001</v>
      </c>
      <c r="X21" s="63">
        <v>0.71050000000000002</v>
      </c>
      <c r="Y21" s="63">
        <v>0</v>
      </c>
      <c r="Z21" s="63">
        <v>0.41810000000000003</v>
      </c>
      <c r="AA21" s="63">
        <v>0.8579</v>
      </c>
      <c r="AB21" s="63">
        <v>0.73019999999999996</v>
      </c>
      <c r="AC21" s="63">
        <v>0.41649999999999998</v>
      </c>
      <c r="AD21" s="63">
        <v>0.7762</v>
      </c>
      <c r="AE21" s="63">
        <v>0.43590000000000001</v>
      </c>
      <c r="AF21" s="63">
        <v>0</v>
      </c>
      <c r="AG21" s="63">
        <v>0.99039999999999995</v>
      </c>
      <c r="AH21" s="63">
        <v>0.75219999999999998</v>
      </c>
      <c r="AI21" s="63">
        <v>0.69820000000000004</v>
      </c>
      <c r="AJ21" s="63">
        <v>0.5927</v>
      </c>
      <c r="AK21" s="63">
        <v>0.81540000000000001</v>
      </c>
      <c r="AL21" s="63">
        <v>0.70309999999999995</v>
      </c>
      <c r="AM21" s="63">
        <v>0.51780000000000004</v>
      </c>
      <c r="AN21" s="63">
        <v>1.5150999999999999</v>
      </c>
      <c r="AO21" s="63">
        <v>0.2888</v>
      </c>
      <c r="AP21" s="63">
        <v>0.56669999999999998</v>
      </c>
      <c r="AQ21" s="63">
        <v>0.69750000000000001</v>
      </c>
      <c r="AR21" s="63">
        <v>0.53400000000000003</v>
      </c>
      <c r="AS21" s="63">
        <v>0.3705</v>
      </c>
      <c r="AT21" s="63">
        <v>0.17280000000000001</v>
      </c>
      <c r="AU21" s="63">
        <v>0.17280000000000001</v>
      </c>
      <c r="AX21" s="9">
        <v>0.69750000000000001</v>
      </c>
      <c r="AY21" s="9">
        <v>0.8498</v>
      </c>
      <c r="AZ21" s="9">
        <v>0.71050000000000002</v>
      </c>
      <c r="BA21" s="9">
        <v>0.84809999999999997</v>
      </c>
      <c r="BB21" s="9">
        <v>0.84809999999999997</v>
      </c>
      <c r="BD21" s="9">
        <v>0.63819999999999999</v>
      </c>
      <c r="BE21" s="9">
        <v>0.75519999999999998</v>
      </c>
      <c r="BF21" s="9">
        <v>0.88859999999999995</v>
      </c>
      <c r="BG21" s="9">
        <v>0.91200000000000003</v>
      </c>
      <c r="BH21" s="9">
        <v>0.70689999999999997</v>
      </c>
      <c r="BI21" s="9">
        <v>1.0044999999999999</v>
      </c>
      <c r="BJ21" s="98">
        <v>0.79210000000000003</v>
      </c>
      <c r="BK21" s="9">
        <v>0.60070000000000001</v>
      </c>
    </row>
    <row r="22" spans="1:63" x14ac:dyDescent="0.3">
      <c r="A22" s="63" t="s">
        <v>12</v>
      </c>
      <c r="B22" s="62"/>
      <c r="C22" s="65">
        <v>950800</v>
      </c>
      <c r="D22" s="63">
        <v>29.729600000000001</v>
      </c>
      <c r="E22" s="63">
        <v>6.6284999999999998</v>
      </c>
      <c r="F22" s="63">
        <v>6.5571000000000002</v>
      </c>
      <c r="G22" s="63">
        <v>6.5762</v>
      </c>
      <c r="H22" s="63">
        <v>0</v>
      </c>
      <c r="I22" s="63">
        <v>8.8165999999999993</v>
      </c>
      <c r="J22" s="63">
        <v>9.2209000000000003</v>
      </c>
      <c r="K22" s="63">
        <v>10.838200000000001</v>
      </c>
      <c r="L22" s="63">
        <v>8.0864999999999991</v>
      </c>
      <c r="M22" s="63">
        <v>12.336499999999999</v>
      </c>
      <c r="N22" s="63">
        <v>8.7171000000000003</v>
      </c>
      <c r="O22" s="63">
        <v>12.479200000000001</v>
      </c>
      <c r="P22" s="63">
        <v>12.479200000000001</v>
      </c>
      <c r="Q22" s="63">
        <v>11.573700000000001</v>
      </c>
      <c r="R22" s="63">
        <v>12.17</v>
      </c>
      <c r="S22" s="63">
        <v>12.479200000000001</v>
      </c>
      <c r="T22" s="63">
        <v>5.8436000000000003</v>
      </c>
      <c r="U22" s="63">
        <v>12.360300000000001</v>
      </c>
      <c r="V22" s="63">
        <v>0</v>
      </c>
      <c r="W22" s="63">
        <v>7.5797999999999996</v>
      </c>
      <c r="X22" s="63">
        <v>10.3344</v>
      </c>
      <c r="Y22" s="63">
        <v>0</v>
      </c>
      <c r="Z22" s="63">
        <v>6.0814000000000004</v>
      </c>
      <c r="AA22" s="63">
        <v>12.479200000000001</v>
      </c>
      <c r="AB22" s="63">
        <v>10.6218</v>
      </c>
      <c r="AC22" s="63">
        <v>6.0575999999999999</v>
      </c>
      <c r="AD22" s="63">
        <v>11.290100000000001</v>
      </c>
      <c r="AE22" s="63">
        <v>6.3407</v>
      </c>
      <c r="AF22" s="63">
        <v>0</v>
      </c>
      <c r="AG22" s="63">
        <v>14.4057</v>
      </c>
      <c r="AH22" s="63">
        <v>10.9405</v>
      </c>
      <c r="AI22" s="63">
        <v>10.1556</v>
      </c>
      <c r="AJ22" s="63">
        <v>8.6216000000000008</v>
      </c>
      <c r="AK22" s="63">
        <v>11.860900000000001</v>
      </c>
      <c r="AL22" s="63">
        <v>10.227</v>
      </c>
      <c r="AM22" s="63">
        <v>7.5321999999999996</v>
      </c>
      <c r="AN22" s="63">
        <v>22.038</v>
      </c>
      <c r="AO22" s="63">
        <v>4.2001999999999997</v>
      </c>
      <c r="AP22" s="63">
        <v>8.2433999999999994</v>
      </c>
      <c r="AQ22" s="63">
        <v>10.146100000000001</v>
      </c>
      <c r="AR22" s="63">
        <v>7.7676999999999996</v>
      </c>
      <c r="AS22" s="63">
        <v>5.3894000000000002</v>
      </c>
      <c r="AT22" s="63">
        <v>2.5139</v>
      </c>
      <c r="AU22" s="63">
        <v>2.5139</v>
      </c>
      <c r="AX22" s="9">
        <v>10.146100000000001</v>
      </c>
      <c r="AY22" s="9">
        <v>12.360300000000001</v>
      </c>
      <c r="AZ22" s="9">
        <v>10.3344</v>
      </c>
      <c r="BA22" s="9">
        <v>12.336499999999999</v>
      </c>
      <c r="BB22" s="9">
        <v>12.336499999999999</v>
      </c>
      <c r="BD22" s="9">
        <v>9.2832000000000008</v>
      </c>
      <c r="BE22" s="9">
        <v>10.9846</v>
      </c>
      <c r="BF22" s="9">
        <v>12.9253</v>
      </c>
      <c r="BG22" s="9">
        <v>13.265700000000001</v>
      </c>
      <c r="BH22" s="9">
        <v>10.283300000000001</v>
      </c>
      <c r="BI22" s="9">
        <v>14.610200000000001</v>
      </c>
      <c r="BJ22" s="98">
        <v>11.5213</v>
      </c>
      <c r="BK22" s="9">
        <v>8.7380999999999993</v>
      </c>
    </row>
    <row r="23" spans="1:63" x14ac:dyDescent="0.3">
      <c r="A23" s="63" t="s">
        <v>13</v>
      </c>
      <c r="B23" s="62"/>
      <c r="C23" s="65">
        <v>950900</v>
      </c>
      <c r="D23" s="63">
        <v>3.6440999999999999</v>
      </c>
      <c r="E23" s="63">
        <v>0.8125</v>
      </c>
      <c r="F23" s="63">
        <v>0.80369999999999997</v>
      </c>
      <c r="G23" s="63">
        <v>0.80610000000000004</v>
      </c>
      <c r="H23" s="63">
        <v>0</v>
      </c>
      <c r="I23" s="63">
        <v>1.0807</v>
      </c>
      <c r="J23" s="63">
        <v>1.1302000000000001</v>
      </c>
      <c r="K23" s="63">
        <v>1.3285</v>
      </c>
      <c r="L23" s="63">
        <v>0.99119999999999997</v>
      </c>
      <c r="M23" s="63">
        <v>1.5121</v>
      </c>
      <c r="N23" s="63">
        <v>1.0685</v>
      </c>
      <c r="O23" s="63">
        <v>1.5296000000000001</v>
      </c>
      <c r="P23" s="63">
        <v>1.5296000000000001</v>
      </c>
      <c r="Q23" s="63">
        <v>1.4186000000000001</v>
      </c>
      <c r="R23" s="63">
        <v>1.4917</v>
      </c>
      <c r="S23" s="63">
        <v>1.5296000000000001</v>
      </c>
      <c r="T23" s="63">
        <v>0.71630000000000005</v>
      </c>
      <c r="U23" s="63">
        <v>1.5150999999999999</v>
      </c>
      <c r="V23" s="63">
        <v>0</v>
      </c>
      <c r="W23" s="63">
        <v>0.92910000000000004</v>
      </c>
      <c r="X23" s="63">
        <v>1.2666999999999999</v>
      </c>
      <c r="Y23" s="63">
        <v>0</v>
      </c>
      <c r="Z23" s="63">
        <v>0.74539999999999995</v>
      </c>
      <c r="AA23" s="63">
        <v>1.5296000000000001</v>
      </c>
      <c r="AB23" s="63">
        <v>1.302</v>
      </c>
      <c r="AC23" s="63">
        <v>0.74250000000000005</v>
      </c>
      <c r="AD23" s="63">
        <v>1.3838999999999999</v>
      </c>
      <c r="AE23" s="63">
        <v>0.7772</v>
      </c>
      <c r="AF23" s="63">
        <v>0</v>
      </c>
      <c r="AG23" s="63">
        <v>1.7658</v>
      </c>
      <c r="AH23" s="63">
        <v>1.341</v>
      </c>
      <c r="AI23" s="63">
        <v>1.2447999999999999</v>
      </c>
      <c r="AJ23" s="63">
        <v>1.0568</v>
      </c>
      <c r="AK23" s="63">
        <v>1.4538</v>
      </c>
      <c r="AL23" s="63">
        <v>1.2536</v>
      </c>
      <c r="AM23" s="63">
        <v>0.92330000000000001</v>
      </c>
      <c r="AN23" s="63">
        <v>2.7012999999999998</v>
      </c>
      <c r="AO23" s="63">
        <v>0.51480000000000004</v>
      </c>
      <c r="AP23" s="63">
        <v>1.0104</v>
      </c>
      <c r="AQ23" s="63">
        <v>1.2437</v>
      </c>
      <c r="AR23" s="63">
        <v>0.95209999999999995</v>
      </c>
      <c r="AS23" s="63">
        <v>0.66059999999999997</v>
      </c>
      <c r="AT23" s="63">
        <v>0.30809999999999998</v>
      </c>
      <c r="AU23" s="63">
        <v>0.30809999999999998</v>
      </c>
      <c r="AX23" s="9">
        <v>1.2437</v>
      </c>
      <c r="AY23" s="9">
        <v>1.5150999999999999</v>
      </c>
      <c r="AZ23" s="9">
        <v>1.2666999999999999</v>
      </c>
      <c r="BA23" s="9">
        <v>1.5121</v>
      </c>
      <c r="BB23" s="9">
        <v>1.5121</v>
      </c>
      <c r="BC23" s="9">
        <v>92.66</v>
      </c>
      <c r="BD23" s="9">
        <v>1.1377999999999999</v>
      </c>
      <c r="BE23" s="9">
        <v>1.3465</v>
      </c>
      <c r="BF23" s="9">
        <v>1.5844</v>
      </c>
      <c r="BG23" s="9">
        <v>1.6259999999999999</v>
      </c>
      <c r="BH23" s="9">
        <v>1.2605</v>
      </c>
      <c r="BI23" s="9">
        <v>1.7908999999999999</v>
      </c>
      <c r="BJ23" s="98">
        <v>1.4121999999999999</v>
      </c>
      <c r="BK23" s="9">
        <v>1.0710999999999999</v>
      </c>
    </row>
    <row r="24" spans="1:63" x14ac:dyDescent="0.3">
      <c r="A24" s="63" t="s">
        <v>76</v>
      </c>
      <c r="B24" s="62"/>
      <c r="C24" s="65">
        <v>951010</v>
      </c>
      <c r="D24" s="63">
        <v>0.43980000000000002</v>
      </c>
      <c r="E24" s="63">
        <v>9.8100000000000007E-2</v>
      </c>
      <c r="F24" s="63">
        <v>9.7000000000000003E-2</v>
      </c>
      <c r="G24" s="63">
        <v>9.7299999999999998E-2</v>
      </c>
      <c r="H24" s="63">
        <v>0</v>
      </c>
      <c r="I24" s="63">
        <v>0.13039999999999999</v>
      </c>
      <c r="J24" s="63">
        <v>0.13639999999999999</v>
      </c>
      <c r="K24" s="63">
        <v>0.1603</v>
      </c>
      <c r="L24" s="63">
        <v>0.1196</v>
      </c>
      <c r="M24" s="63">
        <v>0.1825</v>
      </c>
      <c r="N24" s="63">
        <v>0.129</v>
      </c>
      <c r="O24" s="63">
        <v>0.18459999999999999</v>
      </c>
      <c r="P24" s="63">
        <v>0.18459999999999999</v>
      </c>
      <c r="Q24" s="63">
        <v>0.17119999999999999</v>
      </c>
      <c r="R24" s="63">
        <v>0.18</v>
      </c>
      <c r="S24" s="63">
        <v>0.18459999999999999</v>
      </c>
      <c r="T24" s="63">
        <v>8.6400000000000005E-2</v>
      </c>
      <c r="U24" s="63">
        <v>0.18290000000000001</v>
      </c>
      <c r="V24" s="63">
        <v>0</v>
      </c>
      <c r="W24" s="63">
        <v>0.11210000000000001</v>
      </c>
      <c r="X24" s="63">
        <v>0.15290000000000001</v>
      </c>
      <c r="Y24" s="63">
        <v>0</v>
      </c>
      <c r="Z24" s="63">
        <v>0.09</v>
      </c>
      <c r="AA24" s="63">
        <v>0.18459999999999999</v>
      </c>
      <c r="AB24" s="63">
        <v>0.15709999999999999</v>
      </c>
      <c r="AC24" s="63">
        <v>8.9599999999999999E-2</v>
      </c>
      <c r="AD24" s="63">
        <v>0.16700000000000001</v>
      </c>
      <c r="AE24" s="63">
        <v>9.3799999999999994E-2</v>
      </c>
      <c r="AF24" s="63">
        <v>0</v>
      </c>
      <c r="AG24" s="63">
        <v>0.21310000000000001</v>
      </c>
      <c r="AH24" s="63">
        <v>0.1618</v>
      </c>
      <c r="AI24" s="63">
        <v>0.1502</v>
      </c>
      <c r="AJ24" s="63">
        <v>0.1275</v>
      </c>
      <c r="AK24" s="63">
        <v>0.17549999999999999</v>
      </c>
      <c r="AL24" s="63">
        <v>0.15129999999999999</v>
      </c>
      <c r="AM24" s="63">
        <v>0.1114</v>
      </c>
      <c r="AN24" s="63">
        <v>0.32600000000000001</v>
      </c>
      <c r="AO24" s="63">
        <v>6.2100000000000002E-2</v>
      </c>
      <c r="AP24" s="63">
        <v>0.12189999999999999</v>
      </c>
      <c r="AQ24" s="63">
        <v>0.15010000000000001</v>
      </c>
      <c r="AR24" s="63">
        <v>0.1149</v>
      </c>
      <c r="AS24" s="63">
        <v>7.9699999999999993E-2</v>
      </c>
      <c r="AT24" s="63">
        <v>3.7199999999999997E-2</v>
      </c>
      <c r="AU24" s="63">
        <v>3.7199999999999997E-2</v>
      </c>
      <c r="AX24" s="9">
        <v>0.15010000000000001</v>
      </c>
      <c r="AY24" s="9">
        <v>0.18290000000000001</v>
      </c>
      <c r="AZ24" s="9">
        <v>0.15290000000000001</v>
      </c>
      <c r="BA24" s="9">
        <v>0.1825</v>
      </c>
      <c r="BB24" s="9">
        <v>0.1825</v>
      </c>
      <c r="BD24" s="9">
        <v>0.13730000000000001</v>
      </c>
      <c r="BE24" s="9">
        <v>0.16250000000000001</v>
      </c>
      <c r="BF24" s="9">
        <v>0.1913</v>
      </c>
      <c r="BG24" s="9">
        <v>0.19620000000000001</v>
      </c>
      <c r="BH24" s="9">
        <v>0.15210000000000001</v>
      </c>
      <c r="BI24" s="9">
        <v>0.21609999999999999</v>
      </c>
      <c r="BJ24" s="98">
        <v>0.1704</v>
      </c>
      <c r="BK24" s="9">
        <v>0.12920000000000001</v>
      </c>
    </row>
    <row r="25" spans="1:63" x14ac:dyDescent="0.3">
      <c r="A25" s="63" t="s">
        <v>70</v>
      </c>
      <c r="B25" s="62"/>
      <c r="C25" s="65">
        <v>951100</v>
      </c>
      <c r="D25" s="63">
        <v>5.9291999999999998</v>
      </c>
      <c r="E25" s="63">
        <v>1.3220000000000001</v>
      </c>
      <c r="F25" s="63">
        <v>1.3077000000000001</v>
      </c>
      <c r="G25" s="63">
        <v>1.3115000000000001</v>
      </c>
      <c r="H25" s="63">
        <v>0</v>
      </c>
      <c r="I25" s="63">
        <v>1.7584</v>
      </c>
      <c r="J25" s="63">
        <v>1.839</v>
      </c>
      <c r="K25" s="63">
        <v>2.1615000000000002</v>
      </c>
      <c r="L25" s="63">
        <v>1.6127</v>
      </c>
      <c r="M25" s="63">
        <v>2.4603999999999999</v>
      </c>
      <c r="N25" s="63">
        <v>1.7384999999999999</v>
      </c>
      <c r="O25" s="63">
        <v>2.4887999999999999</v>
      </c>
      <c r="P25" s="63">
        <v>2.4887999999999999</v>
      </c>
      <c r="Q25" s="63">
        <v>2.3081999999999998</v>
      </c>
      <c r="R25" s="63">
        <v>2.4272</v>
      </c>
      <c r="S25" s="63">
        <v>2.4887999999999999</v>
      </c>
      <c r="T25" s="63">
        <v>1.1654</v>
      </c>
      <c r="U25" s="63">
        <v>2.4651000000000001</v>
      </c>
      <c r="V25" s="63">
        <v>0</v>
      </c>
      <c r="W25" s="63">
        <v>1.5117</v>
      </c>
      <c r="X25" s="63">
        <v>2.0611000000000002</v>
      </c>
      <c r="Y25" s="63">
        <v>0</v>
      </c>
      <c r="Z25" s="63">
        <v>1.2129000000000001</v>
      </c>
      <c r="AA25" s="63">
        <v>2.4887999999999999</v>
      </c>
      <c r="AB25" s="63">
        <v>2.1183999999999998</v>
      </c>
      <c r="AC25" s="63">
        <v>1.2081</v>
      </c>
      <c r="AD25" s="63">
        <v>2.2517</v>
      </c>
      <c r="AE25" s="63">
        <v>1.2645999999999999</v>
      </c>
      <c r="AF25" s="63">
        <v>0</v>
      </c>
      <c r="AG25" s="63">
        <v>2.8730000000000002</v>
      </c>
      <c r="AH25" s="63">
        <v>2.1819000000000002</v>
      </c>
      <c r="AI25" s="63">
        <v>2.0253999999999999</v>
      </c>
      <c r="AJ25" s="63">
        <v>1.7195</v>
      </c>
      <c r="AK25" s="63">
        <v>2.3654999999999999</v>
      </c>
      <c r="AL25" s="63">
        <v>2.0396000000000001</v>
      </c>
      <c r="AM25" s="63">
        <v>1.5022</v>
      </c>
      <c r="AN25" s="63">
        <v>4.3952</v>
      </c>
      <c r="AO25" s="63">
        <v>0.8377</v>
      </c>
      <c r="AP25" s="63">
        <v>1.6439999999999999</v>
      </c>
      <c r="AQ25" s="63">
        <v>2.0234999999999999</v>
      </c>
      <c r="AR25" s="63">
        <v>1.5491999999999999</v>
      </c>
      <c r="AS25" s="63">
        <v>1.0748</v>
      </c>
      <c r="AT25" s="63">
        <v>0.50139999999999996</v>
      </c>
      <c r="AU25" s="63">
        <v>0.50139999999999996</v>
      </c>
      <c r="AX25" s="9">
        <v>2.0234999999999999</v>
      </c>
      <c r="AY25" s="9">
        <v>2.4651000000000001</v>
      </c>
      <c r="AZ25" s="9">
        <v>2.0611000000000002</v>
      </c>
      <c r="BA25" s="9">
        <v>0</v>
      </c>
      <c r="BB25" s="9">
        <v>1.2302</v>
      </c>
      <c r="BD25" s="9">
        <v>1.8513999999999999</v>
      </c>
      <c r="BE25" s="9">
        <v>2.1907000000000001</v>
      </c>
      <c r="BF25" s="9">
        <v>2.5777999999999999</v>
      </c>
      <c r="BG25" s="9">
        <v>0</v>
      </c>
      <c r="BH25" s="9">
        <v>2.0508999999999999</v>
      </c>
      <c r="BI25" s="9">
        <v>2.9138000000000002</v>
      </c>
      <c r="BJ25" s="98">
        <v>0</v>
      </c>
      <c r="BK25" s="9">
        <v>1.7426999999999999</v>
      </c>
    </row>
    <row r="26" spans="1:63" x14ac:dyDescent="0.3">
      <c r="A26" s="63" t="s">
        <v>16</v>
      </c>
      <c r="B26" s="62"/>
      <c r="C26" s="65">
        <v>951200</v>
      </c>
      <c r="D26" s="63">
        <v>5.7572000000000001</v>
      </c>
      <c r="E26" s="63">
        <v>1.2836000000000001</v>
      </c>
      <c r="F26" s="63">
        <v>1.2698</v>
      </c>
      <c r="G26" s="63">
        <v>1.2735000000000001</v>
      </c>
      <c r="H26" s="63">
        <v>0</v>
      </c>
      <c r="I26" s="63">
        <v>1.7073</v>
      </c>
      <c r="J26" s="63">
        <v>1.7856000000000001</v>
      </c>
      <c r="K26" s="63">
        <v>2.0988000000000002</v>
      </c>
      <c r="L26" s="63">
        <v>1.5660000000000001</v>
      </c>
      <c r="M26" s="63">
        <v>2.3889999999999998</v>
      </c>
      <c r="N26" s="63">
        <v>1.6880999999999999</v>
      </c>
      <c r="O26" s="63">
        <v>2.4165999999999999</v>
      </c>
      <c r="P26" s="63">
        <v>2.4165999999999999</v>
      </c>
      <c r="Q26" s="63">
        <v>2.2412999999999998</v>
      </c>
      <c r="R26" s="63">
        <v>2.3567999999999998</v>
      </c>
      <c r="S26" s="63">
        <v>2.4165999999999999</v>
      </c>
      <c r="T26" s="63">
        <v>1.1315999999999999</v>
      </c>
      <c r="U26" s="63">
        <v>2.3936000000000002</v>
      </c>
      <c r="V26" s="63">
        <v>0</v>
      </c>
      <c r="W26" s="63">
        <v>1.4678</v>
      </c>
      <c r="X26" s="63">
        <v>2.0013000000000001</v>
      </c>
      <c r="Y26" s="63">
        <v>0</v>
      </c>
      <c r="Z26" s="63">
        <v>1.1777</v>
      </c>
      <c r="AA26" s="63">
        <v>2.4165999999999999</v>
      </c>
      <c r="AB26" s="63">
        <v>2.0569000000000002</v>
      </c>
      <c r="AC26" s="63">
        <v>1.1731</v>
      </c>
      <c r="AD26" s="63">
        <v>2.1863000000000001</v>
      </c>
      <c r="AE26" s="63">
        <v>1.2279</v>
      </c>
      <c r="AF26" s="63">
        <v>0</v>
      </c>
      <c r="AG26" s="63">
        <v>2.7896999999999998</v>
      </c>
      <c r="AH26" s="63">
        <v>2.1185999999999998</v>
      </c>
      <c r="AI26" s="63">
        <v>1.9666999999999999</v>
      </c>
      <c r="AJ26" s="63">
        <v>1.6696</v>
      </c>
      <c r="AK26" s="63">
        <v>2.2968999999999999</v>
      </c>
      <c r="AL26" s="63">
        <v>1.9804999999999999</v>
      </c>
      <c r="AM26" s="63">
        <v>1.4585999999999999</v>
      </c>
      <c r="AN26" s="63">
        <v>4.2676999999999996</v>
      </c>
      <c r="AO26" s="63">
        <v>0.81340000000000001</v>
      </c>
      <c r="AP26" s="63">
        <v>1.5964</v>
      </c>
      <c r="AQ26" s="63">
        <v>1.9648000000000001</v>
      </c>
      <c r="AR26" s="63">
        <v>1.5042</v>
      </c>
      <c r="AS26" s="63">
        <v>1.0437000000000001</v>
      </c>
      <c r="AT26" s="63">
        <v>0.48680000000000001</v>
      </c>
      <c r="AU26" s="63">
        <v>0.48680000000000001</v>
      </c>
      <c r="AW26" s="9">
        <v>8.3332999999999995</v>
      </c>
      <c r="AX26" s="9">
        <v>1.9648000000000001</v>
      </c>
      <c r="AY26" s="9">
        <v>2.3936000000000002</v>
      </c>
      <c r="AZ26" s="9">
        <v>2.0013000000000001</v>
      </c>
      <c r="BA26" s="9">
        <v>2.3889999999999998</v>
      </c>
      <c r="BB26" s="9">
        <v>2.3889999999999998</v>
      </c>
      <c r="BD26" s="9">
        <v>1.7977000000000001</v>
      </c>
      <c r="BE26" s="9">
        <v>2.1272000000000002</v>
      </c>
      <c r="BF26" s="9">
        <v>2.5030000000000001</v>
      </c>
      <c r="BG26" s="9">
        <v>2.5689000000000002</v>
      </c>
      <c r="BH26" s="9">
        <v>1.9914000000000001</v>
      </c>
      <c r="BI26" s="9">
        <v>2.8292999999999999</v>
      </c>
      <c r="BJ26" s="98">
        <v>2.2311000000000001</v>
      </c>
      <c r="BK26" s="9">
        <v>1.6921999999999999</v>
      </c>
    </row>
    <row r="27" spans="1:63" x14ac:dyDescent="0.3">
      <c r="A27" s="63" t="s">
        <v>17</v>
      </c>
      <c r="B27" s="62"/>
      <c r="C27" s="65">
        <v>951300</v>
      </c>
      <c r="D27" s="63">
        <v>5.0228000000000002</v>
      </c>
      <c r="E27" s="63">
        <v>1.1198999999999999</v>
      </c>
      <c r="F27" s="63">
        <v>1.1077999999999999</v>
      </c>
      <c r="G27" s="63">
        <v>1.111</v>
      </c>
      <c r="H27" s="63">
        <v>0</v>
      </c>
      <c r="I27" s="63">
        <v>1.4896</v>
      </c>
      <c r="J27" s="63">
        <v>1.5579000000000001</v>
      </c>
      <c r="K27" s="63">
        <v>1.8310999999999999</v>
      </c>
      <c r="L27" s="63">
        <v>1.3662000000000001</v>
      </c>
      <c r="M27" s="63">
        <v>2.0842999999999998</v>
      </c>
      <c r="N27" s="63">
        <v>1.4728000000000001</v>
      </c>
      <c r="O27" s="63">
        <v>2.1084000000000001</v>
      </c>
      <c r="P27" s="63">
        <v>2.1084000000000001</v>
      </c>
      <c r="Q27" s="63">
        <v>1.9554</v>
      </c>
      <c r="R27" s="63">
        <v>2.0560999999999998</v>
      </c>
      <c r="S27" s="63">
        <v>2.1084000000000001</v>
      </c>
      <c r="T27" s="63">
        <v>0.98729999999999996</v>
      </c>
      <c r="U27" s="63">
        <v>2.0882999999999998</v>
      </c>
      <c r="V27" s="63">
        <v>0</v>
      </c>
      <c r="W27" s="63">
        <v>1.2806</v>
      </c>
      <c r="X27" s="63">
        <v>1.746</v>
      </c>
      <c r="Y27" s="63">
        <v>0</v>
      </c>
      <c r="Z27" s="63">
        <v>1.0275000000000001</v>
      </c>
      <c r="AA27" s="63">
        <v>2.1084000000000001</v>
      </c>
      <c r="AB27" s="63">
        <v>1.7945</v>
      </c>
      <c r="AC27" s="63">
        <v>1.0234000000000001</v>
      </c>
      <c r="AD27" s="63">
        <v>1.9074</v>
      </c>
      <c r="AE27" s="63">
        <v>1.0712999999999999</v>
      </c>
      <c r="AF27" s="63">
        <v>0</v>
      </c>
      <c r="AG27" s="63">
        <v>2.4338000000000002</v>
      </c>
      <c r="AH27" s="63">
        <v>1.8484</v>
      </c>
      <c r="AI27" s="63">
        <v>1.7158</v>
      </c>
      <c r="AJ27" s="63">
        <v>1.4565999999999999</v>
      </c>
      <c r="AK27" s="63">
        <v>2.0038999999999998</v>
      </c>
      <c r="AL27" s="63">
        <v>1.7278</v>
      </c>
      <c r="AM27" s="63">
        <v>1.2726</v>
      </c>
      <c r="AN27" s="63">
        <v>3.7233000000000001</v>
      </c>
      <c r="AO27" s="63">
        <v>0.70960000000000001</v>
      </c>
      <c r="AP27" s="63">
        <v>1.3927</v>
      </c>
      <c r="AQ27" s="63">
        <v>1.7141999999999999</v>
      </c>
      <c r="AR27" s="63">
        <v>1.3124</v>
      </c>
      <c r="AS27" s="63">
        <v>0.91049999999999998</v>
      </c>
      <c r="AT27" s="63">
        <v>0.42470000000000002</v>
      </c>
      <c r="AU27" s="63">
        <v>0.42470000000000002</v>
      </c>
      <c r="AX27" s="9">
        <v>1.7141999999999999</v>
      </c>
      <c r="AY27" s="9">
        <v>2.0882999999999998</v>
      </c>
      <c r="AZ27" s="9">
        <v>1.746</v>
      </c>
      <c r="BA27" s="9">
        <v>2.0842999999999998</v>
      </c>
      <c r="BB27" s="9">
        <v>2.0842999999999998</v>
      </c>
      <c r="BD27" s="9">
        <v>1.5684</v>
      </c>
      <c r="BE27" s="9">
        <v>1.8557999999999999</v>
      </c>
      <c r="BF27" s="9">
        <v>2.1838000000000002</v>
      </c>
      <c r="BG27" s="9">
        <v>2.2412999999999998</v>
      </c>
      <c r="BH27" s="9">
        <v>1.7374000000000001</v>
      </c>
      <c r="BI27" s="9">
        <v>2.4683000000000002</v>
      </c>
      <c r="BJ27" s="98">
        <v>1.9464999999999999</v>
      </c>
      <c r="BK27" s="9">
        <v>1.4762999999999999</v>
      </c>
    </row>
    <row r="28" spans="1:63" x14ac:dyDescent="0.3">
      <c r="A28" s="63" t="s">
        <v>18</v>
      </c>
      <c r="B28" s="62"/>
      <c r="C28" s="65">
        <v>970300</v>
      </c>
      <c r="D28" s="63">
        <v>0.1668</v>
      </c>
      <c r="E28" s="63">
        <v>3.7199999999999997E-2</v>
      </c>
      <c r="F28" s="63">
        <v>3.6799999999999999E-2</v>
      </c>
      <c r="G28" s="63">
        <v>3.6900000000000002E-2</v>
      </c>
      <c r="H28" s="63">
        <v>0</v>
      </c>
      <c r="I28" s="63">
        <v>4.9500000000000002E-2</v>
      </c>
      <c r="J28" s="63">
        <v>5.1700000000000003E-2</v>
      </c>
      <c r="K28" s="63">
        <v>6.08E-2</v>
      </c>
      <c r="L28" s="63">
        <v>4.5400000000000003E-2</v>
      </c>
      <c r="M28" s="63">
        <v>6.9199999999999998E-2</v>
      </c>
      <c r="N28" s="63">
        <v>4.8899999999999999E-2</v>
      </c>
      <c r="O28" s="63">
        <v>7.0000000000000007E-2</v>
      </c>
      <c r="P28" s="63">
        <v>7.0000000000000007E-2</v>
      </c>
      <c r="Q28" s="63">
        <v>6.4899999999999999E-2</v>
      </c>
      <c r="R28" s="63">
        <v>6.83E-2</v>
      </c>
      <c r="S28" s="63">
        <v>7.0000000000000007E-2</v>
      </c>
      <c r="T28" s="63">
        <v>3.2800000000000003E-2</v>
      </c>
      <c r="U28" s="63">
        <v>6.93E-2</v>
      </c>
      <c r="V28" s="63">
        <v>0</v>
      </c>
      <c r="W28" s="63">
        <v>4.2500000000000003E-2</v>
      </c>
      <c r="X28" s="63">
        <v>5.8000000000000003E-2</v>
      </c>
      <c r="Y28" s="63">
        <v>0</v>
      </c>
      <c r="Z28" s="63">
        <v>3.4099999999999998E-2</v>
      </c>
      <c r="AA28" s="63">
        <v>7.0000000000000007E-2</v>
      </c>
      <c r="AB28" s="63">
        <v>5.96E-2</v>
      </c>
      <c r="AC28" s="63">
        <v>3.4000000000000002E-2</v>
      </c>
      <c r="AD28" s="63">
        <v>6.3299999999999995E-2</v>
      </c>
      <c r="AE28" s="63">
        <v>3.56E-2</v>
      </c>
      <c r="AF28" s="63">
        <v>0</v>
      </c>
      <c r="AG28" s="63">
        <v>8.0799999999999997E-2</v>
      </c>
      <c r="AH28" s="63">
        <v>6.1400000000000003E-2</v>
      </c>
      <c r="AI28" s="63">
        <v>5.7000000000000002E-2</v>
      </c>
      <c r="AJ28" s="63">
        <v>4.8399999999999999E-2</v>
      </c>
      <c r="AK28" s="63">
        <v>6.6500000000000004E-2</v>
      </c>
      <c r="AL28" s="63">
        <v>5.74E-2</v>
      </c>
      <c r="AM28" s="63">
        <v>4.2299999999999997E-2</v>
      </c>
      <c r="AN28" s="63">
        <v>0.1236</v>
      </c>
      <c r="AO28" s="63">
        <v>2.3599999999999999E-2</v>
      </c>
      <c r="AP28" s="63">
        <v>4.6300000000000001E-2</v>
      </c>
      <c r="AQ28" s="63">
        <v>5.6899999999999999E-2</v>
      </c>
      <c r="AR28" s="63">
        <v>4.36E-2</v>
      </c>
      <c r="AS28" s="63">
        <v>3.0200000000000001E-2</v>
      </c>
      <c r="AT28" s="63">
        <v>1.41E-2</v>
      </c>
      <c r="AU28" s="63">
        <v>1.41E-2</v>
      </c>
      <c r="AX28" s="9">
        <v>5.6899999999999999E-2</v>
      </c>
      <c r="AY28" s="9">
        <v>6.93E-2</v>
      </c>
      <c r="AZ28" s="9">
        <v>5.8000000000000003E-2</v>
      </c>
      <c r="BA28" s="9">
        <v>6.9199999999999998E-2</v>
      </c>
      <c r="BB28" s="9">
        <v>6.9199999999999998E-2</v>
      </c>
      <c r="BD28" s="9">
        <v>5.1999999999999998E-2</v>
      </c>
      <c r="BE28" s="9">
        <v>6.1600000000000002E-2</v>
      </c>
      <c r="BF28" s="9">
        <v>7.2499999999999995E-2</v>
      </c>
      <c r="BG28" s="9">
        <v>7.4399999999999994E-2</v>
      </c>
      <c r="BH28" s="9">
        <v>5.7700000000000001E-2</v>
      </c>
      <c r="BI28" s="9">
        <v>8.1900000000000001E-2</v>
      </c>
      <c r="BJ28" s="98">
        <v>6.4600000000000005E-2</v>
      </c>
      <c r="BK28" s="9">
        <v>4.9099999999999998E-2</v>
      </c>
    </row>
    <row r="29" spans="1:63" x14ac:dyDescent="0.3">
      <c r="A29" s="63" t="s">
        <v>19</v>
      </c>
      <c r="B29" s="62"/>
      <c r="C29" s="65">
        <v>970900</v>
      </c>
      <c r="D29" s="63">
        <v>1.3991</v>
      </c>
      <c r="E29" s="63">
        <v>0.31170000000000003</v>
      </c>
      <c r="F29" s="63">
        <v>0.30859999999999999</v>
      </c>
      <c r="G29" s="63">
        <v>0.30959999999999999</v>
      </c>
      <c r="H29" s="63">
        <v>0</v>
      </c>
      <c r="I29" s="63">
        <v>0.4148</v>
      </c>
      <c r="J29" s="63">
        <v>0.43409999999999999</v>
      </c>
      <c r="K29" s="63">
        <v>0.51</v>
      </c>
      <c r="L29" s="63">
        <v>0.38059999999999999</v>
      </c>
      <c r="M29" s="63">
        <v>0.58069999999999999</v>
      </c>
      <c r="N29" s="63">
        <v>0.4103</v>
      </c>
      <c r="O29" s="63">
        <v>0.58730000000000004</v>
      </c>
      <c r="P29" s="63">
        <v>0.58730000000000004</v>
      </c>
      <c r="Q29" s="63">
        <v>0.54479999999999995</v>
      </c>
      <c r="R29" s="63">
        <v>0.5726</v>
      </c>
      <c r="S29" s="63">
        <v>0.58730000000000004</v>
      </c>
      <c r="T29" s="63">
        <v>0.27510000000000001</v>
      </c>
      <c r="U29" s="63">
        <v>0.58160000000000001</v>
      </c>
      <c r="V29" s="63">
        <v>0</v>
      </c>
      <c r="W29" s="63">
        <v>0.35680000000000001</v>
      </c>
      <c r="X29" s="63">
        <v>0.4864</v>
      </c>
      <c r="Y29" s="63">
        <v>0</v>
      </c>
      <c r="Z29" s="63">
        <v>0.28620000000000001</v>
      </c>
      <c r="AA29" s="63">
        <v>0.58730000000000004</v>
      </c>
      <c r="AB29" s="63">
        <v>0.49980000000000002</v>
      </c>
      <c r="AC29" s="63">
        <v>0.28500000000000003</v>
      </c>
      <c r="AD29" s="63">
        <v>0.53139999999999998</v>
      </c>
      <c r="AE29" s="63">
        <v>0.29830000000000001</v>
      </c>
      <c r="AF29" s="63">
        <v>0</v>
      </c>
      <c r="AG29" s="63">
        <v>0.67809999999999993</v>
      </c>
      <c r="AH29" s="63">
        <v>0.5151</v>
      </c>
      <c r="AI29" s="63">
        <v>0.47809999999999997</v>
      </c>
      <c r="AJ29" s="63">
        <v>0.40579999999999999</v>
      </c>
      <c r="AK29" s="63">
        <v>0.55830000000000002</v>
      </c>
      <c r="AL29" s="63">
        <v>0.48139999999999999</v>
      </c>
      <c r="AM29" s="63">
        <v>0.35439999999999999</v>
      </c>
      <c r="AN29" s="63">
        <v>1.0370999999999999</v>
      </c>
      <c r="AO29" s="63">
        <v>0.1976</v>
      </c>
      <c r="AP29" s="63">
        <v>0.38820000000000005</v>
      </c>
      <c r="AQ29" s="63">
        <v>0.47769999999999996</v>
      </c>
      <c r="AR29" s="63">
        <v>0.36559999999999998</v>
      </c>
      <c r="AS29" s="63">
        <v>0.25369999999999998</v>
      </c>
      <c r="AT29" s="63">
        <v>0.11840000000000001</v>
      </c>
      <c r="AU29" s="63">
        <v>0.11840000000000001</v>
      </c>
      <c r="AX29" s="9">
        <v>0.47770000000000001</v>
      </c>
      <c r="AY29" s="9">
        <v>0.58160000000000001</v>
      </c>
      <c r="AZ29" s="9">
        <v>0.4864</v>
      </c>
      <c r="BA29" s="9">
        <v>0.58069999999999999</v>
      </c>
      <c r="BB29" s="9">
        <v>0.58069999999999999</v>
      </c>
      <c r="BD29" s="9">
        <v>0.22739999999999999</v>
      </c>
      <c r="BE29" s="9">
        <v>2.4299999999999999E-2</v>
      </c>
      <c r="BF29" s="9">
        <v>2.76E-2</v>
      </c>
      <c r="BG29" s="9">
        <v>0.62429999999999997</v>
      </c>
      <c r="BH29" s="9">
        <v>2.2800000000000001E-2</v>
      </c>
      <c r="BI29" s="9">
        <v>0</v>
      </c>
      <c r="BJ29" s="98">
        <v>0.54210000000000003</v>
      </c>
      <c r="BK29" s="9">
        <v>1.9300000000000001E-2</v>
      </c>
    </row>
    <row r="30" spans="1:63" x14ac:dyDescent="0.3">
      <c r="A30" s="63" t="s">
        <v>20</v>
      </c>
      <c r="B30" s="62"/>
      <c r="C30" s="65">
        <v>971300</v>
      </c>
      <c r="D30" s="63">
        <v>0.12769999999999998</v>
      </c>
      <c r="E30" s="63">
        <v>2.8500000000000001E-2</v>
      </c>
      <c r="F30" s="63">
        <v>2.8199999999999999E-2</v>
      </c>
      <c r="G30" s="63">
        <v>2.8199999999999999E-2</v>
      </c>
      <c r="H30" s="63">
        <v>0</v>
      </c>
      <c r="I30" s="63">
        <v>3.7900000000000003E-2</v>
      </c>
      <c r="J30" s="63">
        <v>3.9600000000000003E-2</v>
      </c>
      <c r="K30" s="63">
        <v>4.6600000000000003E-2</v>
      </c>
      <c r="L30" s="63">
        <v>3.4700000000000002E-2</v>
      </c>
      <c r="M30" s="63">
        <v>5.2999999999999999E-2</v>
      </c>
      <c r="N30" s="63">
        <v>3.7400000000000003E-2</v>
      </c>
      <c r="O30" s="63">
        <v>5.3600000000000002E-2</v>
      </c>
      <c r="P30" s="63">
        <v>5.3600000000000002E-2</v>
      </c>
      <c r="Q30" s="63">
        <v>4.9700000000000001E-2</v>
      </c>
      <c r="R30" s="63">
        <v>5.2299999999999999E-2</v>
      </c>
      <c r="S30" s="63">
        <v>5.3600000000000002E-2</v>
      </c>
      <c r="T30" s="63">
        <v>2.5100000000000001E-2</v>
      </c>
      <c r="U30" s="63">
        <v>5.3100000000000001E-2</v>
      </c>
      <c r="V30" s="63">
        <v>0</v>
      </c>
      <c r="W30" s="63">
        <v>3.2599999999999997E-2</v>
      </c>
      <c r="X30" s="63">
        <v>4.4400000000000002E-2</v>
      </c>
      <c r="Y30" s="63">
        <v>0</v>
      </c>
      <c r="Z30" s="63">
        <v>2.6100000000000002E-2</v>
      </c>
      <c r="AA30" s="63">
        <v>5.3600000000000002E-2</v>
      </c>
      <c r="AB30" s="63">
        <v>4.5600000000000002E-2</v>
      </c>
      <c r="AC30" s="63">
        <v>2.5999999999999999E-2</v>
      </c>
      <c r="AD30" s="63">
        <v>4.8500000000000001E-2</v>
      </c>
      <c r="AE30" s="63">
        <v>2.7199999999999998E-2</v>
      </c>
      <c r="AF30" s="63">
        <v>0</v>
      </c>
      <c r="AG30" s="63">
        <v>6.1899999999999997E-2</v>
      </c>
      <c r="AH30" s="63">
        <v>4.7E-2</v>
      </c>
      <c r="AI30" s="63">
        <v>4.36E-2</v>
      </c>
      <c r="AJ30" s="63">
        <v>3.6999999999999998E-2</v>
      </c>
      <c r="AK30" s="63">
        <v>5.0900000000000001E-2</v>
      </c>
      <c r="AL30" s="63">
        <v>4.3900000000000002E-2</v>
      </c>
      <c r="AM30" s="63">
        <v>3.2399999999999998E-2</v>
      </c>
      <c r="AN30" s="63">
        <v>9.4700000000000006E-2</v>
      </c>
      <c r="AO30" s="63">
        <v>1.7999999999999999E-2</v>
      </c>
      <c r="AP30" s="63">
        <v>3.5400000000000001E-2</v>
      </c>
      <c r="AQ30" s="63">
        <v>4.36E-2</v>
      </c>
      <c r="AR30" s="63">
        <v>3.3399999999999999E-2</v>
      </c>
      <c r="AS30" s="63">
        <v>2.3099999999999999E-2</v>
      </c>
      <c r="AT30" s="63">
        <v>1.0800000000000001E-2</v>
      </c>
      <c r="AU30" s="63">
        <v>1.0800000000000001E-2</v>
      </c>
      <c r="AX30" s="9">
        <v>4.36E-2</v>
      </c>
      <c r="AY30" s="9">
        <v>5.3100000000000001E-2</v>
      </c>
      <c r="AZ30" s="9">
        <v>4.4400000000000002E-2</v>
      </c>
      <c r="BA30" s="9">
        <v>5.2999999999999999E-2</v>
      </c>
      <c r="BB30" s="9">
        <v>5.2999999999999999E-2</v>
      </c>
      <c r="BD30" s="9">
        <v>3.9899999999999998E-2</v>
      </c>
      <c r="BE30" s="9">
        <v>4.7199999999999999E-2</v>
      </c>
      <c r="BF30" s="9">
        <v>5.5500000000000001E-2</v>
      </c>
      <c r="BG30" s="9">
        <v>5.7000000000000002E-2</v>
      </c>
      <c r="BH30" s="9">
        <v>4.4200000000000003E-2</v>
      </c>
      <c r="BI30" s="9">
        <v>6.2799999999999995E-2</v>
      </c>
      <c r="BJ30" s="98">
        <v>4.9500000000000002E-2</v>
      </c>
      <c r="BK30" s="9">
        <v>3.7499999999999999E-2</v>
      </c>
    </row>
    <row r="31" spans="1:63" x14ac:dyDescent="0.3">
      <c r="A31" s="63" t="s">
        <v>21</v>
      </c>
      <c r="B31" s="62"/>
      <c r="C31" s="65">
        <v>977400</v>
      </c>
      <c r="D31" s="63">
        <v>0.90790000000000004</v>
      </c>
      <c r="E31" s="63">
        <v>0.2024</v>
      </c>
      <c r="F31" s="63">
        <v>0.20019999999999999</v>
      </c>
      <c r="G31" s="63">
        <v>0.20080000000000001</v>
      </c>
      <c r="H31" s="63">
        <v>0</v>
      </c>
      <c r="I31" s="63">
        <v>0.26919999999999999</v>
      </c>
      <c r="J31" s="63">
        <v>0.28160000000000002</v>
      </c>
      <c r="K31" s="63">
        <v>0.33100000000000002</v>
      </c>
      <c r="L31" s="63">
        <v>0.24690000000000001</v>
      </c>
      <c r="M31" s="63">
        <v>0.37669999999999998</v>
      </c>
      <c r="N31" s="63">
        <v>0.26619999999999999</v>
      </c>
      <c r="O31" s="63">
        <v>0.38109999999999999</v>
      </c>
      <c r="P31" s="63">
        <v>0.38109999999999999</v>
      </c>
      <c r="Q31" s="63">
        <v>0.35339999999999999</v>
      </c>
      <c r="R31" s="63">
        <v>0.37169999999999997</v>
      </c>
      <c r="S31" s="63">
        <v>0.38109999999999999</v>
      </c>
      <c r="T31" s="63">
        <v>0.17849999999999999</v>
      </c>
      <c r="U31" s="63">
        <v>0.3775</v>
      </c>
      <c r="V31" s="63">
        <v>0</v>
      </c>
      <c r="W31" s="63">
        <v>0.23150000000000001</v>
      </c>
      <c r="X31" s="63">
        <v>0.31559999999999999</v>
      </c>
      <c r="Y31" s="63">
        <v>0</v>
      </c>
      <c r="Z31" s="63">
        <v>0.1857</v>
      </c>
      <c r="AA31" s="63">
        <v>0.38109999999999999</v>
      </c>
      <c r="AB31" s="63">
        <v>0.32440000000000002</v>
      </c>
      <c r="AC31" s="63">
        <v>0.185</v>
      </c>
      <c r="AD31" s="63">
        <v>0.3448</v>
      </c>
      <c r="AE31" s="63">
        <v>0.19359999999999999</v>
      </c>
      <c r="AF31" s="63">
        <v>0</v>
      </c>
      <c r="AG31" s="63">
        <v>0.43990000000000001</v>
      </c>
      <c r="AH31" s="63">
        <v>0.33410000000000001</v>
      </c>
      <c r="AI31" s="63">
        <v>0.31009999999999999</v>
      </c>
      <c r="AJ31" s="63">
        <v>0.26329999999999998</v>
      </c>
      <c r="AK31" s="63">
        <v>0.36220000000000002</v>
      </c>
      <c r="AL31" s="63">
        <v>0.31230000000000002</v>
      </c>
      <c r="AM31" s="63">
        <v>0.23</v>
      </c>
      <c r="AN31" s="63">
        <v>0.67300000000000004</v>
      </c>
      <c r="AO31" s="63">
        <v>0.1283</v>
      </c>
      <c r="AP31" s="63">
        <v>0.25169999999999998</v>
      </c>
      <c r="AQ31" s="63">
        <v>0.30980000000000002</v>
      </c>
      <c r="AR31" s="63">
        <v>0.23719999999999999</v>
      </c>
      <c r="AS31" s="63">
        <v>0.1646</v>
      </c>
      <c r="AT31" s="63">
        <v>7.6799999999999993E-2</v>
      </c>
      <c r="AU31" s="63">
        <v>7.6799999999999993E-2</v>
      </c>
      <c r="AX31" s="9">
        <v>0.30980000000000002</v>
      </c>
      <c r="AY31" s="9">
        <v>0.3775</v>
      </c>
      <c r="AZ31" s="9">
        <v>0.31559999999999999</v>
      </c>
      <c r="BA31" s="9">
        <v>0.37669999999999998</v>
      </c>
      <c r="BB31" s="9">
        <v>0.37669999999999998</v>
      </c>
      <c r="BD31" s="9">
        <v>0.28349999999999997</v>
      </c>
      <c r="BE31" s="9">
        <v>0.33550000000000002</v>
      </c>
      <c r="BF31" s="9">
        <v>0.39479999999999998</v>
      </c>
      <c r="BG31" s="9">
        <v>0.40510000000000002</v>
      </c>
      <c r="BH31" s="9">
        <v>0.314</v>
      </c>
      <c r="BI31" s="9">
        <v>0.4461</v>
      </c>
      <c r="BJ31" s="98">
        <v>0.35189999999999999</v>
      </c>
      <c r="BK31" s="9">
        <v>0.26690000000000003</v>
      </c>
    </row>
    <row r="32" spans="1:63" x14ac:dyDescent="0.3">
      <c r="A32" s="63" t="s">
        <v>22</v>
      </c>
      <c r="B32" s="62"/>
      <c r="C32" s="65">
        <v>972000</v>
      </c>
      <c r="D32" s="63">
        <v>0.33349999999999996</v>
      </c>
      <c r="E32" s="63">
        <v>7.4399999999999994E-2</v>
      </c>
      <c r="F32" s="63">
        <v>7.3599999999999999E-2</v>
      </c>
      <c r="G32" s="63">
        <v>7.3800000000000004E-2</v>
      </c>
      <c r="H32" s="63">
        <v>0</v>
      </c>
      <c r="I32" s="63">
        <v>9.8900000000000002E-2</v>
      </c>
      <c r="J32" s="63">
        <v>0.10340000000000001</v>
      </c>
      <c r="K32" s="63">
        <v>0.1216</v>
      </c>
      <c r="L32" s="63">
        <v>9.0700000000000003E-2</v>
      </c>
      <c r="M32" s="63">
        <v>0.1384</v>
      </c>
      <c r="N32" s="63">
        <v>9.7799999999999998E-2</v>
      </c>
      <c r="O32" s="63">
        <v>0.14000000000000001</v>
      </c>
      <c r="P32" s="63">
        <v>0.14000000000000001</v>
      </c>
      <c r="Q32" s="63">
        <v>0.1298</v>
      </c>
      <c r="R32" s="63">
        <v>0.13650000000000001</v>
      </c>
      <c r="S32" s="63">
        <v>0.14000000000000001</v>
      </c>
      <c r="T32" s="63">
        <v>6.5600000000000006E-2</v>
      </c>
      <c r="U32" s="63">
        <v>0.13869999999999999</v>
      </c>
      <c r="V32" s="63">
        <v>0</v>
      </c>
      <c r="W32" s="63">
        <v>8.5000000000000006E-2</v>
      </c>
      <c r="X32" s="63">
        <v>0.1159</v>
      </c>
      <c r="Y32" s="63">
        <v>0</v>
      </c>
      <c r="Z32" s="63">
        <v>6.8199999999999997E-2</v>
      </c>
      <c r="AA32" s="63">
        <v>0.14000000000000001</v>
      </c>
      <c r="AB32" s="63">
        <v>0.1192</v>
      </c>
      <c r="AC32" s="63">
        <v>6.8000000000000005E-2</v>
      </c>
      <c r="AD32" s="63">
        <v>0.12659999999999999</v>
      </c>
      <c r="AE32" s="63">
        <v>7.1099999999999997E-2</v>
      </c>
      <c r="AF32" s="63">
        <v>0</v>
      </c>
      <c r="AG32" s="63">
        <v>0.16159999999999999</v>
      </c>
      <c r="AH32" s="63">
        <v>0.1227</v>
      </c>
      <c r="AI32" s="63">
        <v>0.1139</v>
      </c>
      <c r="AJ32" s="63">
        <v>9.6699999999999994E-2</v>
      </c>
      <c r="AK32" s="63">
        <v>0.1331</v>
      </c>
      <c r="AL32" s="63">
        <v>0.1147</v>
      </c>
      <c r="AM32" s="63">
        <v>8.4500000000000006E-2</v>
      </c>
      <c r="AN32" s="63">
        <v>0.2472</v>
      </c>
      <c r="AO32" s="63">
        <v>4.7100000000000003E-2</v>
      </c>
      <c r="AP32" s="63">
        <v>9.2499999999999999E-2</v>
      </c>
      <c r="AQ32" s="63">
        <v>0.1138</v>
      </c>
      <c r="AR32" s="63">
        <v>8.7099999999999997E-2</v>
      </c>
      <c r="AS32" s="63">
        <v>6.0499999999999998E-2</v>
      </c>
      <c r="AT32" s="63">
        <v>2.8199999999999999E-2</v>
      </c>
      <c r="AU32" s="63">
        <v>2.8199999999999999E-2</v>
      </c>
      <c r="AX32" s="9">
        <v>0.1138</v>
      </c>
      <c r="AY32" s="9">
        <v>0.13869999999999999</v>
      </c>
      <c r="AZ32" s="9">
        <v>0.1159</v>
      </c>
      <c r="BA32" s="9">
        <v>0.1384</v>
      </c>
      <c r="BB32" s="9">
        <v>0.1384</v>
      </c>
      <c r="BD32" s="9">
        <v>0.1041</v>
      </c>
      <c r="BE32" s="9">
        <v>0.1232</v>
      </c>
      <c r="BF32" s="9">
        <v>0.14499999999999999</v>
      </c>
      <c r="BG32" s="9">
        <v>0.14879999999999999</v>
      </c>
      <c r="BH32" s="9">
        <v>0.1153</v>
      </c>
      <c r="BI32" s="9">
        <v>0.16389999999999999</v>
      </c>
      <c r="BJ32" s="98">
        <v>0.1293</v>
      </c>
      <c r="BK32" s="9">
        <v>9.8000000000000004E-2</v>
      </c>
    </row>
    <row r="33" spans="1:63" x14ac:dyDescent="0.3">
      <c r="A33" s="63" t="s">
        <v>75</v>
      </c>
      <c r="B33" s="62"/>
      <c r="C33" s="65">
        <v>951500</v>
      </c>
      <c r="D33" s="63">
        <v>2.8576000000000001</v>
      </c>
      <c r="E33" s="63">
        <v>0.6371</v>
      </c>
      <c r="F33" s="63">
        <v>0.63029999999999997</v>
      </c>
      <c r="G33" s="63">
        <v>0.6321</v>
      </c>
      <c r="H33" s="63">
        <v>0</v>
      </c>
      <c r="I33" s="63">
        <v>0.84740000000000004</v>
      </c>
      <c r="J33" s="63">
        <v>0.88629999999999998</v>
      </c>
      <c r="K33" s="63">
        <v>1.0418000000000001</v>
      </c>
      <c r="L33" s="63">
        <v>0.77729999999999999</v>
      </c>
      <c r="M33" s="63">
        <v>1.1858</v>
      </c>
      <c r="N33" s="63">
        <v>0.83789999999999998</v>
      </c>
      <c r="O33" s="63">
        <v>1.1995</v>
      </c>
      <c r="P33" s="63">
        <v>1.1995</v>
      </c>
      <c r="Q33" s="63">
        <v>1.1125</v>
      </c>
      <c r="R33" s="63">
        <v>1.1698</v>
      </c>
      <c r="S33" s="63">
        <v>1.1995</v>
      </c>
      <c r="T33" s="63">
        <v>0.56169999999999998</v>
      </c>
      <c r="U33" s="63">
        <v>1.1880999999999999</v>
      </c>
      <c r="V33" s="63">
        <v>0</v>
      </c>
      <c r="W33" s="63">
        <v>0.72860000000000003</v>
      </c>
      <c r="X33" s="63">
        <v>0.99329999999999996</v>
      </c>
      <c r="Y33" s="63">
        <v>0</v>
      </c>
      <c r="Z33" s="63">
        <v>0.58450000000000002</v>
      </c>
      <c r="AA33" s="63">
        <v>1.1995</v>
      </c>
      <c r="AB33" s="63">
        <v>1.0209999999999999</v>
      </c>
      <c r="AC33" s="63">
        <v>0.58230000000000004</v>
      </c>
      <c r="AD33" s="63">
        <v>1.0851999999999999</v>
      </c>
      <c r="AE33" s="63">
        <v>0.60950000000000004</v>
      </c>
      <c r="AF33" s="63">
        <v>0</v>
      </c>
      <c r="AG33" s="63">
        <v>1.3847</v>
      </c>
      <c r="AH33" s="63">
        <v>1.0516000000000001</v>
      </c>
      <c r="AI33" s="63">
        <v>0.97619999999999996</v>
      </c>
      <c r="AJ33" s="63">
        <v>0.82869999999999999</v>
      </c>
      <c r="AK33" s="63">
        <v>1.1400999999999999</v>
      </c>
      <c r="AL33" s="63">
        <v>0.98299999999999998</v>
      </c>
      <c r="AM33" s="63">
        <v>0.72399999999999998</v>
      </c>
      <c r="AN33" s="63">
        <v>2.1183000000000001</v>
      </c>
      <c r="AO33" s="63">
        <v>0.4037</v>
      </c>
      <c r="AP33" s="63">
        <v>0.79239999999999999</v>
      </c>
      <c r="AQ33" s="63">
        <v>0.97519999999999996</v>
      </c>
      <c r="AR33" s="63">
        <v>0.74660000000000004</v>
      </c>
      <c r="AS33" s="63">
        <v>0.51800000000000002</v>
      </c>
      <c r="AT33" s="63">
        <v>0.24160000000000001</v>
      </c>
      <c r="AU33" s="63">
        <v>0.24160000000000001</v>
      </c>
      <c r="AX33" s="9">
        <v>0.97519999999999996</v>
      </c>
      <c r="AY33" s="9">
        <v>1.1880999999999999</v>
      </c>
      <c r="AZ33" s="9">
        <v>0.99329999999999996</v>
      </c>
      <c r="BA33" s="9">
        <v>1.1858</v>
      </c>
      <c r="BB33" s="9">
        <v>1.1858</v>
      </c>
      <c r="BD33" s="9">
        <v>0.89229999999999998</v>
      </c>
      <c r="BE33" s="9">
        <v>1.0559000000000001</v>
      </c>
      <c r="BF33" s="9">
        <v>1.2423999999999999</v>
      </c>
      <c r="BG33" s="9">
        <v>1.2750999999999999</v>
      </c>
      <c r="BH33" s="9">
        <v>0.98839999999999995</v>
      </c>
      <c r="BI33" s="9">
        <v>1.4044000000000001</v>
      </c>
      <c r="BJ33" s="98">
        <v>1.1074999999999999</v>
      </c>
      <c r="BK33" s="9">
        <v>0.83989999999999998</v>
      </c>
    </row>
    <row r="34" spans="1:63" x14ac:dyDescent="0.3">
      <c r="A34" s="63" t="s">
        <v>24</v>
      </c>
      <c r="B34" s="62"/>
      <c r="C34" s="65">
        <v>951700</v>
      </c>
      <c r="D34" s="63">
        <v>4.0692000000000004</v>
      </c>
      <c r="E34" s="63">
        <v>0.9073</v>
      </c>
      <c r="F34" s="63">
        <v>0.89749999999999996</v>
      </c>
      <c r="G34" s="63">
        <v>0.90010000000000001</v>
      </c>
      <c r="H34" s="63">
        <v>0</v>
      </c>
      <c r="I34" s="63">
        <v>1.2068000000000001</v>
      </c>
      <c r="J34" s="63">
        <v>1.2621</v>
      </c>
      <c r="K34" s="63">
        <v>1.4835</v>
      </c>
      <c r="L34" s="63">
        <v>1.1068</v>
      </c>
      <c r="M34" s="63">
        <v>1.6884999999999999</v>
      </c>
      <c r="N34" s="63">
        <v>1.1931</v>
      </c>
      <c r="O34" s="63">
        <v>1.7081</v>
      </c>
      <c r="P34" s="63">
        <v>1.7081</v>
      </c>
      <c r="Q34" s="63">
        <v>1.5841000000000001</v>
      </c>
      <c r="R34" s="63">
        <v>1.6657999999999999</v>
      </c>
      <c r="S34" s="63">
        <v>1.7081</v>
      </c>
      <c r="T34" s="63">
        <v>0.79979999999999996</v>
      </c>
      <c r="U34" s="63">
        <v>1.6918</v>
      </c>
      <c r="V34" s="63">
        <v>0</v>
      </c>
      <c r="W34" s="63">
        <v>1.0375000000000001</v>
      </c>
      <c r="X34" s="63">
        <v>1.4145000000000001</v>
      </c>
      <c r="Y34" s="63">
        <v>0</v>
      </c>
      <c r="Z34" s="63">
        <v>0.83240000000000003</v>
      </c>
      <c r="AA34" s="63">
        <v>1.7081</v>
      </c>
      <c r="AB34" s="63">
        <v>1.4538</v>
      </c>
      <c r="AC34" s="63">
        <v>0.82909999999999995</v>
      </c>
      <c r="AD34" s="63">
        <v>1.5452999999999999</v>
      </c>
      <c r="AE34" s="63">
        <v>0.8679</v>
      </c>
      <c r="AF34" s="63">
        <v>0</v>
      </c>
      <c r="AG34" s="63">
        <v>1.9718</v>
      </c>
      <c r="AH34" s="63">
        <v>1.4975000000000001</v>
      </c>
      <c r="AI34" s="63">
        <v>1.39</v>
      </c>
      <c r="AJ34" s="63">
        <v>1.1800999999999999</v>
      </c>
      <c r="AK34" s="63">
        <v>1.6234</v>
      </c>
      <c r="AL34" s="63">
        <v>1.3997999999999999</v>
      </c>
      <c r="AM34" s="63">
        <v>1.0309999999999999</v>
      </c>
      <c r="AN34" s="63">
        <v>3.0164</v>
      </c>
      <c r="AO34" s="63">
        <v>0.57489999999999997</v>
      </c>
      <c r="AP34" s="63">
        <v>1.1283000000000001</v>
      </c>
      <c r="AQ34" s="63">
        <v>1.3887</v>
      </c>
      <c r="AR34" s="63">
        <v>1.0631999999999999</v>
      </c>
      <c r="AS34" s="63">
        <v>0.73770000000000002</v>
      </c>
      <c r="AT34" s="63">
        <v>0.34410000000000002</v>
      </c>
      <c r="AU34" s="63">
        <v>0.34410000000000002</v>
      </c>
      <c r="AX34" s="9">
        <v>1.3887</v>
      </c>
      <c r="AY34" s="9">
        <v>1.6918</v>
      </c>
      <c r="AZ34" s="9">
        <v>1.4145000000000001</v>
      </c>
      <c r="BA34" s="9">
        <v>1.6884999999999999</v>
      </c>
      <c r="BB34" s="9">
        <v>1.6884999999999999</v>
      </c>
      <c r="BD34" s="9">
        <v>1.2706</v>
      </c>
      <c r="BE34" s="9">
        <v>1.5035000000000001</v>
      </c>
      <c r="BF34" s="9">
        <v>1.7690999999999999</v>
      </c>
      <c r="BG34" s="9">
        <v>1.8158000000000001</v>
      </c>
      <c r="BH34" s="9">
        <v>1.4075</v>
      </c>
      <c r="BI34" s="9">
        <v>1.9998</v>
      </c>
      <c r="BJ34" s="98">
        <v>1.577</v>
      </c>
      <c r="BK34" s="9">
        <v>1.196</v>
      </c>
    </row>
    <row r="35" spans="1:63" x14ac:dyDescent="0.3">
      <c r="A35" s="63" t="s">
        <v>25</v>
      </c>
      <c r="B35" s="62"/>
      <c r="C35" s="65">
        <v>930100</v>
      </c>
      <c r="D35" s="63">
        <v>2.0628000000000002</v>
      </c>
      <c r="E35" s="63">
        <v>0.115</v>
      </c>
      <c r="F35" s="63">
        <v>0.1137</v>
      </c>
      <c r="G35" s="63">
        <v>0.11409999999999999</v>
      </c>
      <c r="H35" s="63">
        <v>0</v>
      </c>
      <c r="I35" s="63">
        <v>0.15290000000000001</v>
      </c>
      <c r="J35" s="63">
        <v>0.15989999999999999</v>
      </c>
      <c r="K35" s="63">
        <v>0.188</v>
      </c>
      <c r="L35" s="63">
        <v>0.14030000000000001</v>
      </c>
      <c r="M35" s="63">
        <v>0.214</v>
      </c>
      <c r="N35" s="63">
        <v>0.1512</v>
      </c>
      <c r="O35" s="63">
        <v>0.2165</v>
      </c>
      <c r="P35" s="63">
        <v>0.2165</v>
      </c>
      <c r="Q35" s="63">
        <v>0.20080000000000001</v>
      </c>
      <c r="R35" s="63">
        <v>0.21110000000000001</v>
      </c>
      <c r="S35" s="63">
        <v>0.2165</v>
      </c>
      <c r="T35" s="63">
        <v>0.1014</v>
      </c>
      <c r="U35" s="63">
        <v>0.21440000000000001</v>
      </c>
      <c r="V35" s="63">
        <v>0</v>
      </c>
      <c r="W35" s="63">
        <v>0.13150000000000001</v>
      </c>
      <c r="X35" s="63">
        <v>0.17929999999999999</v>
      </c>
      <c r="Y35" s="63">
        <v>0</v>
      </c>
      <c r="Z35" s="63">
        <v>0.1055</v>
      </c>
      <c r="AA35" s="63">
        <v>0.2165</v>
      </c>
      <c r="AB35" s="63">
        <v>0.1842</v>
      </c>
      <c r="AC35" s="63">
        <v>0.1051</v>
      </c>
      <c r="AD35" s="63">
        <v>0.1958</v>
      </c>
      <c r="AE35" s="63">
        <v>0.11</v>
      </c>
      <c r="AF35" s="63">
        <v>0</v>
      </c>
      <c r="AG35" s="63">
        <v>0.24990000000000001</v>
      </c>
      <c r="AH35" s="63">
        <v>0.1898</v>
      </c>
      <c r="AI35" s="63">
        <v>0.1762</v>
      </c>
      <c r="AJ35" s="63">
        <v>0.1444</v>
      </c>
      <c r="AK35" s="63">
        <v>0.20569999999999999</v>
      </c>
      <c r="AL35" s="63">
        <v>0.1774</v>
      </c>
      <c r="AM35" s="63">
        <v>0.13070000000000001</v>
      </c>
      <c r="AN35" s="63">
        <v>0.38229999999999997</v>
      </c>
      <c r="AO35" s="63">
        <v>7.2900000000000006E-2</v>
      </c>
      <c r="AP35" s="63">
        <v>0.14299999999999999</v>
      </c>
      <c r="AQ35" s="63">
        <v>0.17599999999999999</v>
      </c>
      <c r="AR35" s="63">
        <v>0.13469999999999999</v>
      </c>
      <c r="AS35" s="63">
        <v>9.35E-2</v>
      </c>
      <c r="AT35" s="63">
        <v>4.36E-2</v>
      </c>
      <c r="AU35" s="63">
        <v>4.36E-2</v>
      </c>
      <c r="AX35" s="9">
        <v>0</v>
      </c>
      <c r="AY35" s="9">
        <v>0.20849999999999999</v>
      </c>
      <c r="AZ35" s="9">
        <v>0.18440000000000001</v>
      </c>
      <c r="BA35" s="9">
        <v>0.20810000000000001</v>
      </c>
      <c r="BB35" s="9">
        <v>0.20810000000000001</v>
      </c>
      <c r="BD35" s="9">
        <v>0.1555</v>
      </c>
      <c r="BE35" s="9">
        <v>0.18279999999999999</v>
      </c>
      <c r="BF35" s="9">
        <v>0.20849999999999999</v>
      </c>
      <c r="BG35" s="9">
        <v>0.21049999999999999</v>
      </c>
      <c r="BH35" s="9">
        <v>0.1711</v>
      </c>
      <c r="BI35" s="9">
        <v>0.24299999999999999</v>
      </c>
      <c r="BJ35" s="98">
        <v>0.18279999999999999</v>
      </c>
      <c r="BK35" s="9">
        <v>0.1404</v>
      </c>
    </row>
    <row r="36" spans="1:63" x14ac:dyDescent="0.3">
      <c r="A36" s="63" t="s">
        <v>26</v>
      </c>
      <c r="B36" s="62"/>
      <c r="C36" s="65">
        <v>930200</v>
      </c>
      <c r="D36" s="63">
        <v>2.0931000000000002</v>
      </c>
      <c r="E36" s="63">
        <v>0.1167</v>
      </c>
      <c r="F36" s="63">
        <v>0.1154</v>
      </c>
      <c r="G36" s="63">
        <v>0.1157</v>
      </c>
      <c r="H36" s="63">
        <v>0</v>
      </c>
      <c r="I36" s="63">
        <v>0.1552</v>
      </c>
      <c r="J36" s="63">
        <v>0.1623</v>
      </c>
      <c r="K36" s="63">
        <v>0.1908</v>
      </c>
      <c r="L36" s="63">
        <v>0.14230000000000001</v>
      </c>
      <c r="M36" s="63">
        <v>0.21709999999999999</v>
      </c>
      <c r="N36" s="63">
        <v>0.15340000000000001</v>
      </c>
      <c r="O36" s="63">
        <v>0.21959999999999999</v>
      </c>
      <c r="P36" s="63">
        <v>0.21959999999999999</v>
      </c>
      <c r="Q36" s="63">
        <v>0.20369999999999999</v>
      </c>
      <c r="R36" s="63">
        <v>0.2142</v>
      </c>
      <c r="S36" s="63">
        <v>0.21959999999999999</v>
      </c>
      <c r="T36" s="63">
        <v>0.10290000000000001</v>
      </c>
      <c r="U36" s="63">
        <v>0.21759999999999999</v>
      </c>
      <c r="V36" s="63">
        <v>0</v>
      </c>
      <c r="W36" s="63">
        <v>0.13339999999999999</v>
      </c>
      <c r="X36" s="63">
        <v>0.18190000000000001</v>
      </c>
      <c r="Y36" s="63">
        <v>0</v>
      </c>
      <c r="Z36" s="63">
        <v>0.107</v>
      </c>
      <c r="AA36" s="63">
        <v>0.21959999999999999</v>
      </c>
      <c r="AB36" s="63">
        <v>0.187</v>
      </c>
      <c r="AC36" s="63">
        <v>0.1066</v>
      </c>
      <c r="AD36" s="63">
        <v>0.19869999999999999</v>
      </c>
      <c r="AE36" s="63">
        <v>0.1116</v>
      </c>
      <c r="AF36" s="63">
        <v>0</v>
      </c>
      <c r="AG36" s="63">
        <v>0.25359999999999999</v>
      </c>
      <c r="AH36" s="63">
        <v>0.19259999999999999</v>
      </c>
      <c r="AI36" s="63">
        <v>0.17879999999999999</v>
      </c>
      <c r="AJ36" s="63">
        <v>0.14649999999999999</v>
      </c>
      <c r="AK36" s="63">
        <v>0.20880000000000001</v>
      </c>
      <c r="AL36" s="63">
        <v>0.18</v>
      </c>
      <c r="AM36" s="63">
        <v>0.1326</v>
      </c>
      <c r="AN36" s="63">
        <v>0.38790000000000002</v>
      </c>
      <c r="AO36" s="63">
        <v>7.3899999999999993E-2</v>
      </c>
      <c r="AP36" s="63">
        <v>0.14510000000000001</v>
      </c>
      <c r="AQ36" s="63">
        <v>0.17860000000000001</v>
      </c>
      <c r="AR36" s="63">
        <v>0.13669999999999999</v>
      </c>
      <c r="AS36" s="63">
        <v>9.4899999999999998E-2</v>
      </c>
      <c r="AT36" s="63">
        <v>4.4200000000000003E-2</v>
      </c>
      <c r="AU36" s="63">
        <v>4.4200000000000003E-2</v>
      </c>
      <c r="AX36" s="9">
        <v>0</v>
      </c>
      <c r="AY36" s="9">
        <v>0.21579999999999999</v>
      </c>
      <c r="AZ36" s="9">
        <v>0.1908</v>
      </c>
      <c r="BA36" s="9">
        <v>0.21540000000000001</v>
      </c>
      <c r="BB36" s="9">
        <v>0.21540000000000001</v>
      </c>
      <c r="BD36" s="9">
        <v>0.161</v>
      </c>
      <c r="BE36" s="9">
        <v>0.18920000000000001</v>
      </c>
      <c r="BF36" s="9">
        <v>0.21579999999999999</v>
      </c>
      <c r="BG36" s="9">
        <v>0.21790000000000001</v>
      </c>
      <c r="BH36" s="9">
        <v>0.17710000000000001</v>
      </c>
      <c r="BI36" s="9">
        <v>0.2515</v>
      </c>
      <c r="BJ36" s="98">
        <v>0.18920000000000001</v>
      </c>
      <c r="BK36" s="9">
        <v>0.14530000000000001</v>
      </c>
    </row>
    <row r="37" spans="1:63" x14ac:dyDescent="0.3">
      <c r="A37" s="63" t="s">
        <v>27</v>
      </c>
      <c r="B37" s="62"/>
      <c r="C37" s="65">
        <v>930300</v>
      </c>
      <c r="D37" s="63">
        <v>5.8409000000000004</v>
      </c>
      <c r="E37" s="63">
        <v>0.3256</v>
      </c>
      <c r="F37" s="63">
        <v>0.3221</v>
      </c>
      <c r="G37" s="63">
        <v>0.32300000000000001</v>
      </c>
      <c r="H37" s="63">
        <v>0</v>
      </c>
      <c r="I37" s="63">
        <v>0.433</v>
      </c>
      <c r="J37" s="63">
        <v>0.45290000000000002</v>
      </c>
      <c r="K37" s="63">
        <v>0.5323</v>
      </c>
      <c r="L37" s="63">
        <v>0.3972</v>
      </c>
      <c r="M37" s="63">
        <v>0.60589999999999999</v>
      </c>
      <c r="N37" s="63">
        <v>0.42820000000000003</v>
      </c>
      <c r="O37" s="63">
        <v>0.6129</v>
      </c>
      <c r="P37" s="63">
        <v>0.6129</v>
      </c>
      <c r="Q37" s="63">
        <v>0.56850000000000001</v>
      </c>
      <c r="R37" s="63">
        <v>0.5978</v>
      </c>
      <c r="S37" s="63">
        <v>0.6129</v>
      </c>
      <c r="T37" s="63">
        <v>0.28699999999999998</v>
      </c>
      <c r="U37" s="63">
        <v>0.60709999999999997</v>
      </c>
      <c r="V37" s="63">
        <v>0</v>
      </c>
      <c r="W37" s="63">
        <v>0.37230000000000002</v>
      </c>
      <c r="X37" s="63">
        <v>0.50760000000000005</v>
      </c>
      <c r="Y37" s="63">
        <v>0</v>
      </c>
      <c r="Z37" s="63">
        <v>0.29870000000000002</v>
      </c>
      <c r="AA37" s="63">
        <v>0.6129</v>
      </c>
      <c r="AB37" s="63">
        <v>0.52170000000000005</v>
      </c>
      <c r="AC37" s="63">
        <v>0.29749999999999999</v>
      </c>
      <c r="AD37" s="63">
        <v>0.55449999999999999</v>
      </c>
      <c r="AE37" s="63">
        <v>0.31140000000000001</v>
      </c>
      <c r="AF37" s="63">
        <v>0</v>
      </c>
      <c r="AG37" s="63">
        <v>0.70760000000000001</v>
      </c>
      <c r="AH37" s="63">
        <v>0.53739999999999999</v>
      </c>
      <c r="AI37" s="63">
        <v>0.49880000000000002</v>
      </c>
      <c r="AJ37" s="63">
        <v>0.40889999999999999</v>
      </c>
      <c r="AK37" s="63">
        <v>0.58260000000000001</v>
      </c>
      <c r="AL37" s="63">
        <v>0.50229999999999997</v>
      </c>
      <c r="AM37" s="63">
        <v>0.37</v>
      </c>
      <c r="AN37" s="63">
        <v>1.0824</v>
      </c>
      <c r="AO37" s="63">
        <v>0.20630000000000001</v>
      </c>
      <c r="AP37" s="63">
        <v>0.40489999999999998</v>
      </c>
      <c r="AQ37" s="63">
        <v>0.49830000000000002</v>
      </c>
      <c r="AR37" s="63">
        <v>0.38150000000000001</v>
      </c>
      <c r="AS37" s="63">
        <v>0.26469999999999999</v>
      </c>
      <c r="AT37" s="63">
        <v>0.1235</v>
      </c>
      <c r="AU37" s="63">
        <v>0.1235</v>
      </c>
      <c r="AX37" s="9">
        <v>0</v>
      </c>
      <c r="AY37" s="9">
        <v>0.56789999999999996</v>
      </c>
      <c r="AZ37" s="9">
        <v>0</v>
      </c>
      <c r="BA37" s="9">
        <v>0.56679999999999997</v>
      </c>
      <c r="BB37" s="9">
        <v>0.56679999999999997</v>
      </c>
      <c r="BD37" s="9">
        <v>0.42359999999999998</v>
      </c>
      <c r="BE37" s="9">
        <v>0.49790000000000001</v>
      </c>
      <c r="BF37" s="9">
        <v>0.56789999999999996</v>
      </c>
      <c r="BG37" s="9">
        <v>0.57330000000000003</v>
      </c>
      <c r="BH37" s="9">
        <v>0.46610000000000001</v>
      </c>
      <c r="BI37" s="9">
        <v>0.66180000000000005</v>
      </c>
      <c r="BJ37" s="98">
        <v>0.49790000000000001</v>
      </c>
      <c r="BK37" s="9">
        <v>0.38240000000000002</v>
      </c>
    </row>
    <row r="38" spans="1:63" x14ac:dyDescent="0.3">
      <c r="A38" s="63" t="s">
        <v>28</v>
      </c>
      <c r="B38" s="62"/>
      <c r="C38" s="65">
        <v>930400</v>
      </c>
      <c r="D38" s="63">
        <v>3.0550000000000002</v>
      </c>
      <c r="E38" s="63">
        <v>0.17030000000000001</v>
      </c>
      <c r="F38" s="63">
        <v>0.16850000000000001</v>
      </c>
      <c r="G38" s="63">
        <v>0.16889999999999999</v>
      </c>
      <c r="H38" s="63">
        <v>0</v>
      </c>
      <c r="I38" s="63">
        <v>0.22650000000000001</v>
      </c>
      <c r="J38" s="63">
        <v>0.2369</v>
      </c>
      <c r="K38" s="63">
        <v>0.27839999999999998</v>
      </c>
      <c r="L38" s="63">
        <v>0.2077</v>
      </c>
      <c r="M38" s="63">
        <v>0.31690000000000002</v>
      </c>
      <c r="N38" s="63">
        <v>0.22389999999999999</v>
      </c>
      <c r="O38" s="63">
        <v>0.3206</v>
      </c>
      <c r="P38" s="63">
        <v>0.3206</v>
      </c>
      <c r="Q38" s="63">
        <v>0.29730000000000001</v>
      </c>
      <c r="R38" s="63">
        <v>0.31259999999999999</v>
      </c>
      <c r="S38" s="63">
        <v>0.3206</v>
      </c>
      <c r="T38" s="63">
        <v>0.15010000000000001</v>
      </c>
      <c r="U38" s="63">
        <v>0.3175</v>
      </c>
      <c r="V38" s="63">
        <v>0</v>
      </c>
      <c r="W38" s="63">
        <v>0.19470000000000001</v>
      </c>
      <c r="X38" s="63">
        <v>0.26550000000000001</v>
      </c>
      <c r="Y38" s="63">
        <v>0</v>
      </c>
      <c r="Z38" s="63">
        <v>0.15620000000000001</v>
      </c>
      <c r="AA38" s="63">
        <v>0.3206</v>
      </c>
      <c r="AB38" s="63">
        <v>0.27289999999999998</v>
      </c>
      <c r="AC38" s="63">
        <v>0.15559999999999999</v>
      </c>
      <c r="AD38" s="63">
        <v>0.28999999999999998</v>
      </c>
      <c r="AE38" s="63">
        <v>0.16289999999999999</v>
      </c>
      <c r="AF38" s="63">
        <v>0</v>
      </c>
      <c r="AG38" s="63">
        <v>0.37009999999999998</v>
      </c>
      <c r="AH38" s="63">
        <v>0.28110000000000002</v>
      </c>
      <c r="AI38" s="63">
        <v>0.26090000000000002</v>
      </c>
      <c r="AJ38" s="63">
        <v>0.21390000000000001</v>
      </c>
      <c r="AK38" s="63">
        <v>0.30470000000000003</v>
      </c>
      <c r="AL38" s="63">
        <v>0.26269999999999999</v>
      </c>
      <c r="AM38" s="63">
        <v>0.19350000000000001</v>
      </c>
      <c r="AN38" s="63">
        <v>0.56620000000000004</v>
      </c>
      <c r="AO38" s="63">
        <v>0.1079</v>
      </c>
      <c r="AP38" s="63">
        <v>0.21179999999999999</v>
      </c>
      <c r="AQ38" s="63">
        <v>0.26069999999999999</v>
      </c>
      <c r="AR38" s="63">
        <v>0.1996</v>
      </c>
      <c r="AS38" s="63">
        <v>0.13850000000000001</v>
      </c>
      <c r="AT38" s="63">
        <v>6.4600000000000005E-2</v>
      </c>
      <c r="AU38" s="63">
        <v>6.4600000000000005E-2</v>
      </c>
      <c r="AX38" s="9">
        <v>0</v>
      </c>
      <c r="AY38" s="9">
        <v>0.35249999999999998</v>
      </c>
      <c r="AZ38" s="9">
        <v>0.31180000000000002</v>
      </c>
      <c r="BA38" s="9">
        <v>0.35189999999999999</v>
      </c>
      <c r="BB38" s="9">
        <v>0.35189999999999999</v>
      </c>
      <c r="BD38" s="9">
        <v>0.26300000000000001</v>
      </c>
      <c r="BE38" s="9">
        <v>0.30909999999999999</v>
      </c>
      <c r="BF38" s="9">
        <v>0.35249999999999998</v>
      </c>
      <c r="BG38" s="9">
        <v>0.35589999999999999</v>
      </c>
      <c r="BH38" s="9">
        <v>0.28939999999999999</v>
      </c>
      <c r="BI38" s="9">
        <v>0.41089999999999999</v>
      </c>
      <c r="BJ38" s="98">
        <v>0.30909999999999999</v>
      </c>
      <c r="BK38" s="9">
        <v>0.2374</v>
      </c>
    </row>
    <row r="39" spans="1:63" x14ac:dyDescent="0.3">
      <c r="A39" s="63" t="s">
        <v>29</v>
      </c>
      <c r="B39" s="62"/>
      <c r="C39" s="65">
        <v>930500</v>
      </c>
      <c r="D39" s="63">
        <v>12.897300000000001</v>
      </c>
      <c r="E39" s="63">
        <v>0.71889999999999998</v>
      </c>
      <c r="F39" s="63">
        <v>0.71120000000000005</v>
      </c>
      <c r="G39" s="63">
        <v>0.71319999999999995</v>
      </c>
      <c r="H39" s="63">
        <v>0</v>
      </c>
      <c r="I39" s="63">
        <v>0.95620000000000005</v>
      </c>
      <c r="J39" s="63">
        <v>1.0001</v>
      </c>
      <c r="K39" s="63">
        <v>1.1755</v>
      </c>
      <c r="L39" s="63">
        <v>0.877</v>
      </c>
      <c r="M39" s="63">
        <v>1.3380000000000001</v>
      </c>
      <c r="N39" s="63">
        <v>0.94540000000000002</v>
      </c>
      <c r="O39" s="63">
        <v>1.3533999999999999</v>
      </c>
      <c r="P39" s="63">
        <v>1.3533999999999999</v>
      </c>
      <c r="Q39" s="63">
        <v>1.2552000000000001</v>
      </c>
      <c r="R39" s="63">
        <v>1.3199000000000001</v>
      </c>
      <c r="S39" s="63">
        <v>1.3533999999999999</v>
      </c>
      <c r="T39" s="63">
        <v>0.63380000000000003</v>
      </c>
      <c r="U39" s="63">
        <v>1.3405</v>
      </c>
      <c r="V39" s="63">
        <v>0</v>
      </c>
      <c r="W39" s="63">
        <v>0.82210000000000005</v>
      </c>
      <c r="X39" s="63">
        <v>1.1208</v>
      </c>
      <c r="Y39" s="63">
        <v>0</v>
      </c>
      <c r="Z39" s="63">
        <v>0.65959999999999996</v>
      </c>
      <c r="AA39" s="63">
        <v>1.3533999999999999</v>
      </c>
      <c r="AB39" s="63">
        <v>1.1519999999999999</v>
      </c>
      <c r="AC39" s="63">
        <v>0.65700000000000003</v>
      </c>
      <c r="AD39" s="63">
        <v>1.2244999999999999</v>
      </c>
      <c r="AE39" s="63">
        <v>0.68769999999999998</v>
      </c>
      <c r="AF39" s="63">
        <v>0</v>
      </c>
      <c r="AG39" s="63">
        <v>1.5624</v>
      </c>
      <c r="AH39" s="63">
        <v>1.1866000000000001</v>
      </c>
      <c r="AI39" s="63">
        <v>1.1013999999999999</v>
      </c>
      <c r="AJ39" s="63">
        <v>0.90280000000000005</v>
      </c>
      <c r="AK39" s="63">
        <v>1.2864</v>
      </c>
      <c r="AL39" s="63">
        <v>1.1092</v>
      </c>
      <c r="AM39" s="63">
        <v>0.81689999999999996</v>
      </c>
      <c r="AN39" s="63">
        <v>2.3900999999999999</v>
      </c>
      <c r="AO39" s="63">
        <v>0.45550000000000002</v>
      </c>
      <c r="AP39" s="63">
        <v>0.89400000000000002</v>
      </c>
      <c r="AQ39" s="63">
        <v>1.1004</v>
      </c>
      <c r="AR39" s="63">
        <v>0.84250000000000003</v>
      </c>
      <c r="AS39" s="63">
        <v>0.58450000000000002</v>
      </c>
      <c r="AT39" s="63">
        <v>0.27260000000000001</v>
      </c>
      <c r="AU39" s="63">
        <v>0.27260000000000001</v>
      </c>
      <c r="AX39" s="9">
        <v>0</v>
      </c>
      <c r="AY39" s="9">
        <v>1.4404999999999999</v>
      </c>
      <c r="AZ39" s="9">
        <v>1.274</v>
      </c>
      <c r="BA39" s="9">
        <v>1.4377</v>
      </c>
      <c r="BB39" s="9">
        <v>1.4377</v>
      </c>
      <c r="BD39" s="9">
        <v>1.0746</v>
      </c>
      <c r="BE39" s="9">
        <v>1.2630999999999999</v>
      </c>
      <c r="BF39" s="9">
        <v>1.4404999999999999</v>
      </c>
      <c r="BG39" s="9">
        <v>1.4542999999999999</v>
      </c>
      <c r="BH39" s="9">
        <v>1.1823999999999999</v>
      </c>
      <c r="BI39" s="9">
        <v>1.6788000000000001</v>
      </c>
      <c r="BJ39" s="98">
        <v>1.2630999999999999</v>
      </c>
      <c r="BK39" s="9">
        <v>0.97009999999999996</v>
      </c>
    </row>
    <row r="40" spans="1:63" x14ac:dyDescent="0.3">
      <c r="A40" s="63" t="s">
        <v>30</v>
      </c>
      <c r="B40" s="62"/>
      <c r="C40" s="65">
        <v>930600</v>
      </c>
      <c r="D40" s="63">
        <v>3.7687999999999997</v>
      </c>
      <c r="E40" s="63">
        <v>0.21010000000000001</v>
      </c>
      <c r="F40" s="63">
        <v>0.20780000000000001</v>
      </c>
      <c r="G40" s="63">
        <v>0.2084</v>
      </c>
      <c r="H40" s="63">
        <v>0</v>
      </c>
      <c r="I40" s="63">
        <v>0.27939999999999998</v>
      </c>
      <c r="J40" s="63">
        <v>0.29220000000000002</v>
      </c>
      <c r="K40" s="63">
        <v>0.34350000000000003</v>
      </c>
      <c r="L40" s="63">
        <v>0.25629999999999997</v>
      </c>
      <c r="M40" s="63">
        <v>0.39100000000000001</v>
      </c>
      <c r="N40" s="63">
        <v>0.27629999999999999</v>
      </c>
      <c r="O40" s="63">
        <v>0.39550000000000002</v>
      </c>
      <c r="P40" s="63">
        <v>0.39550000000000002</v>
      </c>
      <c r="Q40" s="63">
        <v>0.36680000000000001</v>
      </c>
      <c r="R40" s="63">
        <v>0.38569999999999999</v>
      </c>
      <c r="S40" s="63">
        <v>0.39550000000000002</v>
      </c>
      <c r="T40" s="63">
        <v>0.1852</v>
      </c>
      <c r="U40" s="63">
        <v>0.39169999999999999</v>
      </c>
      <c r="V40" s="63">
        <v>0</v>
      </c>
      <c r="W40" s="63">
        <v>0.2402</v>
      </c>
      <c r="X40" s="63">
        <v>0.32750000000000001</v>
      </c>
      <c r="Y40" s="63">
        <v>0</v>
      </c>
      <c r="Z40" s="63">
        <v>0.19270000000000001</v>
      </c>
      <c r="AA40" s="63">
        <v>0.39550000000000002</v>
      </c>
      <c r="AB40" s="63">
        <v>0.33660000000000001</v>
      </c>
      <c r="AC40" s="63">
        <v>0.192</v>
      </c>
      <c r="AD40" s="63">
        <v>0.35780000000000001</v>
      </c>
      <c r="AE40" s="63">
        <v>0.20100000000000001</v>
      </c>
      <c r="AF40" s="63">
        <v>0</v>
      </c>
      <c r="AG40" s="63">
        <v>0.45660000000000001</v>
      </c>
      <c r="AH40" s="63">
        <v>0.34670000000000001</v>
      </c>
      <c r="AI40" s="63">
        <v>0.32190000000000002</v>
      </c>
      <c r="AJ40" s="63">
        <v>0.26379999999999998</v>
      </c>
      <c r="AK40" s="63">
        <v>0.37590000000000001</v>
      </c>
      <c r="AL40" s="63">
        <v>0.3241</v>
      </c>
      <c r="AM40" s="63">
        <v>0.2387</v>
      </c>
      <c r="AN40" s="63">
        <v>0.69840000000000002</v>
      </c>
      <c r="AO40" s="63">
        <v>0.1331</v>
      </c>
      <c r="AP40" s="63">
        <v>0.26129999999999998</v>
      </c>
      <c r="AQ40" s="63">
        <v>0.3216</v>
      </c>
      <c r="AR40" s="63">
        <v>0.2462</v>
      </c>
      <c r="AS40" s="63">
        <v>0.17080000000000001</v>
      </c>
      <c r="AT40" s="63">
        <v>7.9699999999999993E-2</v>
      </c>
      <c r="AU40" s="63">
        <v>7.9699999999999993E-2</v>
      </c>
      <c r="AX40" s="9">
        <v>0</v>
      </c>
      <c r="AY40" s="9">
        <v>0.39629999999999999</v>
      </c>
      <c r="AZ40" s="9">
        <v>0.35060000000000002</v>
      </c>
      <c r="BA40" s="9">
        <v>0.39560000000000001</v>
      </c>
      <c r="BB40" s="9">
        <v>0.39560000000000001</v>
      </c>
      <c r="BD40" s="9">
        <v>0.29570000000000002</v>
      </c>
      <c r="BE40" s="9">
        <v>0.34749999999999998</v>
      </c>
      <c r="BF40" s="9">
        <v>0.39629999999999999</v>
      </c>
      <c r="BG40" s="9">
        <v>0.4002</v>
      </c>
      <c r="BH40" s="9">
        <v>0.32529999999999998</v>
      </c>
      <c r="BI40" s="9">
        <v>0.46189999999999998</v>
      </c>
      <c r="BJ40" s="98">
        <v>0.34749999999999998</v>
      </c>
      <c r="BK40" s="9">
        <v>0.26690000000000003</v>
      </c>
    </row>
    <row r="41" spans="1:63" x14ac:dyDescent="0.3">
      <c r="A41" s="63" t="s">
        <v>31</v>
      </c>
      <c r="B41" s="62"/>
      <c r="C41" s="65">
        <v>930700</v>
      </c>
      <c r="D41" s="63">
        <v>3.7388999999999997</v>
      </c>
      <c r="E41" s="63">
        <v>0.2084</v>
      </c>
      <c r="F41" s="63">
        <v>0.20619999999999999</v>
      </c>
      <c r="G41" s="63">
        <v>0.20680000000000001</v>
      </c>
      <c r="H41" s="63">
        <v>0</v>
      </c>
      <c r="I41" s="63">
        <v>0.2772</v>
      </c>
      <c r="J41" s="63">
        <v>0.28989999999999999</v>
      </c>
      <c r="K41" s="63">
        <v>0.34079999999999999</v>
      </c>
      <c r="L41" s="63">
        <v>0.25419999999999998</v>
      </c>
      <c r="M41" s="63">
        <v>0.38790000000000002</v>
      </c>
      <c r="N41" s="63">
        <v>0.27410000000000001</v>
      </c>
      <c r="O41" s="63">
        <v>0.39240000000000003</v>
      </c>
      <c r="P41" s="63">
        <v>0.39240000000000003</v>
      </c>
      <c r="Q41" s="63">
        <v>0.3639</v>
      </c>
      <c r="R41" s="63">
        <v>0.3826</v>
      </c>
      <c r="S41" s="63">
        <v>0.39240000000000003</v>
      </c>
      <c r="T41" s="63">
        <v>0.1837</v>
      </c>
      <c r="U41" s="63">
        <v>0.3886</v>
      </c>
      <c r="V41" s="63">
        <v>0</v>
      </c>
      <c r="W41" s="63">
        <v>0.23830000000000001</v>
      </c>
      <c r="X41" s="63">
        <v>0.32490000000000002</v>
      </c>
      <c r="Y41" s="63">
        <v>0</v>
      </c>
      <c r="Z41" s="63">
        <v>0.19120000000000001</v>
      </c>
      <c r="AA41" s="63">
        <v>0.39240000000000003</v>
      </c>
      <c r="AB41" s="63">
        <v>0.33400000000000002</v>
      </c>
      <c r="AC41" s="63">
        <v>0.1905</v>
      </c>
      <c r="AD41" s="63">
        <v>0.35499999999999998</v>
      </c>
      <c r="AE41" s="63">
        <v>0.19939999999999999</v>
      </c>
      <c r="AF41" s="63">
        <v>0</v>
      </c>
      <c r="AG41" s="63">
        <v>0.45290000000000002</v>
      </c>
      <c r="AH41" s="63">
        <v>0.34399999999999997</v>
      </c>
      <c r="AI41" s="63">
        <v>0.31929999999999997</v>
      </c>
      <c r="AJ41" s="63">
        <v>0.26169999999999999</v>
      </c>
      <c r="AK41" s="63">
        <v>0.37290000000000001</v>
      </c>
      <c r="AL41" s="63">
        <v>0.32150000000000001</v>
      </c>
      <c r="AM41" s="63">
        <v>0.23680000000000001</v>
      </c>
      <c r="AN41" s="63">
        <v>0.69289999999999996</v>
      </c>
      <c r="AO41" s="63">
        <v>0.1321</v>
      </c>
      <c r="AP41" s="63">
        <v>0.25919999999999999</v>
      </c>
      <c r="AQ41" s="63">
        <v>0.31900000000000001</v>
      </c>
      <c r="AR41" s="63">
        <v>0.2442</v>
      </c>
      <c r="AS41" s="63">
        <v>0.1694</v>
      </c>
      <c r="AT41" s="63">
        <v>7.9000000000000001E-2</v>
      </c>
      <c r="AU41" s="63">
        <v>7.9000000000000001E-2</v>
      </c>
      <c r="AX41" s="9">
        <v>0</v>
      </c>
      <c r="AY41" s="9">
        <v>0.36599999999999999</v>
      </c>
      <c r="AZ41" s="9">
        <v>0.32369999999999999</v>
      </c>
      <c r="BA41" s="9">
        <v>0.36530000000000001</v>
      </c>
      <c r="BB41" s="9">
        <v>0.36530000000000001</v>
      </c>
      <c r="BD41" s="9">
        <v>0.27300000000000002</v>
      </c>
      <c r="BE41" s="9">
        <v>0.32090000000000002</v>
      </c>
      <c r="BF41" s="9">
        <v>0.36599999999999999</v>
      </c>
      <c r="BG41" s="9">
        <v>0.3695</v>
      </c>
      <c r="BH41" s="9">
        <v>0.3004</v>
      </c>
      <c r="BI41" s="9">
        <v>0.42659999999999998</v>
      </c>
      <c r="BJ41" s="98">
        <v>0.32090000000000002</v>
      </c>
      <c r="BK41" s="9">
        <v>0.2465</v>
      </c>
    </row>
    <row r="42" spans="1:63" x14ac:dyDescent="0.3">
      <c r="A42" s="63" t="s">
        <v>32</v>
      </c>
      <c r="B42" s="62"/>
      <c r="C42" s="65">
        <v>930800</v>
      </c>
      <c r="D42" s="63">
        <v>2.2791999999999999</v>
      </c>
      <c r="E42" s="63">
        <v>0.127</v>
      </c>
      <c r="F42" s="63">
        <v>0.12570000000000001</v>
      </c>
      <c r="G42" s="63">
        <v>0.126</v>
      </c>
      <c r="H42" s="63">
        <v>0</v>
      </c>
      <c r="I42" s="63">
        <v>0.16900000000000001</v>
      </c>
      <c r="J42" s="63">
        <v>0.1767</v>
      </c>
      <c r="K42" s="63">
        <v>0.2077</v>
      </c>
      <c r="L42" s="63">
        <v>0.155</v>
      </c>
      <c r="M42" s="63">
        <v>0.2364</v>
      </c>
      <c r="N42" s="63">
        <v>0.1671</v>
      </c>
      <c r="O42" s="63">
        <v>0.2392</v>
      </c>
      <c r="P42" s="63">
        <v>0.2392</v>
      </c>
      <c r="Q42" s="63">
        <v>0.2218</v>
      </c>
      <c r="R42" s="63">
        <v>0.23330000000000001</v>
      </c>
      <c r="S42" s="63">
        <v>0.2392</v>
      </c>
      <c r="T42" s="63">
        <v>0.112</v>
      </c>
      <c r="U42" s="63">
        <v>0.2369</v>
      </c>
      <c r="V42" s="63">
        <v>0</v>
      </c>
      <c r="W42" s="63">
        <v>0.14530000000000001</v>
      </c>
      <c r="X42" s="63">
        <v>0.1981</v>
      </c>
      <c r="Y42" s="63">
        <v>0</v>
      </c>
      <c r="Z42" s="63">
        <v>0.1166</v>
      </c>
      <c r="AA42" s="63">
        <v>0.2392</v>
      </c>
      <c r="AB42" s="63">
        <v>0.2036</v>
      </c>
      <c r="AC42" s="63">
        <v>0.11609999999999999</v>
      </c>
      <c r="AD42" s="63">
        <v>0.21640000000000001</v>
      </c>
      <c r="AE42" s="63">
        <v>0.1215</v>
      </c>
      <c r="AF42" s="63">
        <v>0</v>
      </c>
      <c r="AG42" s="63">
        <v>0.27610000000000001</v>
      </c>
      <c r="AH42" s="63">
        <v>0.2097</v>
      </c>
      <c r="AI42" s="63">
        <v>0.1946</v>
      </c>
      <c r="AJ42" s="63">
        <v>0.1595</v>
      </c>
      <c r="AK42" s="63">
        <v>0.2273</v>
      </c>
      <c r="AL42" s="63">
        <v>0.19600000000000001</v>
      </c>
      <c r="AM42" s="63">
        <v>0.1444</v>
      </c>
      <c r="AN42" s="63">
        <v>0.4224</v>
      </c>
      <c r="AO42" s="63">
        <v>8.0500000000000002E-2</v>
      </c>
      <c r="AP42" s="63">
        <v>0.158</v>
      </c>
      <c r="AQ42" s="63">
        <v>0.19450000000000001</v>
      </c>
      <c r="AR42" s="63">
        <v>0.1489</v>
      </c>
      <c r="AS42" s="63">
        <v>0.1033</v>
      </c>
      <c r="AT42" s="63">
        <v>4.82E-2</v>
      </c>
      <c r="AU42" s="63">
        <v>4.82E-2</v>
      </c>
      <c r="AX42" s="9">
        <v>0</v>
      </c>
      <c r="AY42" s="9">
        <v>0.25750000000000001</v>
      </c>
      <c r="AZ42" s="9">
        <v>0.22770000000000001</v>
      </c>
      <c r="BA42" s="9">
        <v>0.25700000000000001</v>
      </c>
      <c r="BB42" s="9">
        <v>0.25700000000000001</v>
      </c>
      <c r="BD42" s="9">
        <v>0.19209999999999999</v>
      </c>
      <c r="BE42" s="9">
        <v>0.2258</v>
      </c>
      <c r="BF42" s="9">
        <v>0.25750000000000001</v>
      </c>
      <c r="BG42" s="9">
        <v>0.26</v>
      </c>
      <c r="BH42" s="9">
        <v>0.2114</v>
      </c>
      <c r="BI42" s="9">
        <v>0.30009999999999998</v>
      </c>
      <c r="BJ42" s="98">
        <v>0.2258</v>
      </c>
      <c r="BK42" s="9">
        <v>0.1734</v>
      </c>
    </row>
    <row r="43" spans="1:63" x14ac:dyDescent="0.3">
      <c r="A43" s="63" t="s">
        <v>33</v>
      </c>
      <c r="B43" s="62"/>
      <c r="C43" s="65">
        <v>930900</v>
      </c>
      <c r="D43" s="63">
        <v>6.5716999999999999</v>
      </c>
      <c r="E43" s="63">
        <v>0.36630000000000001</v>
      </c>
      <c r="F43" s="63">
        <v>0.3624</v>
      </c>
      <c r="G43" s="63">
        <v>0.3634</v>
      </c>
      <c r="H43" s="63">
        <v>0</v>
      </c>
      <c r="I43" s="63">
        <v>0.48720000000000002</v>
      </c>
      <c r="J43" s="63">
        <v>0.50960000000000005</v>
      </c>
      <c r="K43" s="63">
        <v>0.59889999999999999</v>
      </c>
      <c r="L43" s="63">
        <v>0.44690000000000002</v>
      </c>
      <c r="M43" s="63">
        <v>0.68169999999999997</v>
      </c>
      <c r="N43" s="63">
        <v>0.48170000000000002</v>
      </c>
      <c r="O43" s="63">
        <v>0.68959999999999999</v>
      </c>
      <c r="P43" s="63">
        <v>0.68959999999999999</v>
      </c>
      <c r="Q43" s="63">
        <v>0.63959999999999995</v>
      </c>
      <c r="R43" s="63">
        <v>0.67249999999999999</v>
      </c>
      <c r="S43" s="63">
        <v>0.68959999999999999</v>
      </c>
      <c r="T43" s="63">
        <v>0.32290000000000002</v>
      </c>
      <c r="U43" s="63">
        <v>0.68310000000000004</v>
      </c>
      <c r="V43" s="63">
        <v>0</v>
      </c>
      <c r="W43" s="63">
        <v>0.41889999999999999</v>
      </c>
      <c r="X43" s="63">
        <v>0.57110000000000005</v>
      </c>
      <c r="Y43" s="63">
        <v>0</v>
      </c>
      <c r="Z43" s="63">
        <v>0.33610000000000001</v>
      </c>
      <c r="AA43" s="63">
        <v>0.68959999999999999</v>
      </c>
      <c r="AB43" s="63">
        <v>0.58699999999999997</v>
      </c>
      <c r="AC43" s="63">
        <v>0.33479999999999999</v>
      </c>
      <c r="AD43" s="63">
        <v>0.62390000000000001</v>
      </c>
      <c r="AE43" s="63">
        <v>0.35039999999999999</v>
      </c>
      <c r="AF43" s="63">
        <v>0</v>
      </c>
      <c r="AG43" s="63">
        <v>0.79610000000000003</v>
      </c>
      <c r="AH43" s="63">
        <v>0.60460000000000003</v>
      </c>
      <c r="AI43" s="63">
        <v>0.56120000000000003</v>
      </c>
      <c r="AJ43" s="63">
        <v>0.46</v>
      </c>
      <c r="AK43" s="63">
        <v>0.65549999999999997</v>
      </c>
      <c r="AL43" s="63">
        <v>0.56520000000000004</v>
      </c>
      <c r="AM43" s="63">
        <v>0.4163</v>
      </c>
      <c r="AN43" s="63">
        <v>1.2179</v>
      </c>
      <c r="AO43" s="63">
        <v>0.2321</v>
      </c>
      <c r="AP43" s="63">
        <v>0.4556</v>
      </c>
      <c r="AQ43" s="63">
        <v>0.56069999999999998</v>
      </c>
      <c r="AR43" s="63">
        <v>0.42930000000000001</v>
      </c>
      <c r="AS43" s="63">
        <v>0.29780000000000001</v>
      </c>
      <c r="AT43" s="63">
        <v>0.1389</v>
      </c>
      <c r="AU43" s="63">
        <v>0.1389</v>
      </c>
      <c r="AX43" s="9">
        <v>0</v>
      </c>
      <c r="AY43" s="9">
        <v>0.54610000000000003</v>
      </c>
      <c r="AZ43" s="9">
        <v>0.48299999999999998</v>
      </c>
      <c r="BA43" s="9">
        <v>0.54510000000000003</v>
      </c>
      <c r="BB43" s="9">
        <v>0.54510000000000003</v>
      </c>
      <c r="BD43" s="9">
        <v>0.40739999999999998</v>
      </c>
      <c r="BE43" s="9">
        <v>0.47889999999999999</v>
      </c>
      <c r="BF43" s="9">
        <v>0.54610000000000003</v>
      </c>
      <c r="BG43" s="9">
        <v>0.5514</v>
      </c>
      <c r="BH43" s="9">
        <v>0.44829999999999998</v>
      </c>
      <c r="BI43" s="9">
        <v>0.63649999999999995</v>
      </c>
      <c r="BJ43" s="98">
        <v>0.47889999999999999</v>
      </c>
      <c r="BK43" s="9">
        <v>0.36780000000000002</v>
      </c>
    </row>
    <row r="44" spans="1:63" x14ac:dyDescent="0.3">
      <c r="A44" s="63" t="s">
        <v>34</v>
      </c>
      <c r="B44" s="62"/>
      <c r="C44" s="65">
        <v>931000</v>
      </c>
      <c r="D44" s="63">
        <v>2.1105</v>
      </c>
      <c r="E44" s="63">
        <v>0.1176</v>
      </c>
      <c r="F44" s="63">
        <v>0.1164</v>
      </c>
      <c r="G44" s="63">
        <v>0.1167</v>
      </c>
      <c r="H44" s="63">
        <v>0</v>
      </c>
      <c r="I44" s="63">
        <v>0.1565</v>
      </c>
      <c r="J44" s="63">
        <v>0.1636</v>
      </c>
      <c r="K44" s="63">
        <v>0.19239999999999999</v>
      </c>
      <c r="L44" s="63">
        <v>0.14349999999999999</v>
      </c>
      <c r="M44" s="63">
        <v>0.21890000000000001</v>
      </c>
      <c r="N44" s="63">
        <v>0.1547</v>
      </c>
      <c r="O44" s="63">
        <v>0.2215</v>
      </c>
      <c r="P44" s="63">
        <v>0.2215</v>
      </c>
      <c r="Q44" s="63">
        <v>0.2054</v>
      </c>
      <c r="R44" s="63">
        <v>0.216</v>
      </c>
      <c r="S44" s="63">
        <v>0.2215</v>
      </c>
      <c r="T44" s="63">
        <v>0.1037</v>
      </c>
      <c r="U44" s="63">
        <v>0.21940000000000001</v>
      </c>
      <c r="V44" s="63">
        <v>0</v>
      </c>
      <c r="W44" s="63">
        <v>0.13450000000000001</v>
      </c>
      <c r="X44" s="63">
        <v>0.18340000000000001</v>
      </c>
      <c r="Y44" s="63">
        <v>0</v>
      </c>
      <c r="Z44" s="63">
        <v>0.1079</v>
      </c>
      <c r="AA44" s="63">
        <v>0.2215</v>
      </c>
      <c r="AB44" s="63">
        <v>0.1885</v>
      </c>
      <c r="AC44" s="63">
        <v>0.1075</v>
      </c>
      <c r="AD44" s="63">
        <v>0.20039999999999999</v>
      </c>
      <c r="AE44" s="63">
        <v>0.1125</v>
      </c>
      <c r="AF44" s="63">
        <v>0</v>
      </c>
      <c r="AG44" s="63">
        <v>0.25569999999999998</v>
      </c>
      <c r="AH44" s="63">
        <v>0.19420000000000001</v>
      </c>
      <c r="AI44" s="63">
        <v>0.1802</v>
      </c>
      <c r="AJ44" s="63">
        <v>0.1477</v>
      </c>
      <c r="AK44" s="63">
        <v>0.21049999999999999</v>
      </c>
      <c r="AL44" s="63">
        <v>0.18149999999999999</v>
      </c>
      <c r="AM44" s="63">
        <v>0.13370000000000001</v>
      </c>
      <c r="AN44" s="63">
        <v>0.3911</v>
      </c>
      <c r="AO44" s="63">
        <v>7.4499999999999997E-2</v>
      </c>
      <c r="AP44" s="63">
        <v>0.14630000000000001</v>
      </c>
      <c r="AQ44" s="63">
        <v>0.18010000000000001</v>
      </c>
      <c r="AR44" s="63">
        <v>0.13789999999999999</v>
      </c>
      <c r="AS44" s="63">
        <v>9.5600000000000004E-2</v>
      </c>
      <c r="AT44" s="63">
        <v>4.4600000000000001E-2</v>
      </c>
      <c r="AU44" s="63">
        <v>4.4600000000000001E-2</v>
      </c>
      <c r="AX44" s="9">
        <v>0</v>
      </c>
      <c r="AY44" s="9">
        <v>0.22120000000000001</v>
      </c>
      <c r="AZ44" s="9">
        <v>0.19570000000000001</v>
      </c>
      <c r="BA44" s="9">
        <v>0.2208</v>
      </c>
      <c r="BB44" s="9">
        <v>0.2208</v>
      </c>
      <c r="BD44" s="9">
        <v>0.16500000000000001</v>
      </c>
      <c r="BE44" s="9">
        <v>0.19400000000000001</v>
      </c>
      <c r="BF44" s="9">
        <v>0.22120000000000001</v>
      </c>
      <c r="BG44" s="9">
        <v>0.22339999999999999</v>
      </c>
      <c r="BH44" s="9">
        <v>0.18160000000000001</v>
      </c>
      <c r="BI44" s="9">
        <v>0.25779999999999997</v>
      </c>
      <c r="BJ44" s="98">
        <v>0.19400000000000001</v>
      </c>
      <c r="BK44" s="9">
        <v>0.14899999999999999</v>
      </c>
    </row>
    <row r="45" spans="1:63" x14ac:dyDescent="0.3">
      <c r="A45" s="63" t="s">
        <v>35</v>
      </c>
      <c r="B45" s="62"/>
      <c r="C45" s="65">
        <v>931200</v>
      </c>
      <c r="D45" s="63">
        <v>2.1084000000000001</v>
      </c>
      <c r="E45" s="63">
        <v>0.11749999999999999</v>
      </c>
      <c r="F45" s="63">
        <v>0.1163</v>
      </c>
      <c r="G45" s="63">
        <v>0.1166</v>
      </c>
      <c r="H45" s="63">
        <v>0</v>
      </c>
      <c r="I45" s="63">
        <v>0.15629999999999999</v>
      </c>
      <c r="J45" s="63">
        <v>0.16350000000000001</v>
      </c>
      <c r="K45" s="63">
        <v>0.19220000000000001</v>
      </c>
      <c r="L45" s="63">
        <v>0.1434</v>
      </c>
      <c r="M45" s="63">
        <v>0.21870000000000001</v>
      </c>
      <c r="N45" s="63">
        <v>0.15459999999999999</v>
      </c>
      <c r="O45" s="63">
        <v>0.2213</v>
      </c>
      <c r="P45" s="63">
        <v>0.2213</v>
      </c>
      <c r="Q45" s="63">
        <v>0.20519999999999999</v>
      </c>
      <c r="R45" s="63">
        <v>0.21579999999999999</v>
      </c>
      <c r="S45" s="63">
        <v>0.2213</v>
      </c>
      <c r="T45" s="63">
        <v>0.1036</v>
      </c>
      <c r="U45" s="63">
        <v>0.21909999999999999</v>
      </c>
      <c r="V45" s="63">
        <v>0</v>
      </c>
      <c r="W45" s="63">
        <v>0.13439999999999999</v>
      </c>
      <c r="X45" s="63">
        <v>0.1832</v>
      </c>
      <c r="Y45" s="63">
        <v>0</v>
      </c>
      <c r="Z45" s="63">
        <v>0.10780000000000001</v>
      </c>
      <c r="AA45" s="63">
        <v>0.2213</v>
      </c>
      <c r="AB45" s="63">
        <v>0.1883</v>
      </c>
      <c r="AC45" s="63">
        <v>0.1074</v>
      </c>
      <c r="AD45" s="63">
        <v>0.20019999999999999</v>
      </c>
      <c r="AE45" s="63">
        <v>0.1124</v>
      </c>
      <c r="AF45" s="63">
        <v>0</v>
      </c>
      <c r="AG45" s="63">
        <v>0.25540000000000002</v>
      </c>
      <c r="AH45" s="63">
        <v>0.19400000000000001</v>
      </c>
      <c r="AI45" s="63">
        <v>0.18010000000000001</v>
      </c>
      <c r="AJ45" s="63">
        <v>0.14760000000000001</v>
      </c>
      <c r="AK45" s="63">
        <v>0.21029999999999999</v>
      </c>
      <c r="AL45" s="63">
        <v>0.18129999999999999</v>
      </c>
      <c r="AM45" s="63">
        <v>0.13350000000000001</v>
      </c>
      <c r="AN45" s="63">
        <v>0.39069999999999999</v>
      </c>
      <c r="AO45" s="63">
        <v>7.4499999999999997E-2</v>
      </c>
      <c r="AP45" s="63">
        <v>0.1462</v>
      </c>
      <c r="AQ45" s="63">
        <v>0.1799</v>
      </c>
      <c r="AR45" s="63">
        <v>0.13769999999999999</v>
      </c>
      <c r="AS45" s="63">
        <v>9.5600000000000004E-2</v>
      </c>
      <c r="AT45" s="63">
        <v>4.4600000000000001E-2</v>
      </c>
      <c r="AU45" s="63">
        <v>4.4600000000000001E-2</v>
      </c>
      <c r="AX45" s="9">
        <v>0</v>
      </c>
      <c r="AY45" s="9">
        <v>0.22320000000000001</v>
      </c>
      <c r="AZ45" s="9">
        <v>0.19739999999999999</v>
      </c>
      <c r="BA45" s="9">
        <v>0.2228</v>
      </c>
      <c r="BB45" s="9">
        <v>0.2228</v>
      </c>
      <c r="BD45" s="9">
        <v>0.16650000000000001</v>
      </c>
      <c r="BE45" s="9">
        <v>0.19570000000000001</v>
      </c>
      <c r="BF45" s="9">
        <v>0.22320000000000001</v>
      </c>
      <c r="BG45" s="9">
        <v>0.22539999999999999</v>
      </c>
      <c r="BH45" s="9">
        <v>0.1832</v>
      </c>
      <c r="BI45" s="9">
        <v>0.2601</v>
      </c>
      <c r="BJ45" s="98">
        <v>0.19570000000000001</v>
      </c>
      <c r="BK45" s="9">
        <v>0.15029999999999999</v>
      </c>
    </row>
    <row r="46" spans="1:63" x14ac:dyDescent="0.3">
      <c r="A46" s="63" t="s">
        <v>36</v>
      </c>
      <c r="B46" s="62"/>
      <c r="C46" s="65">
        <v>931300</v>
      </c>
      <c r="D46" s="63">
        <v>1.9452</v>
      </c>
      <c r="E46" s="63">
        <v>0.1084</v>
      </c>
      <c r="F46" s="63">
        <v>0.10730000000000001</v>
      </c>
      <c r="G46" s="63">
        <v>0.1076</v>
      </c>
      <c r="H46" s="63">
        <v>0</v>
      </c>
      <c r="I46" s="63">
        <v>0.14419999999999999</v>
      </c>
      <c r="J46" s="63">
        <v>0.15079999999999999</v>
      </c>
      <c r="K46" s="63">
        <v>0.17730000000000001</v>
      </c>
      <c r="L46" s="63">
        <v>0.1323</v>
      </c>
      <c r="M46" s="63">
        <v>0.20180000000000001</v>
      </c>
      <c r="N46" s="63">
        <v>0.1426</v>
      </c>
      <c r="O46" s="63">
        <v>0.2041</v>
      </c>
      <c r="P46" s="63">
        <v>0.2041</v>
      </c>
      <c r="Q46" s="63">
        <v>0.1893</v>
      </c>
      <c r="R46" s="63">
        <v>0.1991</v>
      </c>
      <c r="S46" s="63">
        <v>0.2041</v>
      </c>
      <c r="T46" s="63">
        <v>9.5600000000000004E-2</v>
      </c>
      <c r="U46" s="63">
        <v>0.20219999999999999</v>
      </c>
      <c r="V46" s="63">
        <v>0</v>
      </c>
      <c r="W46" s="63">
        <v>0.124</v>
      </c>
      <c r="X46" s="63">
        <v>0.16900000000000001</v>
      </c>
      <c r="Y46" s="63">
        <v>0</v>
      </c>
      <c r="Z46" s="63">
        <v>9.9500000000000005E-2</v>
      </c>
      <c r="AA46" s="63">
        <v>0.2041</v>
      </c>
      <c r="AB46" s="63">
        <v>0.17369999999999999</v>
      </c>
      <c r="AC46" s="63">
        <v>9.9099999999999994E-2</v>
      </c>
      <c r="AD46" s="63">
        <v>0.1847</v>
      </c>
      <c r="AE46" s="63">
        <v>0.1037</v>
      </c>
      <c r="AF46" s="63">
        <v>0</v>
      </c>
      <c r="AG46" s="63">
        <v>0.2356</v>
      </c>
      <c r="AH46" s="63">
        <v>0.17899999999999999</v>
      </c>
      <c r="AI46" s="63">
        <v>0.1661</v>
      </c>
      <c r="AJ46" s="63">
        <v>0.13619999999999999</v>
      </c>
      <c r="AK46" s="63">
        <v>0.19400000000000001</v>
      </c>
      <c r="AL46" s="63">
        <v>0.1673</v>
      </c>
      <c r="AM46" s="63">
        <v>0.1232</v>
      </c>
      <c r="AN46" s="63">
        <v>0.36049999999999999</v>
      </c>
      <c r="AO46" s="63">
        <v>6.8699999999999997E-2</v>
      </c>
      <c r="AP46" s="63">
        <v>0.1348</v>
      </c>
      <c r="AQ46" s="63">
        <v>0.16600000000000001</v>
      </c>
      <c r="AR46" s="63">
        <v>0.12709999999999999</v>
      </c>
      <c r="AS46" s="63">
        <v>8.8200000000000001E-2</v>
      </c>
      <c r="AT46" s="63">
        <v>4.1099999999999998E-2</v>
      </c>
      <c r="AU46" s="63">
        <v>4.1099999999999998E-2</v>
      </c>
      <c r="AX46" s="9">
        <v>0</v>
      </c>
      <c r="AY46" s="9">
        <v>0.18759999999999999</v>
      </c>
      <c r="AZ46" s="9">
        <v>0.16589999999999999</v>
      </c>
      <c r="BA46" s="9">
        <v>0.18720000000000001</v>
      </c>
      <c r="BB46" s="9">
        <v>0.18720000000000001</v>
      </c>
      <c r="BD46" s="9">
        <v>0.1399</v>
      </c>
      <c r="BE46" s="9">
        <v>0.16450000000000001</v>
      </c>
      <c r="BF46" s="9">
        <v>0.18759999999999999</v>
      </c>
      <c r="BG46" s="9">
        <v>0.18940000000000001</v>
      </c>
      <c r="BH46" s="9">
        <v>0.154</v>
      </c>
      <c r="BI46" s="9">
        <v>0.21859999999999999</v>
      </c>
      <c r="BJ46" s="98">
        <v>0.16450000000000001</v>
      </c>
      <c r="BK46" s="9">
        <v>0.1263</v>
      </c>
    </row>
    <row r="47" spans="1:63" x14ac:dyDescent="0.3">
      <c r="A47" s="63" t="s">
        <v>37</v>
      </c>
      <c r="B47" s="62"/>
      <c r="C47" s="65">
        <v>931400</v>
      </c>
      <c r="D47" s="63">
        <v>7.6750999999999996</v>
      </c>
      <c r="E47" s="63">
        <v>0.42780000000000001</v>
      </c>
      <c r="F47" s="63">
        <v>0.42320000000000002</v>
      </c>
      <c r="G47" s="63">
        <v>0.4244</v>
      </c>
      <c r="H47" s="63">
        <v>0</v>
      </c>
      <c r="I47" s="63">
        <v>0.56899999999999995</v>
      </c>
      <c r="J47" s="63">
        <v>0.59509999999999996</v>
      </c>
      <c r="K47" s="63">
        <v>0.69950000000000001</v>
      </c>
      <c r="L47" s="63">
        <v>0.52190000000000003</v>
      </c>
      <c r="M47" s="63">
        <v>0.79620000000000002</v>
      </c>
      <c r="N47" s="63">
        <v>0.56259999999999999</v>
      </c>
      <c r="O47" s="63">
        <v>0.8054</v>
      </c>
      <c r="P47" s="63">
        <v>0.8054</v>
      </c>
      <c r="Q47" s="63">
        <v>0.747</v>
      </c>
      <c r="R47" s="63">
        <v>0.78549999999999998</v>
      </c>
      <c r="S47" s="63">
        <v>0.8054</v>
      </c>
      <c r="T47" s="63">
        <v>0.37719999999999998</v>
      </c>
      <c r="U47" s="63">
        <v>0.79769999999999996</v>
      </c>
      <c r="V47" s="63">
        <v>0</v>
      </c>
      <c r="W47" s="63">
        <v>0.48920000000000002</v>
      </c>
      <c r="X47" s="63">
        <v>0.66700000000000004</v>
      </c>
      <c r="Y47" s="63">
        <v>0</v>
      </c>
      <c r="Z47" s="63">
        <v>0.39250000000000002</v>
      </c>
      <c r="AA47" s="63">
        <v>0.8054</v>
      </c>
      <c r="AB47" s="63">
        <v>0.6855</v>
      </c>
      <c r="AC47" s="63">
        <v>0.39100000000000001</v>
      </c>
      <c r="AD47" s="63">
        <v>0.72870000000000001</v>
      </c>
      <c r="AE47" s="63">
        <v>0.40920000000000001</v>
      </c>
      <c r="AF47" s="63">
        <v>0</v>
      </c>
      <c r="AG47" s="63">
        <v>0.92979999999999996</v>
      </c>
      <c r="AH47" s="63">
        <v>0.70609999999999995</v>
      </c>
      <c r="AI47" s="63">
        <v>0.65549999999999997</v>
      </c>
      <c r="AJ47" s="63">
        <v>0.5373</v>
      </c>
      <c r="AK47" s="63">
        <v>0.76549999999999996</v>
      </c>
      <c r="AL47" s="63">
        <v>0.66010000000000002</v>
      </c>
      <c r="AM47" s="63">
        <v>0.48609999999999998</v>
      </c>
      <c r="AN47" s="63">
        <v>1.4222999999999999</v>
      </c>
      <c r="AO47" s="63">
        <v>0.27110000000000001</v>
      </c>
      <c r="AP47" s="63">
        <v>0.53200000000000003</v>
      </c>
      <c r="AQ47" s="63">
        <v>0.65480000000000005</v>
      </c>
      <c r="AR47" s="63">
        <v>0.50129999999999997</v>
      </c>
      <c r="AS47" s="63">
        <v>0.3478</v>
      </c>
      <c r="AT47" s="63">
        <v>0.1623</v>
      </c>
      <c r="AU47" s="63">
        <v>0.1623</v>
      </c>
      <c r="AX47" s="9">
        <v>0</v>
      </c>
      <c r="AY47" s="9">
        <v>0.76839999999999997</v>
      </c>
      <c r="AZ47" s="9">
        <v>0.67959999999999998</v>
      </c>
      <c r="BA47" s="9">
        <v>0.76700000000000002</v>
      </c>
      <c r="BB47" s="9">
        <v>0.76700000000000002</v>
      </c>
      <c r="BD47" s="9">
        <v>0.57330000000000003</v>
      </c>
      <c r="BE47" s="9">
        <v>0.67379999999999995</v>
      </c>
      <c r="BF47" s="9">
        <v>0.76839999999999997</v>
      </c>
      <c r="BG47" s="9">
        <v>0.77580000000000005</v>
      </c>
      <c r="BH47" s="9">
        <v>0.63080000000000003</v>
      </c>
      <c r="BI47" s="9">
        <v>0.89559999999999995</v>
      </c>
      <c r="BJ47" s="98">
        <v>0.67379999999999995</v>
      </c>
      <c r="BK47" s="9">
        <v>0.51749999999999996</v>
      </c>
    </row>
    <row r="48" spans="1:63" x14ac:dyDescent="0.3">
      <c r="A48" s="63" t="s">
        <v>38</v>
      </c>
      <c r="B48" s="62"/>
      <c r="C48" s="65">
        <v>931500</v>
      </c>
      <c r="D48" s="63">
        <v>2.6807000000000003</v>
      </c>
      <c r="E48" s="63">
        <v>0.14940000000000001</v>
      </c>
      <c r="F48" s="63">
        <v>0.14779999999999999</v>
      </c>
      <c r="G48" s="63">
        <v>0.1482</v>
      </c>
      <c r="H48" s="63">
        <v>0</v>
      </c>
      <c r="I48" s="63">
        <v>0.19869999999999999</v>
      </c>
      <c r="J48" s="63">
        <v>0.2079</v>
      </c>
      <c r="K48" s="63">
        <v>0.24429999999999999</v>
      </c>
      <c r="L48" s="63">
        <v>0.18229999999999999</v>
      </c>
      <c r="M48" s="63">
        <v>0.27810000000000001</v>
      </c>
      <c r="N48" s="63">
        <v>0.19650000000000001</v>
      </c>
      <c r="O48" s="63">
        <v>0.28129999999999999</v>
      </c>
      <c r="P48" s="63">
        <v>0.28129999999999999</v>
      </c>
      <c r="Q48" s="63">
        <v>0.26090000000000002</v>
      </c>
      <c r="R48" s="63">
        <v>0.27429999999999999</v>
      </c>
      <c r="S48" s="63">
        <v>0.28129999999999999</v>
      </c>
      <c r="T48" s="63">
        <v>0.13170000000000001</v>
      </c>
      <c r="U48" s="63">
        <v>0.27860000000000001</v>
      </c>
      <c r="V48" s="63">
        <v>0</v>
      </c>
      <c r="W48" s="63">
        <v>0.1709</v>
      </c>
      <c r="X48" s="63">
        <v>0.23300000000000001</v>
      </c>
      <c r="Y48" s="63">
        <v>0</v>
      </c>
      <c r="Z48" s="63">
        <v>0.1371</v>
      </c>
      <c r="AA48" s="63">
        <v>0.28129999999999999</v>
      </c>
      <c r="AB48" s="63">
        <v>0.2394</v>
      </c>
      <c r="AC48" s="63">
        <v>0.1366</v>
      </c>
      <c r="AD48" s="63">
        <v>0.2545</v>
      </c>
      <c r="AE48" s="63">
        <v>0.1429</v>
      </c>
      <c r="AF48" s="63">
        <v>0</v>
      </c>
      <c r="AG48" s="63">
        <v>0.32469999999999999</v>
      </c>
      <c r="AH48" s="63">
        <v>0.24660000000000001</v>
      </c>
      <c r="AI48" s="63">
        <v>0.22889999999999999</v>
      </c>
      <c r="AJ48" s="63">
        <v>0.18759999999999999</v>
      </c>
      <c r="AK48" s="63">
        <v>0.26740000000000003</v>
      </c>
      <c r="AL48" s="63">
        <v>0.23050000000000001</v>
      </c>
      <c r="AM48" s="63">
        <v>0.16980000000000001</v>
      </c>
      <c r="AN48" s="63">
        <v>0.49680000000000002</v>
      </c>
      <c r="AO48" s="63">
        <v>9.4700000000000006E-2</v>
      </c>
      <c r="AP48" s="63">
        <v>0.18579999999999999</v>
      </c>
      <c r="AQ48" s="63">
        <v>0.22869999999999999</v>
      </c>
      <c r="AR48" s="63">
        <v>0.17510000000000001</v>
      </c>
      <c r="AS48" s="63">
        <v>0.1215</v>
      </c>
      <c r="AT48" s="63">
        <v>5.67E-2</v>
      </c>
      <c r="AU48" s="63">
        <v>5.67E-2</v>
      </c>
      <c r="AX48" s="9">
        <v>0</v>
      </c>
      <c r="AY48" s="9">
        <v>0.29189999999999999</v>
      </c>
      <c r="AZ48" s="9">
        <v>0.2581</v>
      </c>
      <c r="BA48" s="9">
        <v>0.2913</v>
      </c>
      <c r="BB48" s="9">
        <v>0.2913</v>
      </c>
      <c r="BD48" s="9">
        <v>0.2177</v>
      </c>
      <c r="BE48" s="9">
        <v>0.25590000000000002</v>
      </c>
      <c r="BF48" s="9">
        <v>0.29189999999999999</v>
      </c>
      <c r="BG48" s="9">
        <v>0.29470000000000002</v>
      </c>
      <c r="BH48" s="9">
        <v>0.23960000000000001</v>
      </c>
      <c r="BI48" s="9">
        <v>0.3402</v>
      </c>
      <c r="BJ48" s="98">
        <v>0.25590000000000002</v>
      </c>
      <c r="BK48" s="9">
        <v>0.1966</v>
      </c>
    </row>
    <row r="49" spans="1:63" x14ac:dyDescent="0.3">
      <c r="A49" s="63" t="s">
        <v>39</v>
      </c>
      <c r="B49" s="62"/>
      <c r="C49" s="65">
        <v>931600</v>
      </c>
      <c r="D49" s="63">
        <v>2.0920999999999998</v>
      </c>
      <c r="E49" s="63">
        <v>0.1166</v>
      </c>
      <c r="F49" s="63">
        <v>0.1154</v>
      </c>
      <c r="G49" s="63">
        <v>0.1157</v>
      </c>
      <c r="H49" s="63">
        <v>0</v>
      </c>
      <c r="I49" s="63">
        <v>0.15509999999999999</v>
      </c>
      <c r="J49" s="63">
        <v>0.16220000000000001</v>
      </c>
      <c r="K49" s="63">
        <v>0.19070000000000001</v>
      </c>
      <c r="L49" s="63">
        <v>0.14230000000000001</v>
      </c>
      <c r="M49" s="63">
        <v>0.217</v>
      </c>
      <c r="N49" s="63">
        <v>0.15340000000000001</v>
      </c>
      <c r="O49" s="63">
        <v>0.2195</v>
      </c>
      <c r="P49" s="63">
        <v>0.2195</v>
      </c>
      <c r="Q49" s="63">
        <v>0.2036</v>
      </c>
      <c r="R49" s="63">
        <v>0.21410000000000001</v>
      </c>
      <c r="S49" s="63">
        <v>0.2195</v>
      </c>
      <c r="T49" s="63">
        <v>0.1028</v>
      </c>
      <c r="U49" s="63">
        <v>0.2175</v>
      </c>
      <c r="V49" s="63">
        <v>0</v>
      </c>
      <c r="W49" s="63">
        <v>0.13339999999999999</v>
      </c>
      <c r="X49" s="63">
        <v>0.18179999999999999</v>
      </c>
      <c r="Y49" s="63">
        <v>0</v>
      </c>
      <c r="Z49" s="63">
        <v>0.107</v>
      </c>
      <c r="AA49" s="63">
        <v>0.2195</v>
      </c>
      <c r="AB49" s="63">
        <v>0.18690000000000001</v>
      </c>
      <c r="AC49" s="63">
        <v>0.1066</v>
      </c>
      <c r="AD49" s="63">
        <v>0.1986</v>
      </c>
      <c r="AE49" s="63">
        <v>0.1116</v>
      </c>
      <c r="AF49" s="63">
        <v>0</v>
      </c>
      <c r="AG49" s="63">
        <v>0.25340000000000001</v>
      </c>
      <c r="AH49" s="63">
        <v>0.1925</v>
      </c>
      <c r="AI49" s="63">
        <v>0.1787</v>
      </c>
      <c r="AJ49" s="63">
        <v>0.1464</v>
      </c>
      <c r="AK49" s="63">
        <v>0.2087</v>
      </c>
      <c r="AL49" s="63">
        <v>0.1799</v>
      </c>
      <c r="AM49" s="63">
        <v>0.13250000000000001</v>
      </c>
      <c r="AN49" s="63">
        <v>0.38769999999999999</v>
      </c>
      <c r="AO49" s="63">
        <v>7.3899999999999993E-2</v>
      </c>
      <c r="AP49" s="63">
        <v>0.14499999999999999</v>
      </c>
      <c r="AQ49" s="63">
        <v>0.17849999999999999</v>
      </c>
      <c r="AR49" s="63">
        <v>0.13669999999999999</v>
      </c>
      <c r="AS49" s="63">
        <v>9.4799999999999995E-2</v>
      </c>
      <c r="AT49" s="63">
        <v>4.4200000000000003E-2</v>
      </c>
      <c r="AU49" s="63">
        <v>4.4200000000000003E-2</v>
      </c>
      <c r="AX49" s="9">
        <v>0</v>
      </c>
      <c r="AY49" s="9">
        <v>0.20599999999999999</v>
      </c>
      <c r="AZ49" s="9">
        <v>0.18229999999999999</v>
      </c>
      <c r="BA49" s="9">
        <v>0.2056</v>
      </c>
      <c r="BB49" s="9">
        <v>0.2056</v>
      </c>
      <c r="BD49" s="9">
        <v>0.1537</v>
      </c>
      <c r="BE49" s="9">
        <v>0.18060000000000001</v>
      </c>
      <c r="BF49" s="9">
        <v>0.20599999999999999</v>
      </c>
      <c r="BG49" s="9">
        <v>0.20799999999999999</v>
      </c>
      <c r="BH49" s="9">
        <v>0.1691</v>
      </c>
      <c r="BI49" s="9">
        <v>0.24010000000000001</v>
      </c>
      <c r="BJ49" s="98">
        <v>0.18060000000000001</v>
      </c>
      <c r="BK49" s="9">
        <v>0.13869999999999999</v>
      </c>
    </row>
    <row r="50" spans="1:63" x14ac:dyDescent="0.3">
      <c r="A50" s="63" t="s">
        <v>40</v>
      </c>
      <c r="B50" s="62"/>
      <c r="C50" s="65">
        <v>931700</v>
      </c>
      <c r="D50" s="63">
        <v>9.3861000000000008</v>
      </c>
      <c r="E50" s="63">
        <v>0.5232</v>
      </c>
      <c r="F50" s="63">
        <v>0.51749999999999996</v>
      </c>
      <c r="G50" s="63">
        <v>0.51910000000000001</v>
      </c>
      <c r="H50" s="63">
        <v>0</v>
      </c>
      <c r="I50" s="63">
        <v>0.69589999999999996</v>
      </c>
      <c r="J50" s="63">
        <v>0.7278</v>
      </c>
      <c r="K50" s="63">
        <v>0.85540000000000005</v>
      </c>
      <c r="L50" s="63">
        <v>0.63829999999999998</v>
      </c>
      <c r="M50" s="63">
        <v>0.97370000000000001</v>
      </c>
      <c r="N50" s="63">
        <v>0.68799999999999994</v>
      </c>
      <c r="O50" s="63">
        <v>0.98499999999999999</v>
      </c>
      <c r="P50" s="63">
        <v>0.98499999999999999</v>
      </c>
      <c r="Q50" s="63">
        <v>0.91349999999999998</v>
      </c>
      <c r="R50" s="63">
        <v>0.96060000000000001</v>
      </c>
      <c r="S50" s="63">
        <v>0.98499999999999999</v>
      </c>
      <c r="T50" s="63">
        <v>0.4612</v>
      </c>
      <c r="U50" s="63">
        <v>0.97560000000000002</v>
      </c>
      <c r="V50" s="63">
        <v>0</v>
      </c>
      <c r="W50" s="63">
        <v>0.59830000000000005</v>
      </c>
      <c r="X50" s="63">
        <v>0.81569999999999998</v>
      </c>
      <c r="Y50" s="63">
        <v>0</v>
      </c>
      <c r="Z50" s="63">
        <v>0.48</v>
      </c>
      <c r="AA50" s="63">
        <v>0.98499999999999999</v>
      </c>
      <c r="AB50" s="63">
        <v>0.83840000000000003</v>
      </c>
      <c r="AC50" s="63">
        <v>0.47810000000000002</v>
      </c>
      <c r="AD50" s="63">
        <v>0.8911</v>
      </c>
      <c r="AE50" s="63">
        <v>0.50049999999999994</v>
      </c>
      <c r="AF50" s="63">
        <v>0</v>
      </c>
      <c r="AG50" s="63">
        <v>1.137</v>
      </c>
      <c r="AH50" s="63">
        <v>0.86350000000000005</v>
      </c>
      <c r="AI50" s="63">
        <v>0.80159999999999998</v>
      </c>
      <c r="AJ50" s="63">
        <v>0.65700000000000003</v>
      </c>
      <c r="AK50" s="63">
        <v>0.93620000000000003</v>
      </c>
      <c r="AL50" s="63">
        <v>0.80720000000000003</v>
      </c>
      <c r="AM50" s="63">
        <v>0.59450000000000003</v>
      </c>
      <c r="AN50" s="63">
        <v>1.7394000000000001</v>
      </c>
      <c r="AO50" s="63">
        <v>0.33150000000000002</v>
      </c>
      <c r="AP50" s="63">
        <v>0.65059999999999996</v>
      </c>
      <c r="AQ50" s="63">
        <v>0.80079999999999996</v>
      </c>
      <c r="AR50" s="63">
        <v>0.61309999999999998</v>
      </c>
      <c r="AS50" s="63">
        <v>0.4254</v>
      </c>
      <c r="AT50" s="63">
        <v>0.19839999999999999</v>
      </c>
      <c r="AU50" s="63">
        <v>0.19839999999999999</v>
      </c>
      <c r="AX50" s="9">
        <v>8.532</v>
      </c>
      <c r="AY50" s="9">
        <v>1.0588</v>
      </c>
      <c r="AZ50" s="9">
        <v>0.9365</v>
      </c>
      <c r="BA50" s="9">
        <v>1.0568</v>
      </c>
      <c r="BB50" s="9">
        <v>1.0568</v>
      </c>
      <c r="BD50" s="9">
        <v>0.78990000000000005</v>
      </c>
      <c r="BE50" s="9">
        <v>0.9284</v>
      </c>
      <c r="BF50" s="9">
        <v>1.0588</v>
      </c>
      <c r="BG50" s="9">
        <v>1.069</v>
      </c>
      <c r="BH50" s="9">
        <v>0.86909999999999998</v>
      </c>
      <c r="BI50" s="9">
        <v>1.234</v>
      </c>
      <c r="BJ50" s="98">
        <v>0.9284</v>
      </c>
      <c r="BK50" s="9">
        <v>0.71309999999999996</v>
      </c>
    </row>
    <row r="51" spans="1:63" x14ac:dyDescent="0.3">
      <c r="A51" s="63" t="s">
        <v>41</v>
      </c>
      <c r="B51" s="62"/>
      <c r="C51" s="65">
        <v>931900</v>
      </c>
      <c r="D51" s="63">
        <v>12.762100000000002</v>
      </c>
      <c r="E51" s="63">
        <v>0.71140000000000003</v>
      </c>
      <c r="F51" s="63">
        <v>0.70369999999999999</v>
      </c>
      <c r="G51" s="63">
        <v>0.70569999999999999</v>
      </c>
      <c r="H51" s="63">
        <v>0</v>
      </c>
      <c r="I51" s="63">
        <v>0.94620000000000004</v>
      </c>
      <c r="J51" s="63">
        <v>0.98960000000000004</v>
      </c>
      <c r="K51" s="63">
        <v>1.1631</v>
      </c>
      <c r="L51" s="63">
        <v>0.86780000000000002</v>
      </c>
      <c r="M51" s="63">
        <v>1.3239000000000001</v>
      </c>
      <c r="N51" s="63">
        <v>0.9355</v>
      </c>
      <c r="O51" s="63">
        <v>1.3392999999999999</v>
      </c>
      <c r="P51" s="63">
        <v>1.3392999999999999</v>
      </c>
      <c r="Q51" s="63">
        <v>1.2421</v>
      </c>
      <c r="R51" s="63">
        <v>1.3061</v>
      </c>
      <c r="S51" s="63">
        <v>1.3392999999999999</v>
      </c>
      <c r="T51" s="63">
        <v>0.62709999999999999</v>
      </c>
      <c r="U51" s="63">
        <v>1.3265</v>
      </c>
      <c r="V51" s="63">
        <v>0</v>
      </c>
      <c r="W51" s="63">
        <v>0.8135</v>
      </c>
      <c r="X51" s="63">
        <v>1.1091</v>
      </c>
      <c r="Y51" s="63">
        <v>0</v>
      </c>
      <c r="Z51" s="63">
        <v>0.65269999999999995</v>
      </c>
      <c r="AA51" s="63">
        <v>1.3392999999999999</v>
      </c>
      <c r="AB51" s="63">
        <v>1.1398999999999999</v>
      </c>
      <c r="AC51" s="63">
        <v>0.65010000000000001</v>
      </c>
      <c r="AD51" s="63">
        <v>1.2116</v>
      </c>
      <c r="AE51" s="63">
        <v>0.68049999999999999</v>
      </c>
      <c r="AF51" s="63">
        <v>0</v>
      </c>
      <c r="AG51" s="63">
        <v>1.546</v>
      </c>
      <c r="AH51" s="63">
        <v>1.1740999999999999</v>
      </c>
      <c r="AI51" s="63">
        <v>1.0899000000000001</v>
      </c>
      <c r="AJ51" s="63">
        <v>0.89329999999999998</v>
      </c>
      <c r="AK51" s="63">
        <v>1.2728999999999999</v>
      </c>
      <c r="AL51" s="63">
        <v>1.0974999999999999</v>
      </c>
      <c r="AM51" s="63">
        <v>0.80840000000000001</v>
      </c>
      <c r="AN51" s="63">
        <v>2.3651</v>
      </c>
      <c r="AO51" s="63">
        <v>0.45079999999999998</v>
      </c>
      <c r="AP51" s="63">
        <v>0.88470000000000004</v>
      </c>
      <c r="AQ51" s="63">
        <v>1.0889</v>
      </c>
      <c r="AR51" s="63">
        <v>0.83360000000000001</v>
      </c>
      <c r="AS51" s="63">
        <v>0.57840000000000003</v>
      </c>
      <c r="AT51" s="63">
        <v>0.26979999999999998</v>
      </c>
      <c r="AU51" s="63">
        <v>0.26979999999999998</v>
      </c>
      <c r="AX51" s="9">
        <v>0</v>
      </c>
      <c r="AY51" s="9">
        <v>1.3275999999999999</v>
      </c>
      <c r="AZ51" s="9">
        <v>1.1740999999999999</v>
      </c>
      <c r="BA51" s="9">
        <v>1.3250999999999999</v>
      </c>
      <c r="BB51" s="9">
        <v>1.3250999999999999</v>
      </c>
      <c r="BD51" s="9">
        <v>0.99039999999999995</v>
      </c>
      <c r="BE51" s="9">
        <v>1.1640999999999999</v>
      </c>
      <c r="BF51" s="9">
        <v>1.3275999999999999</v>
      </c>
      <c r="BG51" s="9">
        <v>1.3404</v>
      </c>
      <c r="BH51" s="9">
        <v>1.0898000000000001</v>
      </c>
      <c r="BI51" s="9">
        <v>1.5472999999999999</v>
      </c>
      <c r="BJ51" s="98">
        <v>1.1640999999999999</v>
      </c>
      <c r="BK51" s="9">
        <v>0.89410000000000001</v>
      </c>
    </row>
    <row r="52" spans="1:63" x14ac:dyDescent="0.3">
      <c r="A52" s="63" t="s">
        <v>42</v>
      </c>
      <c r="B52" s="62"/>
      <c r="C52" s="65">
        <v>932000</v>
      </c>
      <c r="D52" s="63">
        <v>8.3463999999999992</v>
      </c>
      <c r="E52" s="63">
        <v>0.4652</v>
      </c>
      <c r="F52" s="63">
        <v>0.4602</v>
      </c>
      <c r="G52" s="63">
        <v>0.46160000000000001</v>
      </c>
      <c r="H52" s="63">
        <v>0</v>
      </c>
      <c r="I52" s="63">
        <v>0.61880000000000002</v>
      </c>
      <c r="J52" s="63">
        <v>0.6472</v>
      </c>
      <c r="K52" s="63">
        <v>0.76070000000000004</v>
      </c>
      <c r="L52" s="63">
        <v>0.56759999999999999</v>
      </c>
      <c r="M52" s="63">
        <v>0.8659</v>
      </c>
      <c r="N52" s="63">
        <v>0.61180000000000001</v>
      </c>
      <c r="O52" s="63">
        <v>0.87590000000000001</v>
      </c>
      <c r="P52" s="63">
        <v>0.87590000000000001</v>
      </c>
      <c r="Q52" s="63">
        <v>0.81230000000000002</v>
      </c>
      <c r="R52" s="63">
        <v>0.85419999999999996</v>
      </c>
      <c r="S52" s="63">
        <v>0.87590000000000001</v>
      </c>
      <c r="T52" s="63">
        <v>0.41010000000000002</v>
      </c>
      <c r="U52" s="63">
        <v>0.86750000000000005</v>
      </c>
      <c r="V52" s="63">
        <v>0</v>
      </c>
      <c r="W52" s="63">
        <v>0.53200000000000003</v>
      </c>
      <c r="X52" s="63">
        <v>0.72529999999999994</v>
      </c>
      <c r="Y52" s="63">
        <v>0</v>
      </c>
      <c r="Z52" s="63">
        <v>0.42680000000000001</v>
      </c>
      <c r="AA52" s="63">
        <v>0.87590000000000001</v>
      </c>
      <c r="AB52" s="63">
        <v>0.74550000000000005</v>
      </c>
      <c r="AC52" s="63">
        <v>0.42520000000000002</v>
      </c>
      <c r="AD52" s="63">
        <v>0.79239999999999999</v>
      </c>
      <c r="AE52" s="63">
        <v>0.44500000000000001</v>
      </c>
      <c r="AF52" s="63">
        <v>0</v>
      </c>
      <c r="AG52" s="63">
        <v>1.0111000000000001</v>
      </c>
      <c r="AH52" s="63">
        <v>0.76790000000000003</v>
      </c>
      <c r="AI52" s="63">
        <v>0.71279999999999999</v>
      </c>
      <c r="AJ52" s="63">
        <v>0.58420000000000005</v>
      </c>
      <c r="AK52" s="63">
        <v>0.83250000000000002</v>
      </c>
      <c r="AL52" s="63">
        <v>0.71779999999999999</v>
      </c>
      <c r="AM52" s="63">
        <v>0.52869999999999995</v>
      </c>
      <c r="AN52" s="63">
        <v>1.5468</v>
      </c>
      <c r="AO52" s="63">
        <v>0.29480000000000001</v>
      </c>
      <c r="AP52" s="63">
        <v>0.5786</v>
      </c>
      <c r="AQ52" s="63">
        <v>0.71209999999999996</v>
      </c>
      <c r="AR52" s="63">
        <v>0.54520000000000002</v>
      </c>
      <c r="AS52" s="63">
        <v>0.37830000000000003</v>
      </c>
      <c r="AT52" s="63">
        <v>0.1764</v>
      </c>
      <c r="AU52" s="63">
        <v>0.1764</v>
      </c>
      <c r="AX52" s="9">
        <v>0</v>
      </c>
      <c r="AY52" s="9">
        <v>0.85819999999999996</v>
      </c>
      <c r="AZ52" s="9">
        <v>0.75900000000000001</v>
      </c>
      <c r="BA52" s="9">
        <v>0.85660000000000003</v>
      </c>
      <c r="BB52" s="9">
        <v>0.85660000000000003</v>
      </c>
      <c r="BD52" s="9">
        <v>0.64019999999999999</v>
      </c>
      <c r="BE52" s="9">
        <v>0.75249999999999995</v>
      </c>
      <c r="BF52" s="9">
        <v>0.85819999999999996</v>
      </c>
      <c r="BG52" s="9">
        <v>0.86650000000000005</v>
      </c>
      <c r="BH52" s="9">
        <v>0.70450000000000002</v>
      </c>
      <c r="BI52" s="9">
        <v>1.0002</v>
      </c>
      <c r="BJ52" s="98">
        <v>0.75249999999999995</v>
      </c>
      <c r="BK52" s="9">
        <v>0.57799999999999996</v>
      </c>
    </row>
    <row r="53" spans="1:63" x14ac:dyDescent="0.3">
      <c r="A53" s="63" t="s">
        <v>43</v>
      </c>
      <c r="B53" s="62"/>
      <c r="C53" s="65">
        <v>932100</v>
      </c>
      <c r="D53" s="63">
        <v>2.0781999999999998</v>
      </c>
      <c r="E53" s="63">
        <v>0.1158</v>
      </c>
      <c r="F53" s="63">
        <v>0.11459999999999999</v>
      </c>
      <c r="G53" s="63">
        <v>0.1149</v>
      </c>
      <c r="H53" s="63">
        <v>0</v>
      </c>
      <c r="I53" s="63">
        <v>0.15409999999999999</v>
      </c>
      <c r="J53" s="63">
        <v>0.16109999999999999</v>
      </c>
      <c r="K53" s="63">
        <v>0.18940000000000001</v>
      </c>
      <c r="L53" s="63">
        <v>0.14130000000000001</v>
      </c>
      <c r="M53" s="63">
        <v>0.21560000000000001</v>
      </c>
      <c r="N53" s="63">
        <v>0.15229999999999999</v>
      </c>
      <c r="O53" s="63">
        <v>0.21809999999999999</v>
      </c>
      <c r="P53" s="63">
        <v>0.21809999999999999</v>
      </c>
      <c r="Q53" s="63">
        <v>0.20230000000000001</v>
      </c>
      <c r="R53" s="63">
        <v>0.2127</v>
      </c>
      <c r="S53" s="63">
        <v>0.21809999999999999</v>
      </c>
      <c r="T53" s="63">
        <v>0.1021</v>
      </c>
      <c r="U53" s="63">
        <v>0.216</v>
      </c>
      <c r="V53" s="63">
        <v>0</v>
      </c>
      <c r="W53" s="63">
        <v>0.13250000000000001</v>
      </c>
      <c r="X53" s="63">
        <v>0.18060000000000001</v>
      </c>
      <c r="Y53" s="63">
        <v>0</v>
      </c>
      <c r="Z53" s="63">
        <v>0.10630000000000001</v>
      </c>
      <c r="AA53" s="63">
        <v>0.21809999999999999</v>
      </c>
      <c r="AB53" s="63">
        <v>0.18559999999999999</v>
      </c>
      <c r="AC53" s="63">
        <v>0.10589999999999999</v>
      </c>
      <c r="AD53" s="63">
        <v>0.1973</v>
      </c>
      <c r="AE53" s="63">
        <v>0.1108</v>
      </c>
      <c r="AF53" s="63">
        <v>0</v>
      </c>
      <c r="AG53" s="63">
        <v>0.25180000000000002</v>
      </c>
      <c r="AH53" s="63">
        <v>0.19120000000000001</v>
      </c>
      <c r="AI53" s="63">
        <v>0.17749999999999999</v>
      </c>
      <c r="AJ53" s="63">
        <v>0.14549999999999999</v>
      </c>
      <c r="AK53" s="63">
        <v>0.20730000000000001</v>
      </c>
      <c r="AL53" s="63">
        <v>0.1787</v>
      </c>
      <c r="AM53" s="63">
        <v>0.13159999999999999</v>
      </c>
      <c r="AN53" s="63">
        <v>0.3851</v>
      </c>
      <c r="AO53" s="63">
        <v>7.3400000000000007E-2</v>
      </c>
      <c r="AP53" s="63">
        <v>0.14410000000000001</v>
      </c>
      <c r="AQ53" s="63">
        <v>0.17730000000000001</v>
      </c>
      <c r="AR53" s="63">
        <v>0.13569999999999999</v>
      </c>
      <c r="AS53" s="63">
        <v>9.4200000000000006E-2</v>
      </c>
      <c r="AT53" s="63">
        <v>4.3900000000000002E-2</v>
      </c>
      <c r="AU53" s="63">
        <v>4.3900000000000002E-2</v>
      </c>
      <c r="AX53" s="9">
        <v>0</v>
      </c>
      <c r="AY53" s="9">
        <v>0.2135</v>
      </c>
      <c r="AZ53" s="9">
        <v>0.1888</v>
      </c>
      <c r="BA53" s="9">
        <v>0.21310000000000001</v>
      </c>
      <c r="BB53" s="9">
        <v>0.21310000000000001</v>
      </c>
      <c r="BD53" s="9">
        <v>0.1593</v>
      </c>
      <c r="BE53" s="9">
        <v>0.18720000000000001</v>
      </c>
      <c r="BF53" s="9">
        <v>0.2135</v>
      </c>
      <c r="BG53" s="9">
        <v>0.2155</v>
      </c>
      <c r="BH53" s="9">
        <v>0.17519999999999999</v>
      </c>
      <c r="BI53" s="9">
        <v>0.24879999999999999</v>
      </c>
      <c r="BJ53" s="98">
        <v>0.18720000000000001</v>
      </c>
      <c r="BK53" s="9">
        <v>0.14380000000000001</v>
      </c>
    </row>
    <row r="54" spans="1:63" x14ac:dyDescent="0.3">
      <c r="A54" s="63" t="s">
        <v>44</v>
      </c>
      <c r="B54" s="62"/>
      <c r="C54" s="65">
        <v>932200</v>
      </c>
      <c r="D54" s="63">
        <v>2.1798999999999999</v>
      </c>
      <c r="E54" s="63">
        <v>0.1215</v>
      </c>
      <c r="F54" s="63">
        <v>0.1202</v>
      </c>
      <c r="G54" s="63">
        <v>0.1205</v>
      </c>
      <c r="H54" s="63">
        <v>0</v>
      </c>
      <c r="I54" s="63">
        <v>0.16159999999999999</v>
      </c>
      <c r="J54" s="63">
        <v>0.16900000000000001</v>
      </c>
      <c r="K54" s="63">
        <v>0.19869999999999999</v>
      </c>
      <c r="L54" s="63">
        <v>0.1482</v>
      </c>
      <c r="M54" s="63">
        <v>0.2261</v>
      </c>
      <c r="N54" s="63">
        <v>0.1598</v>
      </c>
      <c r="O54" s="63">
        <v>0.2288</v>
      </c>
      <c r="P54" s="63">
        <v>0.2288</v>
      </c>
      <c r="Q54" s="63">
        <v>0.2122</v>
      </c>
      <c r="R54" s="63">
        <v>0.22309999999999999</v>
      </c>
      <c r="S54" s="63">
        <v>0.2288</v>
      </c>
      <c r="T54" s="63">
        <v>0.1071</v>
      </c>
      <c r="U54" s="63">
        <v>0.2266</v>
      </c>
      <c r="V54" s="63">
        <v>0</v>
      </c>
      <c r="W54" s="63">
        <v>0.1389</v>
      </c>
      <c r="X54" s="63">
        <v>0.18940000000000001</v>
      </c>
      <c r="Y54" s="63">
        <v>0</v>
      </c>
      <c r="Z54" s="63">
        <v>0.1115</v>
      </c>
      <c r="AA54" s="63">
        <v>0.2288</v>
      </c>
      <c r="AB54" s="63">
        <v>0.19470000000000001</v>
      </c>
      <c r="AC54" s="63">
        <v>0.111</v>
      </c>
      <c r="AD54" s="63">
        <v>0.20699999999999999</v>
      </c>
      <c r="AE54" s="63">
        <v>0.1162</v>
      </c>
      <c r="AF54" s="63">
        <v>0</v>
      </c>
      <c r="AG54" s="63">
        <v>0.2641</v>
      </c>
      <c r="AH54" s="63">
        <v>0.2006</v>
      </c>
      <c r="AI54" s="63">
        <v>0.1862</v>
      </c>
      <c r="AJ54" s="63">
        <v>0.15260000000000001</v>
      </c>
      <c r="AK54" s="63">
        <v>0.21740000000000001</v>
      </c>
      <c r="AL54" s="63">
        <v>0.1875</v>
      </c>
      <c r="AM54" s="63">
        <v>0.1381</v>
      </c>
      <c r="AN54" s="63">
        <v>0.40400000000000003</v>
      </c>
      <c r="AO54" s="63">
        <v>7.6999999999999999E-2</v>
      </c>
      <c r="AP54" s="63">
        <v>0.15110000000000001</v>
      </c>
      <c r="AQ54" s="63">
        <v>0.186</v>
      </c>
      <c r="AR54" s="63">
        <v>0.1424</v>
      </c>
      <c r="AS54" s="63">
        <v>9.8799999999999999E-2</v>
      </c>
      <c r="AT54" s="63">
        <v>4.6100000000000002E-2</v>
      </c>
      <c r="AU54" s="63">
        <v>4.6100000000000002E-2</v>
      </c>
      <c r="AX54" s="9">
        <v>0</v>
      </c>
      <c r="AY54" s="9">
        <v>0.24079999999999999</v>
      </c>
      <c r="AZ54" s="9">
        <v>0.21290000000000001</v>
      </c>
      <c r="BA54" s="9">
        <v>0.24030000000000001</v>
      </c>
      <c r="BB54" s="9">
        <v>0.24030000000000001</v>
      </c>
      <c r="BD54" s="9">
        <v>0.17960000000000001</v>
      </c>
      <c r="BE54" s="9">
        <v>0.2112</v>
      </c>
      <c r="BF54" s="9">
        <v>0.24079999999999999</v>
      </c>
      <c r="BG54" s="9">
        <v>0.24310000000000001</v>
      </c>
      <c r="BH54" s="9">
        <v>0.19769999999999999</v>
      </c>
      <c r="BI54" s="9">
        <v>0.28070000000000001</v>
      </c>
      <c r="BJ54" s="98">
        <v>0.2112</v>
      </c>
      <c r="BK54" s="9">
        <v>0.16220000000000001</v>
      </c>
    </row>
    <row r="55" spans="1:63" x14ac:dyDescent="0.3">
      <c r="A55" s="62" t="s">
        <v>534</v>
      </c>
      <c r="B55" s="62"/>
      <c r="C55" s="65">
        <v>932300</v>
      </c>
      <c r="D55" s="63">
        <v>2.17</v>
      </c>
      <c r="E55" s="63">
        <v>0.121</v>
      </c>
      <c r="F55" s="63">
        <v>0.11940000000000001</v>
      </c>
      <c r="G55" s="63">
        <v>0.1202</v>
      </c>
      <c r="H55" s="63">
        <v>0</v>
      </c>
      <c r="I55" s="63">
        <v>0.16099999999999998</v>
      </c>
      <c r="J55" s="63">
        <v>0.16839999999999999</v>
      </c>
      <c r="K55" s="63">
        <v>0.1978</v>
      </c>
      <c r="L55" s="63">
        <v>0.14750000000000002</v>
      </c>
      <c r="M55" s="63">
        <v>0.22539999999999999</v>
      </c>
      <c r="N55" s="63">
        <v>0.15909999999999999</v>
      </c>
      <c r="O55" s="63">
        <v>0.22770000000000001</v>
      </c>
      <c r="P55" s="63">
        <v>0.22770000000000001</v>
      </c>
      <c r="Q55" s="63">
        <v>0.21110000000000001</v>
      </c>
      <c r="R55" s="63">
        <v>0.222</v>
      </c>
      <c r="S55" s="63">
        <v>0.22770000000000001</v>
      </c>
      <c r="T55" s="63">
        <v>0.10680000000000001</v>
      </c>
      <c r="U55" s="63">
        <v>0.22559999999999999</v>
      </c>
      <c r="V55" s="63">
        <v>0</v>
      </c>
      <c r="W55" s="63">
        <v>0.13820000000000002</v>
      </c>
      <c r="X55" s="63">
        <v>0.18869999999999998</v>
      </c>
      <c r="Y55" s="63">
        <v>0</v>
      </c>
      <c r="Z55" s="63">
        <v>0.111</v>
      </c>
      <c r="AA55" s="63">
        <v>0.22770000000000001</v>
      </c>
      <c r="AB55" s="63">
        <v>0.19389999999999999</v>
      </c>
      <c r="AC55" s="63">
        <v>0.1104</v>
      </c>
      <c r="AD55" s="63">
        <v>0.20609999999999998</v>
      </c>
      <c r="AE55" s="63">
        <v>0.1158</v>
      </c>
      <c r="AF55" s="63">
        <v>0</v>
      </c>
      <c r="AG55" s="63">
        <v>0.26270000000000004</v>
      </c>
      <c r="AH55" s="63">
        <v>0.1993</v>
      </c>
      <c r="AI55" s="63">
        <v>0.18509999999999999</v>
      </c>
      <c r="AJ55" s="63">
        <v>0.15210000000000001</v>
      </c>
      <c r="AK55" s="63">
        <v>0.21630000000000002</v>
      </c>
      <c r="AL55" s="63">
        <v>0.18669999999999998</v>
      </c>
      <c r="AM55" s="63">
        <v>0.13730000000000001</v>
      </c>
      <c r="AN55" s="63">
        <v>0.4022</v>
      </c>
      <c r="AO55" s="63">
        <v>7.6600000000000001E-2</v>
      </c>
      <c r="AP55" s="63">
        <v>0.15030000000000002</v>
      </c>
      <c r="AQ55" s="63">
        <v>0.185</v>
      </c>
      <c r="AR55" s="63">
        <v>0.14169999999999999</v>
      </c>
      <c r="AS55" s="63">
        <v>9.8199999999999996E-2</v>
      </c>
      <c r="AT55" s="63">
        <v>4.6000000000000006E-2</v>
      </c>
      <c r="AU55" s="63">
        <v>4.6000000000000006E-2</v>
      </c>
      <c r="AX55" s="9">
        <v>0</v>
      </c>
      <c r="AY55" s="9">
        <v>0.22559999999999999</v>
      </c>
      <c r="AZ55" s="9">
        <v>0.19950000000000001</v>
      </c>
      <c r="BA55" s="9">
        <v>0.2248</v>
      </c>
      <c r="BB55" s="9">
        <v>0.2248</v>
      </c>
      <c r="BD55" s="9">
        <v>0.16839999999999999</v>
      </c>
      <c r="BE55" s="9">
        <v>0.19789999999999999</v>
      </c>
      <c r="BF55" s="9">
        <v>0.22559999999999999</v>
      </c>
      <c r="BG55" s="9">
        <v>0.22760000000000002</v>
      </c>
      <c r="BH55" s="9">
        <v>0.18519999999999998</v>
      </c>
      <c r="BI55" s="9">
        <v>0.26300000000000001</v>
      </c>
      <c r="BJ55" s="98">
        <v>0.19789999999999999</v>
      </c>
      <c r="BK55" s="9">
        <v>0.152</v>
      </c>
    </row>
    <row r="56" spans="1:63" x14ac:dyDescent="0.3">
      <c r="A56" s="63" t="s">
        <v>46</v>
      </c>
      <c r="B56" s="62"/>
      <c r="C56" s="65">
        <v>932400</v>
      </c>
      <c r="D56" s="63">
        <v>2.1576</v>
      </c>
      <c r="E56" s="63">
        <v>0.1203</v>
      </c>
      <c r="F56" s="63">
        <v>0.11899999999999999</v>
      </c>
      <c r="G56" s="63">
        <v>0.1193</v>
      </c>
      <c r="H56" s="63">
        <v>0</v>
      </c>
      <c r="I56" s="63">
        <v>0.16</v>
      </c>
      <c r="J56" s="63">
        <v>0.1673</v>
      </c>
      <c r="K56" s="63">
        <v>0.1966</v>
      </c>
      <c r="L56" s="63">
        <v>0.1467</v>
      </c>
      <c r="M56" s="63">
        <v>0.2238</v>
      </c>
      <c r="N56" s="63">
        <v>0.15820000000000001</v>
      </c>
      <c r="O56" s="63">
        <v>0.22639999999999999</v>
      </c>
      <c r="P56" s="63">
        <v>0.22639999999999999</v>
      </c>
      <c r="Q56" s="63">
        <v>0.21</v>
      </c>
      <c r="R56" s="63">
        <v>0.2208</v>
      </c>
      <c r="S56" s="63">
        <v>0.22639999999999999</v>
      </c>
      <c r="T56" s="63">
        <v>0.106</v>
      </c>
      <c r="U56" s="63">
        <v>0.2243</v>
      </c>
      <c r="V56" s="63">
        <v>0</v>
      </c>
      <c r="W56" s="63">
        <v>0.13750000000000001</v>
      </c>
      <c r="X56" s="63">
        <v>0.1875</v>
      </c>
      <c r="Y56" s="63">
        <v>0</v>
      </c>
      <c r="Z56" s="63">
        <v>0.1103</v>
      </c>
      <c r="AA56" s="63">
        <v>0.22639999999999999</v>
      </c>
      <c r="AB56" s="63">
        <v>0.19270000000000001</v>
      </c>
      <c r="AC56" s="63">
        <v>0.1099</v>
      </c>
      <c r="AD56" s="63">
        <v>0.20480000000000001</v>
      </c>
      <c r="AE56" s="63">
        <v>0.115</v>
      </c>
      <c r="AF56" s="63">
        <v>0</v>
      </c>
      <c r="AG56" s="63">
        <v>0.26140000000000002</v>
      </c>
      <c r="AH56" s="63">
        <v>0.19850000000000001</v>
      </c>
      <c r="AI56" s="63">
        <v>0.18429999999999999</v>
      </c>
      <c r="AJ56" s="63">
        <v>0.151</v>
      </c>
      <c r="AK56" s="63">
        <v>0.2152</v>
      </c>
      <c r="AL56" s="63">
        <v>0.18559999999999999</v>
      </c>
      <c r="AM56" s="63">
        <v>0.13669999999999999</v>
      </c>
      <c r="AN56" s="63">
        <v>0.39979999999999999</v>
      </c>
      <c r="AO56" s="63">
        <v>7.6200000000000004E-2</v>
      </c>
      <c r="AP56" s="63">
        <v>0.14960000000000001</v>
      </c>
      <c r="AQ56" s="63">
        <v>0.18410000000000001</v>
      </c>
      <c r="AR56" s="63">
        <v>0.1409</v>
      </c>
      <c r="AS56" s="63">
        <v>9.7799999999999998E-2</v>
      </c>
      <c r="AT56" s="63">
        <v>4.5600000000000002E-2</v>
      </c>
      <c r="AU56" s="63">
        <v>4.5600000000000002E-2</v>
      </c>
      <c r="AX56" s="9">
        <v>0</v>
      </c>
      <c r="AY56" s="9">
        <v>0.22009999999999999</v>
      </c>
      <c r="AZ56" s="9">
        <v>0.1946</v>
      </c>
      <c r="BA56" s="9">
        <v>0.21970000000000001</v>
      </c>
      <c r="BB56" s="9">
        <v>0.21970000000000001</v>
      </c>
      <c r="BD56" s="9">
        <v>0.16420000000000001</v>
      </c>
      <c r="BE56" s="9">
        <v>0.193</v>
      </c>
      <c r="BF56" s="9">
        <v>0.22009999999999999</v>
      </c>
      <c r="BG56" s="9">
        <v>0.22220000000000001</v>
      </c>
      <c r="BH56" s="9">
        <v>0.1807</v>
      </c>
      <c r="BI56" s="9">
        <v>0.25650000000000001</v>
      </c>
      <c r="BJ56" s="98">
        <v>0.193</v>
      </c>
      <c r="BK56" s="9">
        <v>0.1482</v>
      </c>
    </row>
    <row r="57" spans="1:63" x14ac:dyDescent="0.3">
      <c r="A57" s="63" t="s">
        <v>74</v>
      </c>
      <c r="B57" s="62"/>
      <c r="C57" s="65">
        <v>973100</v>
      </c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X57" s="9">
        <v>0</v>
      </c>
      <c r="AY57" s="9">
        <v>0</v>
      </c>
      <c r="AZ57" s="9">
        <v>0</v>
      </c>
      <c r="BA57" s="9">
        <v>0</v>
      </c>
    </row>
    <row r="58" spans="1:63" x14ac:dyDescent="0.3">
      <c r="A58" s="63" t="s">
        <v>628</v>
      </c>
      <c r="B58" s="62"/>
      <c r="C58" s="65">
        <v>950654</v>
      </c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W58" s="9">
        <v>8.3332999999999995</v>
      </c>
    </row>
    <row r="59" spans="1:63" x14ac:dyDescent="0.3">
      <c r="A59" s="12" t="s">
        <v>625</v>
      </c>
      <c r="C59" s="10">
        <v>971200</v>
      </c>
      <c r="BA59" s="9">
        <v>2.4603999999999999</v>
      </c>
      <c r="BB59" s="9">
        <v>1.2302</v>
      </c>
    </row>
    <row r="60" spans="1:63" ht="13.2" x14ac:dyDescent="0.25">
      <c r="A60" s="62"/>
      <c r="B60" s="62"/>
      <c r="C60" s="62"/>
      <c r="D60" s="63"/>
      <c r="E60" s="63">
        <f t="shared" ref="E60:AV60" si="0">SUM(E6:E57)</f>
        <v>200.00000000000009</v>
      </c>
      <c r="F60" s="63">
        <f t="shared" si="0"/>
        <v>199.99999999999997</v>
      </c>
      <c r="G60" s="63">
        <f t="shared" si="0"/>
        <v>200.00000000000009</v>
      </c>
      <c r="H60" s="63">
        <f t="shared" si="0"/>
        <v>200</v>
      </c>
      <c r="I60" s="63">
        <f t="shared" si="0"/>
        <v>199.99999999999994</v>
      </c>
      <c r="J60" s="63">
        <f t="shared" si="0"/>
        <v>200</v>
      </c>
      <c r="K60" s="63">
        <f t="shared" si="0"/>
        <v>199.99999999999994</v>
      </c>
      <c r="L60" s="63">
        <f t="shared" si="0"/>
        <v>199.99999999999991</v>
      </c>
      <c r="M60" s="63">
        <f t="shared" si="0"/>
        <v>200.00000000000003</v>
      </c>
      <c r="N60" s="63">
        <f t="shared" si="0"/>
        <v>199.99999999999983</v>
      </c>
      <c r="O60" s="63">
        <f t="shared" si="0"/>
        <v>200</v>
      </c>
      <c r="P60" s="63">
        <f t="shared" si="0"/>
        <v>200</v>
      </c>
      <c r="Q60" s="63">
        <f t="shared" si="0"/>
        <v>200</v>
      </c>
      <c r="R60" s="63">
        <f t="shared" si="0"/>
        <v>200.00000000000006</v>
      </c>
      <c r="S60" s="63">
        <f t="shared" si="0"/>
        <v>200</v>
      </c>
      <c r="T60" s="63">
        <f t="shared" si="0"/>
        <v>200.00000000000006</v>
      </c>
      <c r="U60" s="63">
        <f t="shared" si="0"/>
        <v>199.99999999999994</v>
      </c>
      <c r="V60" s="63">
        <f t="shared" si="0"/>
        <v>200</v>
      </c>
      <c r="W60" s="63">
        <f t="shared" si="0"/>
        <v>199.99999999999994</v>
      </c>
      <c r="X60" s="63">
        <f t="shared" si="0"/>
        <v>200.00000000000006</v>
      </c>
      <c r="Y60" s="63">
        <f t="shared" si="0"/>
        <v>200</v>
      </c>
      <c r="Z60" s="63">
        <f t="shared" si="0"/>
        <v>200</v>
      </c>
      <c r="AA60" s="63">
        <f t="shared" si="0"/>
        <v>200</v>
      </c>
      <c r="AB60" s="63">
        <f t="shared" si="0"/>
        <v>200.00000000000003</v>
      </c>
      <c r="AC60" s="63">
        <f t="shared" si="0"/>
        <v>199.99999999999997</v>
      </c>
      <c r="AD60" s="63">
        <f t="shared" si="0"/>
        <v>199.99999999999986</v>
      </c>
      <c r="AE60" s="63">
        <f t="shared" si="0"/>
        <v>200.00000000000003</v>
      </c>
      <c r="AF60" s="63">
        <f t="shared" si="0"/>
        <v>200</v>
      </c>
      <c r="AG60" s="63">
        <f t="shared" si="0"/>
        <v>200.00000000000011</v>
      </c>
      <c r="AH60" s="63">
        <f t="shared" si="0"/>
        <v>199.99999999999994</v>
      </c>
      <c r="AI60" s="63">
        <f t="shared" si="0"/>
        <v>200.00000000000011</v>
      </c>
      <c r="AJ60" s="63">
        <f t="shared" si="0"/>
        <v>200.00000000000003</v>
      </c>
      <c r="AK60" s="63">
        <f t="shared" si="0"/>
        <v>200.00000000000006</v>
      </c>
      <c r="AL60" s="63">
        <f t="shared" si="0"/>
        <v>200</v>
      </c>
      <c r="AM60" s="63">
        <f t="shared" si="0"/>
        <v>199.99999999999994</v>
      </c>
      <c r="AN60" s="63">
        <f t="shared" si="0"/>
        <v>199.99999999999997</v>
      </c>
      <c r="AO60" s="63">
        <f t="shared" si="0"/>
        <v>200.00000000000006</v>
      </c>
      <c r="AP60" s="63">
        <f t="shared" si="0"/>
        <v>200.00000000000006</v>
      </c>
      <c r="AQ60" s="63">
        <f t="shared" si="0"/>
        <v>200</v>
      </c>
      <c r="AR60" s="63">
        <f t="shared" si="0"/>
        <v>199.99999999999994</v>
      </c>
      <c r="AS60" s="63">
        <f t="shared" si="0"/>
        <v>199.99999999999997</v>
      </c>
      <c r="AT60" s="63">
        <f t="shared" si="0"/>
        <v>200</v>
      </c>
      <c r="AU60" s="63">
        <f t="shared" si="0"/>
        <v>200</v>
      </c>
      <c r="AV60" s="63">
        <f t="shared" si="0"/>
        <v>200</v>
      </c>
      <c r="AW60" s="63">
        <f>SUM(AW6:AW57)</f>
        <v>191.66670000000002</v>
      </c>
      <c r="AX60" s="63">
        <f t="shared" ref="AX60" si="1">SUM(AX6:AX57)</f>
        <v>100</v>
      </c>
      <c r="AY60" s="63">
        <f>SUM(AY6:AY59)</f>
        <v>100</v>
      </c>
      <c r="AZ60" s="63">
        <f t="shared" ref="AZ60:BK60" si="2">SUM(AZ6:AZ59)</f>
        <v>99.999999999999986</v>
      </c>
      <c r="BA60" s="63">
        <f t="shared" si="2"/>
        <v>100.00000000000006</v>
      </c>
      <c r="BB60" s="63">
        <f t="shared" si="2"/>
        <v>100.00000000000004</v>
      </c>
      <c r="BC60" s="63">
        <f t="shared" si="2"/>
        <v>100</v>
      </c>
      <c r="BD60" s="63">
        <f t="shared" si="2"/>
        <v>100</v>
      </c>
      <c r="BE60" s="63">
        <f t="shared" si="2"/>
        <v>100</v>
      </c>
      <c r="BF60" s="63">
        <f t="shared" si="2"/>
        <v>99.999999999999986</v>
      </c>
      <c r="BG60" s="63">
        <f>SUM(BG6:BG59)</f>
        <v>100.00000000000001</v>
      </c>
      <c r="BH60" s="63">
        <f>SUM(BH6:BH59)</f>
        <v>99.999999999999957</v>
      </c>
      <c r="BI60" s="63">
        <f>SUM(BI6:BI59)</f>
        <v>99.999999999999943</v>
      </c>
      <c r="BJ60" s="63">
        <f>SUM(BJ6:BJ59)</f>
        <v>100</v>
      </c>
      <c r="BK60" s="63">
        <f t="shared" si="2"/>
        <v>100</v>
      </c>
    </row>
    <row r="61" spans="1:63" x14ac:dyDescent="0.3">
      <c r="AT61" s="9">
        <v>107</v>
      </c>
      <c r="AU61" s="9">
        <v>126</v>
      </c>
    </row>
    <row r="62" spans="1:63" x14ac:dyDescent="0.3">
      <c r="AT62" s="11">
        <v>130014</v>
      </c>
      <c r="AU62" s="11">
        <v>380059</v>
      </c>
    </row>
    <row r="63" spans="1:63" ht="13.2" x14ac:dyDescent="0.25">
      <c r="AT63" s="11">
        <v>130015</v>
      </c>
      <c r="AU63" s="11">
        <v>130012</v>
      </c>
      <c r="AV63" s="82"/>
    </row>
    <row r="64" spans="1:63" x14ac:dyDescent="0.3">
      <c r="AT64" s="11">
        <v>130018</v>
      </c>
      <c r="AU64" s="11">
        <v>130013</v>
      </c>
    </row>
    <row r="65" spans="46:48" x14ac:dyDescent="0.3">
      <c r="AT65" s="11">
        <v>130019</v>
      </c>
      <c r="AU65" s="11">
        <v>130017</v>
      </c>
    </row>
    <row r="66" spans="46:48" x14ac:dyDescent="0.3">
      <c r="AT66" s="11"/>
      <c r="AU66" s="11">
        <v>130029</v>
      </c>
    </row>
    <row r="67" spans="46:48" ht="13.2" x14ac:dyDescent="0.25">
      <c r="AT67" s="11"/>
      <c r="AU67" s="11">
        <v>130009</v>
      </c>
      <c r="AV67" s="82"/>
    </row>
    <row r="68" spans="46:48" x14ac:dyDescent="0.3">
      <c r="AT68" s="11"/>
      <c r="AU68" s="11">
        <v>130008</v>
      </c>
    </row>
    <row r="69" spans="46:48" x14ac:dyDescent="0.3">
      <c r="AT69" s="11"/>
      <c r="AU69" s="11">
        <v>130016</v>
      </c>
    </row>
    <row r="70" spans="46:48" x14ac:dyDescent="0.3">
      <c r="AT70" s="11"/>
      <c r="AU70" s="11">
        <v>130011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0"/>
  <sheetViews>
    <sheetView topLeftCell="A3443" workbookViewId="0">
      <selection activeCell="B3456" sqref="B3456"/>
    </sheetView>
  </sheetViews>
  <sheetFormatPr defaultColWidth="8.88671875" defaultRowHeight="14.4" x14ac:dyDescent="0.3"/>
  <cols>
    <col min="1" max="1" width="8.88671875" style="24"/>
    <col min="2" max="2" width="27" style="24" bestFit="1" customWidth="1"/>
    <col min="3" max="3" width="11.44140625" style="24" bestFit="1" customWidth="1"/>
    <col min="5" max="16384" width="8.88671875" style="74"/>
  </cols>
  <sheetData>
    <row r="1" spans="1:3" ht="15" thickBot="1" x14ac:dyDescent="0.35">
      <c r="A1" s="100" t="s">
        <v>49</v>
      </c>
      <c r="B1" s="100" t="s">
        <v>1</v>
      </c>
      <c r="C1" s="100" t="s">
        <v>640</v>
      </c>
    </row>
    <row r="2" spans="1:3" ht="15" thickTop="1" x14ac:dyDescent="0.3">
      <c r="A2" s="101">
        <v>10004</v>
      </c>
      <c r="B2" s="101" t="s">
        <v>489</v>
      </c>
      <c r="C2" s="101">
        <v>1</v>
      </c>
    </row>
    <row r="3" spans="1:3" x14ac:dyDescent="0.3">
      <c r="A3" s="101">
        <v>10005</v>
      </c>
      <c r="B3" s="101" t="s">
        <v>489</v>
      </c>
      <c r="C3" s="101">
        <v>1</v>
      </c>
    </row>
    <row r="4" spans="1:3" x14ac:dyDescent="0.3">
      <c r="A4" s="101">
        <v>10006</v>
      </c>
      <c r="B4" s="101" t="s">
        <v>489</v>
      </c>
      <c r="C4" s="101">
        <v>1</v>
      </c>
    </row>
    <row r="5" spans="1:3" x14ac:dyDescent="0.3">
      <c r="A5" s="101">
        <v>10007</v>
      </c>
      <c r="B5" s="101" t="s">
        <v>489</v>
      </c>
      <c r="C5" s="101">
        <v>1</v>
      </c>
    </row>
    <row r="6" spans="1:3" x14ac:dyDescent="0.3">
      <c r="A6" s="101">
        <v>10008</v>
      </c>
      <c r="B6" s="101" t="s">
        <v>489</v>
      </c>
      <c r="C6" s="101">
        <v>1</v>
      </c>
    </row>
    <row r="7" spans="1:3" x14ac:dyDescent="0.3">
      <c r="A7" s="101">
        <v>10010</v>
      </c>
      <c r="B7" s="101" t="s">
        <v>489</v>
      </c>
      <c r="C7" s="101">
        <v>1</v>
      </c>
    </row>
    <row r="8" spans="1:3" x14ac:dyDescent="0.3">
      <c r="A8" s="101">
        <v>10011</v>
      </c>
      <c r="B8" s="101" t="s">
        <v>489</v>
      </c>
      <c r="C8" s="101">
        <v>1</v>
      </c>
    </row>
    <row r="9" spans="1:3" x14ac:dyDescent="0.3">
      <c r="A9" s="101">
        <v>10012</v>
      </c>
      <c r="B9" s="101" t="s">
        <v>489</v>
      </c>
      <c r="C9" s="101">
        <v>1</v>
      </c>
    </row>
    <row r="10" spans="1:3" x14ac:dyDescent="0.3">
      <c r="A10" s="101">
        <v>10013</v>
      </c>
      <c r="B10" s="101" t="s">
        <v>489</v>
      </c>
      <c r="C10" s="101">
        <v>1</v>
      </c>
    </row>
    <row r="11" spans="1:3" x14ac:dyDescent="0.3">
      <c r="A11" s="101">
        <v>10014</v>
      </c>
      <c r="B11" s="101" t="s">
        <v>489</v>
      </c>
      <c r="C11" s="101">
        <v>1</v>
      </c>
    </row>
    <row r="12" spans="1:3" x14ac:dyDescent="0.3">
      <c r="A12" s="101">
        <v>10015</v>
      </c>
      <c r="B12" s="101" t="s">
        <v>489</v>
      </c>
      <c r="C12" s="101">
        <v>1</v>
      </c>
    </row>
    <row r="13" spans="1:3" x14ac:dyDescent="0.3">
      <c r="A13" s="101">
        <v>10016</v>
      </c>
      <c r="B13" s="101" t="s">
        <v>489</v>
      </c>
      <c r="C13" s="101">
        <v>1</v>
      </c>
    </row>
    <row r="14" spans="1:3" x14ac:dyDescent="0.3">
      <c r="A14" s="101">
        <v>10017</v>
      </c>
      <c r="B14" s="101" t="s">
        <v>489</v>
      </c>
      <c r="C14" s="101">
        <v>1</v>
      </c>
    </row>
    <row r="15" spans="1:3" x14ac:dyDescent="0.3">
      <c r="A15" s="101">
        <v>10020</v>
      </c>
      <c r="B15" s="101" t="s">
        <v>489</v>
      </c>
      <c r="C15" s="101">
        <v>1</v>
      </c>
    </row>
    <row r="16" spans="1:3" x14ac:dyDescent="0.3">
      <c r="A16" s="101">
        <v>10021</v>
      </c>
      <c r="B16" s="101" t="s">
        <v>489</v>
      </c>
      <c r="C16" s="101">
        <v>1</v>
      </c>
    </row>
    <row r="17" spans="1:3" x14ac:dyDescent="0.3">
      <c r="A17" s="101">
        <v>10022</v>
      </c>
      <c r="B17" s="101" t="s">
        <v>489</v>
      </c>
      <c r="C17" s="101">
        <v>1</v>
      </c>
    </row>
    <row r="18" spans="1:3" x14ac:dyDescent="0.3">
      <c r="A18" s="101">
        <v>10024</v>
      </c>
      <c r="B18" s="101" t="s">
        <v>489</v>
      </c>
      <c r="C18" s="101">
        <v>1</v>
      </c>
    </row>
    <row r="19" spans="1:3" x14ac:dyDescent="0.3">
      <c r="A19" s="101">
        <v>10025</v>
      </c>
      <c r="B19" s="101" t="s">
        <v>489</v>
      </c>
      <c r="C19" s="101">
        <v>1</v>
      </c>
    </row>
    <row r="20" spans="1:3" x14ac:dyDescent="0.3">
      <c r="A20" s="101">
        <v>10026</v>
      </c>
      <c r="B20" s="101" t="s">
        <v>489</v>
      </c>
      <c r="C20" s="101">
        <v>1</v>
      </c>
    </row>
    <row r="21" spans="1:3" x14ac:dyDescent="0.3">
      <c r="A21" s="101">
        <v>10028</v>
      </c>
      <c r="B21" s="101" t="s">
        <v>489</v>
      </c>
      <c r="C21" s="101">
        <v>1</v>
      </c>
    </row>
    <row r="22" spans="1:3" x14ac:dyDescent="0.3">
      <c r="A22" s="101">
        <v>10029</v>
      </c>
      <c r="B22" s="101" t="s">
        <v>489</v>
      </c>
      <c r="C22" s="101">
        <v>1</v>
      </c>
    </row>
    <row r="23" spans="1:3" x14ac:dyDescent="0.3">
      <c r="A23" s="101">
        <v>10030</v>
      </c>
      <c r="B23" s="101" t="s">
        <v>489</v>
      </c>
      <c r="C23" s="101">
        <v>1</v>
      </c>
    </row>
    <row r="24" spans="1:3" x14ac:dyDescent="0.3">
      <c r="A24" s="101">
        <v>10032</v>
      </c>
      <c r="B24" s="101" t="s">
        <v>489</v>
      </c>
      <c r="C24" s="101">
        <v>1</v>
      </c>
    </row>
    <row r="25" spans="1:3" x14ac:dyDescent="0.3">
      <c r="A25" s="101">
        <v>10033</v>
      </c>
      <c r="B25" s="101" t="s">
        <v>489</v>
      </c>
      <c r="C25" s="101">
        <v>1</v>
      </c>
    </row>
    <row r="26" spans="1:3" x14ac:dyDescent="0.3">
      <c r="A26" s="101">
        <v>10034</v>
      </c>
      <c r="B26" s="101" t="s">
        <v>489</v>
      </c>
      <c r="C26" s="101">
        <v>1</v>
      </c>
    </row>
    <row r="27" spans="1:3" x14ac:dyDescent="0.3">
      <c r="A27" s="101">
        <v>10035</v>
      </c>
      <c r="B27" s="101" t="s">
        <v>489</v>
      </c>
      <c r="C27" s="101">
        <v>1</v>
      </c>
    </row>
    <row r="28" spans="1:3" x14ac:dyDescent="0.3">
      <c r="A28" s="101">
        <v>10036</v>
      </c>
      <c r="B28" s="101" t="s">
        <v>489</v>
      </c>
      <c r="C28" s="101">
        <v>1</v>
      </c>
    </row>
    <row r="29" spans="1:3" x14ac:dyDescent="0.3">
      <c r="A29" s="101">
        <v>10037</v>
      </c>
      <c r="B29" s="101" t="s">
        <v>489</v>
      </c>
      <c r="C29" s="101">
        <v>1</v>
      </c>
    </row>
    <row r="30" spans="1:3" x14ac:dyDescent="0.3">
      <c r="A30" s="101">
        <v>10038</v>
      </c>
      <c r="B30" s="101" t="s">
        <v>489</v>
      </c>
      <c r="C30" s="101">
        <v>1</v>
      </c>
    </row>
    <row r="31" spans="1:3" x14ac:dyDescent="0.3">
      <c r="A31" s="101">
        <v>10040</v>
      </c>
      <c r="B31" s="101" t="s">
        <v>489</v>
      </c>
      <c r="C31" s="101">
        <v>1</v>
      </c>
    </row>
    <row r="32" spans="1:3" x14ac:dyDescent="0.3">
      <c r="A32" s="101">
        <v>10041</v>
      </c>
      <c r="B32" s="101" t="s">
        <v>489</v>
      </c>
      <c r="C32" s="101">
        <v>1</v>
      </c>
    </row>
    <row r="33" spans="1:3" x14ac:dyDescent="0.3">
      <c r="A33" s="101">
        <v>10043</v>
      </c>
      <c r="B33" s="101" t="s">
        <v>489</v>
      </c>
      <c r="C33" s="101">
        <v>1</v>
      </c>
    </row>
    <row r="34" spans="1:3" x14ac:dyDescent="0.3">
      <c r="A34" s="101">
        <v>10044</v>
      </c>
      <c r="B34" s="101" t="s">
        <v>489</v>
      </c>
      <c r="C34" s="101">
        <v>1</v>
      </c>
    </row>
    <row r="35" spans="1:3" x14ac:dyDescent="0.3">
      <c r="A35" s="101">
        <v>10045</v>
      </c>
      <c r="B35" s="101" t="s">
        <v>489</v>
      </c>
      <c r="C35" s="101">
        <v>1</v>
      </c>
    </row>
    <row r="36" spans="1:3" x14ac:dyDescent="0.3">
      <c r="A36" s="101">
        <v>10046</v>
      </c>
      <c r="B36" s="101" t="s">
        <v>489</v>
      </c>
      <c r="C36" s="101">
        <v>1</v>
      </c>
    </row>
    <row r="37" spans="1:3" x14ac:dyDescent="0.3">
      <c r="A37" s="101">
        <v>10047</v>
      </c>
      <c r="B37" s="101" t="s">
        <v>489</v>
      </c>
      <c r="C37" s="101">
        <v>1</v>
      </c>
    </row>
    <row r="38" spans="1:3" x14ac:dyDescent="0.3">
      <c r="A38" s="101">
        <v>10048</v>
      </c>
      <c r="B38" s="101" t="s">
        <v>489</v>
      </c>
      <c r="C38" s="101">
        <v>1</v>
      </c>
    </row>
    <row r="39" spans="1:3" x14ac:dyDescent="0.3">
      <c r="A39" s="101">
        <v>10049</v>
      </c>
      <c r="B39" s="101" t="s">
        <v>489</v>
      </c>
      <c r="C39" s="101">
        <v>1</v>
      </c>
    </row>
    <row r="40" spans="1:3" x14ac:dyDescent="0.3">
      <c r="A40" s="101">
        <v>10050</v>
      </c>
      <c r="B40" s="101" t="s">
        <v>489</v>
      </c>
      <c r="C40" s="101">
        <v>1</v>
      </c>
    </row>
    <row r="41" spans="1:3" x14ac:dyDescent="0.3">
      <c r="A41" s="101">
        <v>10051</v>
      </c>
      <c r="B41" s="101" t="s">
        <v>489</v>
      </c>
      <c r="C41" s="101">
        <v>1</v>
      </c>
    </row>
    <row r="42" spans="1:3" x14ac:dyDescent="0.3">
      <c r="A42" s="101">
        <v>10052</v>
      </c>
      <c r="B42" s="101" t="s">
        <v>489</v>
      </c>
      <c r="C42" s="101">
        <v>1</v>
      </c>
    </row>
    <row r="43" spans="1:3" x14ac:dyDescent="0.3">
      <c r="A43" s="101">
        <v>10057</v>
      </c>
      <c r="B43" s="101" t="s">
        <v>489</v>
      </c>
      <c r="C43" s="101">
        <v>1</v>
      </c>
    </row>
    <row r="44" spans="1:3" x14ac:dyDescent="0.3">
      <c r="A44" s="101">
        <v>10060</v>
      </c>
      <c r="B44" s="101" t="s">
        <v>489</v>
      </c>
      <c r="C44" s="101">
        <v>1</v>
      </c>
    </row>
    <row r="45" spans="1:3" x14ac:dyDescent="0.3">
      <c r="A45" s="101">
        <v>10061</v>
      </c>
      <c r="B45" s="101" t="s">
        <v>489</v>
      </c>
      <c r="C45" s="101">
        <v>1</v>
      </c>
    </row>
    <row r="46" spans="1:3" x14ac:dyDescent="0.3">
      <c r="A46" s="101">
        <v>10064</v>
      </c>
      <c r="B46" s="101" t="s">
        <v>489</v>
      </c>
      <c r="C46" s="101">
        <v>1</v>
      </c>
    </row>
    <row r="47" spans="1:3" x14ac:dyDescent="0.3">
      <c r="A47" s="101">
        <v>10065</v>
      </c>
      <c r="B47" s="101" t="s">
        <v>489</v>
      </c>
      <c r="C47" s="101">
        <v>1</v>
      </c>
    </row>
    <row r="48" spans="1:3" x14ac:dyDescent="0.3">
      <c r="A48" s="101">
        <v>10066</v>
      </c>
      <c r="B48" s="101" t="s">
        <v>489</v>
      </c>
      <c r="C48" s="101">
        <v>1</v>
      </c>
    </row>
    <row r="49" spans="1:3" x14ac:dyDescent="0.3">
      <c r="A49" s="101">
        <v>10067</v>
      </c>
      <c r="B49" s="101" t="s">
        <v>489</v>
      </c>
      <c r="C49" s="101">
        <v>1</v>
      </c>
    </row>
    <row r="50" spans="1:3" x14ac:dyDescent="0.3">
      <c r="A50" s="101">
        <v>10068</v>
      </c>
      <c r="B50" s="101" t="s">
        <v>489</v>
      </c>
      <c r="C50" s="101">
        <v>1</v>
      </c>
    </row>
    <row r="51" spans="1:3" x14ac:dyDescent="0.3">
      <c r="A51" s="101">
        <v>10069</v>
      </c>
      <c r="B51" s="101" t="s">
        <v>489</v>
      </c>
      <c r="C51" s="101">
        <v>1</v>
      </c>
    </row>
    <row r="52" spans="1:3" x14ac:dyDescent="0.3">
      <c r="A52" s="101">
        <v>10071</v>
      </c>
      <c r="B52" s="101" t="s">
        <v>489</v>
      </c>
      <c r="C52" s="101">
        <v>1</v>
      </c>
    </row>
    <row r="53" spans="1:3" x14ac:dyDescent="0.3">
      <c r="A53" s="101">
        <v>10074</v>
      </c>
      <c r="B53" s="101" t="s">
        <v>489</v>
      </c>
      <c r="C53" s="101">
        <v>1</v>
      </c>
    </row>
    <row r="54" spans="1:3" x14ac:dyDescent="0.3">
      <c r="A54" s="101">
        <v>10076</v>
      </c>
      <c r="B54" s="101" t="s">
        <v>489</v>
      </c>
      <c r="C54" s="101">
        <v>1</v>
      </c>
    </row>
    <row r="55" spans="1:3" x14ac:dyDescent="0.3">
      <c r="A55" s="101">
        <v>10078</v>
      </c>
      <c r="B55" s="101" t="s">
        <v>489</v>
      </c>
      <c r="C55" s="101">
        <v>1</v>
      </c>
    </row>
    <row r="56" spans="1:3" x14ac:dyDescent="0.3">
      <c r="A56" s="101">
        <v>10079</v>
      </c>
      <c r="B56" s="101" t="s">
        <v>489</v>
      </c>
      <c r="C56" s="101">
        <v>1</v>
      </c>
    </row>
    <row r="57" spans="1:3" x14ac:dyDescent="0.3">
      <c r="A57" s="101">
        <v>10080</v>
      </c>
      <c r="B57" s="101" t="s">
        <v>489</v>
      </c>
      <c r="C57" s="101">
        <v>1</v>
      </c>
    </row>
    <row r="58" spans="1:3" x14ac:dyDescent="0.3">
      <c r="A58" s="101">
        <v>10081</v>
      </c>
      <c r="B58" s="101" t="s">
        <v>489</v>
      </c>
      <c r="C58" s="101">
        <v>1</v>
      </c>
    </row>
    <row r="59" spans="1:3" x14ac:dyDescent="0.3">
      <c r="A59" s="102">
        <v>10082</v>
      </c>
      <c r="B59" s="101" t="s">
        <v>489</v>
      </c>
      <c r="C59" s="101">
        <v>1</v>
      </c>
    </row>
    <row r="60" spans="1:3" x14ac:dyDescent="0.3">
      <c r="A60" s="102">
        <v>10083</v>
      </c>
      <c r="B60" s="101" t="s">
        <v>489</v>
      </c>
      <c r="C60" s="101">
        <v>1</v>
      </c>
    </row>
    <row r="61" spans="1:3" x14ac:dyDescent="0.3">
      <c r="A61" s="101">
        <v>19001</v>
      </c>
      <c r="B61" s="101" t="s">
        <v>489</v>
      </c>
      <c r="C61" s="101">
        <v>1</v>
      </c>
    </row>
    <row r="62" spans="1:3" x14ac:dyDescent="0.3">
      <c r="A62" s="101">
        <v>100092</v>
      </c>
      <c r="B62" s="101" t="s">
        <v>489</v>
      </c>
      <c r="C62" s="101">
        <v>1</v>
      </c>
    </row>
    <row r="63" spans="1:3" x14ac:dyDescent="0.3">
      <c r="A63" s="101">
        <v>100093</v>
      </c>
      <c r="B63" s="101" t="s">
        <v>489</v>
      </c>
      <c r="C63" s="101">
        <v>1</v>
      </c>
    </row>
    <row r="64" spans="1:3" x14ac:dyDescent="0.3">
      <c r="A64" s="101">
        <v>100094</v>
      </c>
      <c r="B64" s="101" t="s">
        <v>489</v>
      </c>
      <c r="C64" s="101">
        <v>1</v>
      </c>
    </row>
    <row r="65" spans="1:3" x14ac:dyDescent="0.3">
      <c r="A65" s="101">
        <v>100095</v>
      </c>
      <c r="B65" s="101" t="s">
        <v>489</v>
      </c>
      <c r="C65" s="101">
        <v>1</v>
      </c>
    </row>
    <row r="66" spans="1:3" x14ac:dyDescent="0.3">
      <c r="A66" s="101">
        <v>100186</v>
      </c>
      <c r="B66" s="101" t="s">
        <v>489</v>
      </c>
      <c r="C66" s="101">
        <v>1</v>
      </c>
    </row>
    <row r="67" spans="1:3" x14ac:dyDescent="0.3">
      <c r="A67" s="107">
        <v>10085</v>
      </c>
      <c r="B67" s="107" t="s">
        <v>5338</v>
      </c>
      <c r="C67" s="107">
        <v>1</v>
      </c>
    </row>
    <row r="68" spans="1:3" x14ac:dyDescent="0.3">
      <c r="A68" s="107">
        <v>100201</v>
      </c>
      <c r="B68" s="107" t="s">
        <v>5338</v>
      </c>
      <c r="C68" s="101">
        <v>1</v>
      </c>
    </row>
    <row r="69" spans="1:3" x14ac:dyDescent="0.3">
      <c r="A69" s="101">
        <v>30002</v>
      </c>
      <c r="B69" s="101" t="s">
        <v>114</v>
      </c>
      <c r="C69" s="101">
        <v>2</v>
      </c>
    </row>
    <row r="70" spans="1:3" x14ac:dyDescent="0.3">
      <c r="A70" s="101">
        <v>30003</v>
      </c>
      <c r="B70" s="101" t="s">
        <v>114</v>
      </c>
      <c r="C70" s="101">
        <v>2</v>
      </c>
    </row>
    <row r="71" spans="1:3" x14ac:dyDescent="0.3">
      <c r="A71" s="101">
        <v>30004</v>
      </c>
      <c r="B71" s="101" t="s">
        <v>114</v>
      </c>
      <c r="C71" s="101">
        <v>2</v>
      </c>
    </row>
    <row r="72" spans="1:3" x14ac:dyDescent="0.3">
      <c r="A72" s="101">
        <v>30006</v>
      </c>
      <c r="B72" s="101" t="s">
        <v>114</v>
      </c>
      <c r="C72" s="101">
        <v>2</v>
      </c>
    </row>
    <row r="73" spans="1:3" x14ac:dyDescent="0.3">
      <c r="A73" s="101">
        <v>30007</v>
      </c>
      <c r="B73" s="101" t="s">
        <v>114</v>
      </c>
      <c r="C73" s="101">
        <v>2</v>
      </c>
    </row>
    <row r="74" spans="1:3" x14ac:dyDescent="0.3">
      <c r="A74" s="101">
        <v>30008</v>
      </c>
      <c r="B74" s="101" t="s">
        <v>114</v>
      </c>
      <c r="C74" s="101">
        <v>2</v>
      </c>
    </row>
    <row r="75" spans="1:3" x14ac:dyDescent="0.3">
      <c r="A75" s="101">
        <v>30009</v>
      </c>
      <c r="B75" s="101" t="s">
        <v>114</v>
      </c>
      <c r="C75" s="101">
        <v>2</v>
      </c>
    </row>
    <row r="76" spans="1:3" x14ac:dyDescent="0.3">
      <c r="A76" s="101">
        <v>30011</v>
      </c>
      <c r="B76" s="101" t="s">
        <v>114</v>
      </c>
      <c r="C76" s="101">
        <v>2</v>
      </c>
    </row>
    <row r="77" spans="1:3" x14ac:dyDescent="0.3">
      <c r="A77" s="101">
        <v>30012</v>
      </c>
      <c r="B77" s="101" t="s">
        <v>114</v>
      </c>
      <c r="C77" s="101">
        <v>2</v>
      </c>
    </row>
    <row r="78" spans="1:3" x14ac:dyDescent="0.3">
      <c r="A78" s="101">
        <v>30013</v>
      </c>
      <c r="B78" s="101" t="s">
        <v>114</v>
      </c>
      <c r="C78" s="101">
        <v>2</v>
      </c>
    </row>
    <row r="79" spans="1:3" x14ac:dyDescent="0.3">
      <c r="A79" s="101">
        <v>30014</v>
      </c>
      <c r="B79" s="101" t="s">
        <v>114</v>
      </c>
      <c r="C79" s="101">
        <v>2</v>
      </c>
    </row>
    <row r="80" spans="1:3" x14ac:dyDescent="0.3">
      <c r="A80" s="101">
        <v>30015</v>
      </c>
      <c r="B80" s="101" t="s">
        <v>114</v>
      </c>
      <c r="C80" s="101">
        <v>2</v>
      </c>
    </row>
    <row r="81" spans="1:3" x14ac:dyDescent="0.3">
      <c r="A81" s="101">
        <v>30017</v>
      </c>
      <c r="B81" s="101" t="s">
        <v>114</v>
      </c>
      <c r="C81" s="101">
        <v>2</v>
      </c>
    </row>
    <row r="82" spans="1:3" x14ac:dyDescent="0.3">
      <c r="A82" s="101">
        <v>30018</v>
      </c>
      <c r="B82" s="101" t="s">
        <v>114</v>
      </c>
      <c r="C82" s="101">
        <v>2</v>
      </c>
    </row>
    <row r="83" spans="1:3" x14ac:dyDescent="0.3">
      <c r="A83" s="101">
        <v>30019</v>
      </c>
      <c r="B83" s="101" t="s">
        <v>114</v>
      </c>
      <c r="C83" s="101">
        <v>2</v>
      </c>
    </row>
    <row r="84" spans="1:3" x14ac:dyDescent="0.3">
      <c r="A84" s="101">
        <v>30021</v>
      </c>
      <c r="B84" s="101" t="s">
        <v>114</v>
      </c>
      <c r="C84" s="101">
        <v>2</v>
      </c>
    </row>
    <row r="85" spans="1:3" x14ac:dyDescent="0.3">
      <c r="A85" s="101">
        <v>30023</v>
      </c>
      <c r="B85" s="101" t="s">
        <v>114</v>
      </c>
      <c r="C85" s="101">
        <v>2</v>
      </c>
    </row>
    <row r="86" spans="1:3" x14ac:dyDescent="0.3">
      <c r="A86" s="101">
        <v>30026</v>
      </c>
      <c r="B86" s="101" t="s">
        <v>114</v>
      </c>
      <c r="C86" s="101">
        <v>2</v>
      </c>
    </row>
    <row r="87" spans="1:3" x14ac:dyDescent="0.3">
      <c r="A87" s="101">
        <v>30028</v>
      </c>
      <c r="B87" s="101" t="s">
        <v>114</v>
      </c>
      <c r="C87" s="101">
        <v>2</v>
      </c>
    </row>
    <row r="88" spans="1:3" x14ac:dyDescent="0.3">
      <c r="A88" s="101">
        <v>30029</v>
      </c>
      <c r="B88" s="101" t="s">
        <v>114</v>
      </c>
      <c r="C88" s="101">
        <v>2</v>
      </c>
    </row>
    <row r="89" spans="1:3" x14ac:dyDescent="0.3">
      <c r="A89" s="101">
        <v>30031</v>
      </c>
      <c r="B89" s="101" t="s">
        <v>114</v>
      </c>
      <c r="C89" s="101">
        <v>2</v>
      </c>
    </row>
    <row r="90" spans="1:3" x14ac:dyDescent="0.3">
      <c r="A90" s="101">
        <v>30033</v>
      </c>
      <c r="B90" s="101" t="s">
        <v>114</v>
      </c>
      <c r="C90" s="101">
        <v>2</v>
      </c>
    </row>
    <row r="91" spans="1:3" x14ac:dyDescent="0.3">
      <c r="A91" s="101">
        <v>30034</v>
      </c>
      <c r="B91" s="101" t="s">
        <v>114</v>
      </c>
      <c r="C91" s="101">
        <v>2</v>
      </c>
    </row>
    <row r="92" spans="1:3" x14ac:dyDescent="0.3">
      <c r="A92" s="101">
        <v>30035</v>
      </c>
      <c r="B92" s="101" t="s">
        <v>114</v>
      </c>
      <c r="C92" s="101">
        <v>2</v>
      </c>
    </row>
    <row r="93" spans="1:3" x14ac:dyDescent="0.3">
      <c r="A93" s="101">
        <v>30038</v>
      </c>
      <c r="B93" s="101" t="s">
        <v>114</v>
      </c>
      <c r="C93" s="101">
        <v>2</v>
      </c>
    </row>
    <row r="94" spans="1:3" x14ac:dyDescent="0.3">
      <c r="A94" s="101">
        <v>30039</v>
      </c>
      <c r="B94" s="101" t="s">
        <v>114</v>
      </c>
      <c r="C94" s="101">
        <v>2</v>
      </c>
    </row>
    <row r="95" spans="1:3" x14ac:dyDescent="0.3">
      <c r="A95" s="102">
        <v>30041</v>
      </c>
      <c r="B95" s="102" t="s">
        <v>114</v>
      </c>
      <c r="C95" s="102">
        <v>2</v>
      </c>
    </row>
    <row r="96" spans="1:3" x14ac:dyDescent="0.3">
      <c r="A96" s="101">
        <v>30042</v>
      </c>
      <c r="B96" s="101" t="s">
        <v>114</v>
      </c>
      <c r="C96" s="101">
        <v>2</v>
      </c>
    </row>
    <row r="97" spans="1:3" x14ac:dyDescent="0.3">
      <c r="A97" s="107">
        <v>30043</v>
      </c>
      <c r="B97" s="107" t="s">
        <v>114</v>
      </c>
      <c r="C97" s="101">
        <v>2</v>
      </c>
    </row>
    <row r="98" spans="1:3" x14ac:dyDescent="0.3">
      <c r="A98" s="102">
        <v>30047</v>
      </c>
      <c r="B98" s="111" t="s">
        <v>114</v>
      </c>
      <c r="C98" s="102">
        <v>2</v>
      </c>
    </row>
    <row r="99" spans="1:3" x14ac:dyDescent="0.3">
      <c r="A99" s="107">
        <v>30048</v>
      </c>
      <c r="B99" s="107" t="s">
        <v>114</v>
      </c>
      <c r="C99" s="107">
        <v>2</v>
      </c>
    </row>
    <row r="100" spans="1:3" x14ac:dyDescent="0.3">
      <c r="A100" s="101">
        <v>30049</v>
      </c>
      <c r="B100" s="101" t="s">
        <v>114</v>
      </c>
      <c r="C100" s="101">
        <v>2</v>
      </c>
    </row>
    <row r="101" spans="1:3" x14ac:dyDescent="0.3">
      <c r="A101" s="107">
        <v>30051</v>
      </c>
      <c r="B101" s="107" t="s">
        <v>114</v>
      </c>
      <c r="C101" s="107">
        <v>2</v>
      </c>
    </row>
    <row r="102" spans="1:3" x14ac:dyDescent="0.3">
      <c r="A102" s="101">
        <v>39002</v>
      </c>
      <c r="B102" s="101" t="s">
        <v>114</v>
      </c>
      <c r="C102" s="101">
        <v>2</v>
      </c>
    </row>
    <row r="103" spans="1:3" x14ac:dyDescent="0.3">
      <c r="A103" s="101">
        <v>520008</v>
      </c>
      <c r="B103" s="101" t="s">
        <v>112</v>
      </c>
      <c r="C103" s="101">
        <v>5</v>
      </c>
    </row>
    <row r="104" spans="1:3" x14ac:dyDescent="0.3">
      <c r="A104" s="101">
        <v>520010</v>
      </c>
      <c r="B104" s="101" t="s">
        <v>112</v>
      </c>
      <c r="C104" s="101">
        <v>5</v>
      </c>
    </row>
    <row r="105" spans="1:3" x14ac:dyDescent="0.3">
      <c r="A105" s="101">
        <v>520011</v>
      </c>
      <c r="B105" s="101" t="s">
        <v>112</v>
      </c>
      <c r="C105" s="101">
        <v>5</v>
      </c>
    </row>
    <row r="106" spans="1:3" x14ac:dyDescent="0.3">
      <c r="A106" s="101">
        <v>520014</v>
      </c>
      <c r="B106" s="101" t="s">
        <v>112</v>
      </c>
      <c r="C106" s="101">
        <v>5</v>
      </c>
    </row>
    <row r="107" spans="1:3" x14ac:dyDescent="0.3">
      <c r="A107" s="101">
        <v>520016</v>
      </c>
      <c r="B107" s="101" t="s">
        <v>112</v>
      </c>
      <c r="C107" s="101">
        <v>5</v>
      </c>
    </row>
    <row r="108" spans="1:3" x14ac:dyDescent="0.3">
      <c r="A108" s="101">
        <v>520019</v>
      </c>
      <c r="B108" s="101" t="s">
        <v>112</v>
      </c>
      <c r="C108" s="101">
        <v>5</v>
      </c>
    </row>
    <row r="109" spans="1:3" x14ac:dyDescent="0.3">
      <c r="A109" s="101">
        <v>520023</v>
      </c>
      <c r="B109" s="101" t="s">
        <v>112</v>
      </c>
      <c r="C109" s="101">
        <v>5</v>
      </c>
    </row>
    <row r="110" spans="1:3" x14ac:dyDescent="0.3">
      <c r="A110" s="101">
        <v>520024</v>
      </c>
      <c r="B110" s="101" t="s">
        <v>112</v>
      </c>
      <c r="C110" s="101">
        <v>5</v>
      </c>
    </row>
    <row r="111" spans="1:3" x14ac:dyDescent="0.3">
      <c r="A111" s="101">
        <v>520025</v>
      </c>
      <c r="B111" s="101" t="s">
        <v>112</v>
      </c>
      <c r="C111" s="101">
        <v>5</v>
      </c>
    </row>
    <row r="112" spans="1:3" x14ac:dyDescent="0.3">
      <c r="A112" s="101">
        <v>520026</v>
      </c>
      <c r="B112" s="101" t="s">
        <v>112</v>
      </c>
      <c r="C112" s="101">
        <v>5</v>
      </c>
    </row>
    <row r="113" spans="1:3" x14ac:dyDescent="0.3">
      <c r="A113" s="101">
        <v>520028</v>
      </c>
      <c r="B113" s="101" t="s">
        <v>112</v>
      </c>
      <c r="C113" s="101">
        <v>5</v>
      </c>
    </row>
    <row r="114" spans="1:3" x14ac:dyDescent="0.3">
      <c r="A114" s="101">
        <v>520034</v>
      </c>
      <c r="B114" s="101" t="s">
        <v>112</v>
      </c>
      <c r="C114" s="101">
        <v>5</v>
      </c>
    </row>
    <row r="115" spans="1:3" x14ac:dyDescent="0.3">
      <c r="A115" s="101">
        <v>520035</v>
      </c>
      <c r="B115" s="101" t="s">
        <v>112</v>
      </c>
      <c r="C115" s="101">
        <v>5</v>
      </c>
    </row>
    <row r="116" spans="1:3" x14ac:dyDescent="0.3">
      <c r="A116" s="101">
        <v>520039</v>
      </c>
      <c r="B116" s="101" t="s">
        <v>112</v>
      </c>
      <c r="C116" s="101">
        <v>5</v>
      </c>
    </row>
    <row r="117" spans="1:3" x14ac:dyDescent="0.3">
      <c r="A117" s="101">
        <v>520040</v>
      </c>
      <c r="B117" s="101" t="s">
        <v>112</v>
      </c>
      <c r="C117" s="101">
        <v>5</v>
      </c>
    </row>
    <row r="118" spans="1:3" x14ac:dyDescent="0.3">
      <c r="A118" s="101">
        <v>520046</v>
      </c>
      <c r="B118" s="101" t="s">
        <v>112</v>
      </c>
      <c r="C118" s="101">
        <v>5</v>
      </c>
    </row>
    <row r="119" spans="1:3" x14ac:dyDescent="0.3">
      <c r="A119" s="101">
        <v>520047</v>
      </c>
      <c r="B119" s="101" t="s">
        <v>112</v>
      </c>
      <c r="C119" s="101">
        <v>5</v>
      </c>
    </row>
    <row r="120" spans="1:3" x14ac:dyDescent="0.3">
      <c r="A120" s="101">
        <v>520054</v>
      </c>
      <c r="B120" s="101" t="s">
        <v>112</v>
      </c>
      <c r="C120" s="101">
        <v>5</v>
      </c>
    </row>
    <row r="121" spans="1:3" x14ac:dyDescent="0.3">
      <c r="A121" s="101">
        <v>520055</v>
      </c>
      <c r="B121" s="101" t="s">
        <v>112</v>
      </c>
      <c r="C121" s="101">
        <v>5</v>
      </c>
    </row>
    <row r="122" spans="1:3" x14ac:dyDescent="0.3">
      <c r="A122" s="101">
        <v>520056</v>
      </c>
      <c r="B122" s="101" t="s">
        <v>112</v>
      </c>
      <c r="C122" s="101">
        <v>5</v>
      </c>
    </row>
    <row r="123" spans="1:3" x14ac:dyDescent="0.3">
      <c r="A123" s="101">
        <v>520057</v>
      </c>
      <c r="B123" s="101" t="s">
        <v>112</v>
      </c>
      <c r="C123" s="101">
        <v>5</v>
      </c>
    </row>
    <row r="124" spans="1:3" x14ac:dyDescent="0.3">
      <c r="A124" s="101">
        <v>520062</v>
      </c>
      <c r="B124" s="101" t="s">
        <v>112</v>
      </c>
      <c r="C124" s="101">
        <v>5</v>
      </c>
    </row>
    <row r="125" spans="1:3" x14ac:dyDescent="0.3">
      <c r="A125" s="107">
        <v>520065</v>
      </c>
      <c r="B125" s="107" t="s">
        <v>112</v>
      </c>
      <c r="C125" s="101">
        <v>5</v>
      </c>
    </row>
    <row r="126" spans="1:3" x14ac:dyDescent="0.3">
      <c r="A126" s="101">
        <v>529005</v>
      </c>
      <c r="B126" s="101" t="s">
        <v>112</v>
      </c>
      <c r="C126" s="101">
        <v>5</v>
      </c>
    </row>
    <row r="127" spans="1:3" x14ac:dyDescent="0.3">
      <c r="A127" s="101">
        <v>80004</v>
      </c>
      <c r="B127" s="101" t="s">
        <v>111</v>
      </c>
      <c r="C127" s="101">
        <v>6</v>
      </c>
    </row>
    <row r="128" spans="1:3" x14ac:dyDescent="0.3">
      <c r="A128" s="101">
        <v>80005</v>
      </c>
      <c r="B128" s="101" t="s">
        <v>111</v>
      </c>
      <c r="C128" s="101">
        <v>6</v>
      </c>
    </row>
    <row r="129" spans="1:3" x14ac:dyDescent="0.3">
      <c r="A129" s="101">
        <v>90003</v>
      </c>
      <c r="B129" s="101" t="s">
        <v>111</v>
      </c>
      <c r="C129" s="101">
        <v>6</v>
      </c>
    </row>
    <row r="130" spans="1:3" x14ac:dyDescent="0.3">
      <c r="A130" s="101">
        <v>90004</v>
      </c>
      <c r="B130" s="101" t="s">
        <v>111</v>
      </c>
      <c r="C130" s="101">
        <v>6</v>
      </c>
    </row>
    <row r="131" spans="1:3" x14ac:dyDescent="0.3">
      <c r="A131" s="101">
        <v>90005</v>
      </c>
      <c r="B131" s="101" t="s">
        <v>111</v>
      </c>
      <c r="C131" s="101">
        <v>6</v>
      </c>
    </row>
    <row r="132" spans="1:3" x14ac:dyDescent="0.3">
      <c r="A132" s="101">
        <v>90006</v>
      </c>
      <c r="B132" s="101" t="s">
        <v>111</v>
      </c>
      <c r="C132" s="101">
        <v>6</v>
      </c>
    </row>
    <row r="133" spans="1:3" x14ac:dyDescent="0.3">
      <c r="A133" s="101">
        <v>99006</v>
      </c>
      <c r="B133" s="101" t="s">
        <v>111</v>
      </c>
      <c r="C133" s="101">
        <v>6</v>
      </c>
    </row>
    <row r="134" spans="1:3" x14ac:dyDescent="0.3">
      <c r="A134" s="101">
        <v>201025</v>
      </c>
      <c r="B134" s="101" t="s">
        <v>111</v>
      </c>
      <c r="C134" s="101">
        <v>6</v>
      </c>
    </row>
    <row r="135" spans="1:3" x14ac:dyDescent="0.3">
      <c r="A135" s="101">
        <v>210001</v>
      </c>
      <c r="B135" s="101" t="s">
        <v>111</v>
      </c>
      <c r="C135" s="101">
        <v>6</v>
      </c>
    </row>
    <row r="136" spans="1:3" x14ac:dyDescent="0.3">
      <c r="A136" s="101">
        <v>210007</v>
      </c>
      <c r="B136" s="101" t="s">
        <v>111</v>
      </c>
      <c r="C136" s="101">
        <v>6</v>
      </c>
    </row>
    <row r="137" spans="1:3" x14ac:dyDescent="0.3">
      <c r="A137" s="101">
        <v>210008</v>
      </c>
      <c r="B137" s="101" t="s">
        <v>111</v>
      </c>
      <c r="C137" s="101">
        <v>6</v>
      </c>
    </row>
    <row r="138" spans="1:3" x14ac:dyDescent="0.3">
      <c r="A138" s="101">
        <v>210009</v>
      </c>
      <c r="B138" s="101" t="s">
        <v>111</v>
      </c>
      <c r="C138" s="101">
        <v>6</v>
      </c>
    </row>
    <row r="139" spans="1:3" x14ac:dyDescent="0.3">
      <c r="A139" s="101">
        <v>210010</v>
      </c>
      <c r="B139" s="101" t="s">
        <v>111</v>
      </c>
      <c r="C139" s="101">
        <v>6</v>
      </c>
    </row>
    <row r="140" spans="1:3" x14ac:dyDescent="0.3">
      <c r="A140" s="101">
        <v>210011</v>
      </c>
      <c r="B140" s="101" t="s">
        <v>111</v>
      </c>
      <c r="C140" s="101">
        <v>6</v>
      </c>
    </row>
    <row r="141" spans="1:3" x14ac:dyDescent="0.3">
      <c r="A141" s="101">
        <v>210014</v>
      </c>
      <c r="B141" s="101" t="s">
        <v>111</v>
      </c>
      <c r="C141" s="101">
        <v>6</v>
      </c>
    </row>
    <row r="142" spans="1:3" x14ac:dyDescent="0.3">
      <c r="A142" s="101">
        <v>210016</v>
      </c>
      <c r="B142" s="101" t="s">
        <v>111</v>
      </c>
      <c r="C142" s="101">
        <v>6</v>
      </c>
    </row>
    <row r="143" spans="1:3" x14ac:dyDescent="0.3">
      <c r="A143" s="101">
        <v>210017</v>
      </c>
      <c r="B143" s="101" t="s">
        <v>111</v>
      </c>
      <c r="C143" s="101">
        <v>6</v>
      </c>
    </row>
    <row r="144" spans="1:3" x14ac:dyDescent="0.3">
      <c r="A144" s="101">
        <v>210019</v>
      </c>
      <c r="B144" s="101" t="s">
        <v>111</v>
      </c>
      <c r="C144" s="101">
        <v>6</v>
      </c>
    </row>
    <row r="145" spans="1:3" x14ac:dyDescent="0.3">
      <c r="A145" s="101">
        <v>210020</v>
      </c>
      <c r="B145" s="101" t="s">
        <v>111</v>
      </c>
      <c r="C145" s="101">
        <v>6</v>
      </c>
    </row>
    <row r="146" spans="1:3" x14ac:dyDescent="0.3">
      <c r="A146" s="101">
        <v>210021</v>
      </c>
      <c r="B146" s="101" t="s">
        <v>111</v>
      </c>
      <c r="C146" s="101">
        <v>6</v>
      </c>
    </row>
    <row r="147" spans="1:3" x14ac:dyDescent="0.3">
      <c r="A147" s="101">
        <v>210022</v>
      </c>
      <c r="B147" s="101" t="s">
        <v>111</v>
      </c>
      <c r="C147" s="101">
        <v>6</v>
      </c>
    </row>
    <row r="148" spans="1:3" x14ac:dyDescent="0.3">
      <c r="A148" s="101">
        <v>210023</v>
      </c>
      <c r="B148" s="101" t="s">
        <v>111</v>
      </c>
      <c r="C148" s="101">
        <v>6</v>
      </c>
    </row>
    <row r="149" spans="1:3" x14ac:dyDescent="0.3">
      <c r="A149" s="101">
        <v>210024</v>
      </c>
      <c r="B149" s="101" t="s">
        <v>111</v>
      </c>
      <c r="C149" s="101">
        <v>6</v>
      </c>
    </row>
    <row r="150" spans="1:3" x14ac:dyDescent="0.3">
      <c r="A150" s="107">
        <v>210025</v>
      </c>
      <c r="B150" s="101" t="s">
        <v>111</v>
      </c>
      <c r="C150" s="101">
        <v>6</v>
      </c>
    </row>
    <row r="151" spans="1:3" x14ac:dyDescent="0.3">
      <c r="A151" s="101">
        <v>210026</v>
      </c>
      <c r="B151" s="101" t="s">
        <v>111</v>
      </c>
      <c r="C151" s="101">
        <v>6</v>
      </c>
    </row>
    <row r="152" spans="1:3" x14ac:dyDescent="0.3">
      <c r="A152" s="101">
        <v>210027</v>
      </c>
      <c r="B152" s="101" t="s">
        <v>111</v>
      </c>
      <c r="C152" s="101">
        <v>6</v>
      </c>
    </row>
    <row r="153" spans="1:3" x14ac:dyDescent="0.3">
      <c r="A153" s="101">
        <v>210028</v>
      </c>
      <c r="B153" s="101" t="s">
        <v>111</v>
      </c>
      <c r="C153" s="101">
        <v>6</v>
      </c>
    </row>
    <row r="154" spans="1:3" x14ac:dyDescent="0.3">
      <c r="A154" s="101">
        <v>210029</v>
      </c>
      <c r="B154" s="101" t="s">
        <v>111</v>
      </c>
      <c r="C154" s="101">
        <v>6</v>
      </c>
    </row>
    <row r="155" spans="1:3" x14ac:dyDescent="0.3">
      <c r="A155" s="101">
        <v>210030</v>
      </c>
      <c r="B155" s="101" t="s">
        <v>111</v>
      </c>
      <c r="C155" s="101">
        <v>6</v>
      </c>
    </row>
    <row r="156" spans="1:3" x14ac:dyDescent="0.3">
      <c r="A156" s="101">
        <v>210031</v>
      </c>
      <c r="B156" s="101" t="s">
        <v>111</v>
      </c>
      <c r="C156" s="101">
        <v>6</v>
      </c>
    </row>
    <row r="157" spans="1:3" x14ac:dyDescent="0.3">
      <c r="A157" s="101">
        <v>210034</v>
      </c>
      <c r="B157" s="101" t="s">
        <v>111</v>
      </c>
      <c r="C157" s="101">
        <v>6</v>
      </c>
    </row>
    <row r="158" spans="1:3" x14ac:dyDescent="0.3">
      <c r="A158" s="101">
        <v>210035</v>
      </c>
      <c r="B158" s="101" t="s">
        <v>111</v>
      </c>
      <c r="C158" s="101">
        <v>6</v>
      </c>
    </row>
    <row r="159" spans="1:3" x14ac:dyDescent="0.3">
      <c r="A159" s="101">
        <v>210037</v>
      </c>
      <c r="B159" s="101" t="s">
        <v>111</v>
      </c>
      <c r="C159" s="101">
        <v>6</v>
      </c>
    </row>
    <row r="160" spans="1:3" x14ac:dyDescent="0.3">
      <c r="A160" s="101">
        <v>210038</v>
      </c>
      <c r="B160" s="101" t="s">
        <v>111</v>
      </c>
      <c r="C160" s="101">
        <v>6</v>
      </c>
    </row>
    <row r="161" spans="1:4" x14ac:dyDescent="0.3">
      <c r="A161" s="101">
        <v>210043</v>
      </c>
      <c r="B161" s="101" t="s">
        <v>111</v>
      </c>
      <c r="C161" s="101">
        <v>6</v>
      </c>
    </row>
    <row r="162" spans="1:4" x14ac:dyDescent="0.3">
      <c r="A162" s="101">
        <v>210044</v>
      </c>
      <c r="B162" s="101" t="s">
        <v>111</v>
      </c>
      <c r="C162" s="101">
        <v>6</v>
      </c>
    </row>
    <row r="163" spans="1:4" x14ac:dyDescent="0.3">
      <c r="A163" s="101">
        <v>210046</v>
      </c>
      <c r="B163" s="101" t="s">
        <v>111</v>
      </c>
      <c r="C163" s="101">
        <v>6</v>
      </c>
    </row>
    <row r="164" spans="1:4" x14ac:dyDescent="0.3">
      <c r="A164" s="101">
        <v>210047</v>
      </c>
      <c r="B164" s="101" t="s">
        <v>111</v>
      </c>
      <c r="C164" s="101">
        <v>6</v>
      </c>
    </row>
    <row r="165" spans="1:4" x14ac:dyDescent="0.3">
      <c r="A165" s="102">
        <v>210048</v>
      </c>
      <c r="B165" s="102" t="s">
        <v>111</v>
      </c>
      <c r="C165" s="101">
        <v>6</v>
      </c>
    </row>
    <row r="166" spans="1:4" x14ac:dyDescent="0.3">
      <c r="A166" s="101">
        <v>210049</v>
      </c>
      <c r="B166" s="101" t="s">
        <v>111</v>
      </c>
      <c r="C166" s="101">
        <v>6</v>
      </c>
    </row>
    <row r="167" spans="1:4" x14ac:dyDescent="0.3">
      <c r="A167" s="101">
        <v>470217</v>
      </c>
      <c r="B167" s="101" t="s">
        <v>111</v>
      </c>
      <c r="C167" s="101">
        <v>6</v>
      </c>
    </row>
    <row r="168" spans="1:4" x14ac:dyDescent="0.3">
      <c r="A168" s="101">
        <v>470219</v>
      </c>
      <c r="B168" s="101" t="s">
        <v>111</v>
      </c>
      <c r="C168" s="101">
        <v>6</v>
      </c>
    </row>
    <row r="169" spans="1:4" x14ac:dyDescent="0.3">
      <c r="A169" s="101">
        <v>470220</v>
      </c>
      <c r="B169" s="101" t="s">
        <v>111</v>
      </c>
      <c r="C169" s="101">
        <v>6</v>
      </c>
    </row>
    <row r="170" spans="1:4" x14ac:dyDescent="0.3">
      <c r="A170" s="101">
        <v>470221</v>
      </c>
      <c r="B170" s="101" t="s">
        <v>111</v>
      </c>
      <c r="C170" s="101">
        <v>6</v>
      </c>
    </row>
    <row r="171" spans="1:4" x14ac:dyDescent="0.3">
      <c r="A171" s="101">
        <v>470222</v>
      </c>
      <c r="B171" s="101" t="s">
        <v>111</v>
      </c>
      <c r="C171" s="101">
        <v>6</v>
      </c>
    </row>
    <row r="172" spans="1:4" x14ac:dyDescent="0.3">
      <c r="A172" s="101">
        <v>470224</v>
      </c>
      <c r="B172" s="101" t="s">
        <v>111</v>
      </c>
      <c r="C172" s="101">
        <v>6</v>
      </c>
    </row>
    <row r="173" spans="1:4" x14ac:dyDescent="0.3">
      <c r="A173" s="101">
        <v>470225</v>
      </c>
      <c r="B173" s="101" t="s">
        <v>111</v>
      </c>
      <c r="C173" s="101">
        <v>6</v>
      </c>
    </row>
    <row r="174" spans="1:4" x14ac:dyDescent="0.3">
      <c r="A174" s="101">
        <v>470226</v>
      </c>
      <c r="B174" s="101" t="s">
        <v>111</v>
      </c>
      <c r="C174" s="101">
        <v>6</v>
      </c>
    </row>
    <row r="175" spans="1:4" x14ac:dyDescent="0.3">
      <c r="A175" s="105">
        <v>490084</v>
      </c>
      <c r="B175" s="101" t="s">
        <v>111</v>
      </c>
      <c r="C175" s="101">
        <v>6</v>
      </c>
      <c r="D175" s="74"/>
    </row>
    <row r="176" spans="1:4" x14ac:dyDescent="0.3">
      <c r="A176" s="101">
        <v>60004</v>
      </c>
      <c r="B176" s="101" t="s">
        <v>110</v>
      </c>
      <c r="C176" s="101">
        <v>7</v>
      </c>
    </row>
    <row r="177" spans="1:3" x14ac:dyDescent="0.3">
      <c r="A177" s="101">
        <v>60006</v>
      </c>
      <c r="B177" s="101" t="s">
        <v>110</v>
      </c>
      <c r="C177" s="101">
        <v>7</v>
      </c>
    </row>
    <row r="178" spans="1:3" x14ac:dyDescent="0.3">
      <c r="A178" s="101">
        <v>60008</v>
      </c>
      <c r="B178" s="101" t="s">
        <v>110</v>
      </c>
      <c r="C178" s="101">
        <v>7</v>
      </c>
    </row>
    <row r="179" spans="1:3" x14ac:dyDescent="0.3">
      <c r="A179" s="101">
        <v>60010</v>
      </c>
      <c r="B179" s="101" t="s">
        <v>110</v>
      </c>
      <c r="C179" s="101">
        <v>7</v>
      </c>
    </row>
    <row r="180" spans="1:3" x14ac:dyDescent="0.3">
      <c r="A180" s="101">
        <v>60011</v>
      </c>
      <c r="B180" s="101" t="s">
        <v>110</v>
      </c>
      <c r="C180" s="101">
        <v>7</v>
      </c>
    </row>
    <row r="181" spans="1:3" x14ac:dyDescent="0.3">
      <c r="A181" s="101">
        <v>60012</v>
      </c>
      <c r="B181" s="101" t="s">
        <v>110</v>
      </c>
      <c r="C181" s="101">
        <v>7</v>
      </c>
    </row>
    <row r="182" spans="1:3" x14ac:dyDescent="0.3">
      <c r="A182" s="108">
        <v>60013</v>
      </c>
      <c r="B182" s="107" t="s">
        <v>110</v>
      </c>
      <c r="C182" s="109">
        <v>907</v>
      </c>
    </row>
    <row r="183" spans="1:3" x14ac:dyDescent="0.3">
      <c r="A183" s="101">
        <v>60015</v>
      </c>
      <c r="B183" s="101" t="s">
        <v>110</v>
      </c>
      <c r="C183" s="101">
        <v>7</v>
      </c>
    </row>
    <row r="184" spans="1:3" x14ac:dyDescent="0.3">
      <c r="A184" s="101">
        <v>60017</v>
      </c>
      <c r="B184" s="101" t="s">
        <v>110</v>
      </c>
      <c r="C184" s="101">
        <v>7</v>
      </c>
    </row>
    <row r="185" spans="1:3" x14ac:dyDescent="0.3">
      <c r="A185" s="101">
        <v>60018</v>
      </c>
      <c r="B185" s="101" t="s">
        <v>110</v>
      </c>
      <c r="C185" s="101">
        <v>7</v>
      </c>
    </row>
    <row r="186" spans="1:3" x14ac:dyDescent="0.3">
      <c r="A186" s="101">
        <v>60019</v>
      </c>
      <c r="B186" s="101" t="s">
        <v>110</v>
      </c>
      <c r="C186" s="101">
        <v>7</v>
      </c>
    </row>
    <row r="187" spans="1:3" x14ac:dyDescent="0.3">
      <c r="A187" s="101">
        <v>60020</v>
      </c>
      <c r="B187" s="101" t="s">
        <v>110</v>
      </c>
      <c r="C187" s="101">
        <v>7</v>
      </c>
    </row>
    <row r="188" spans="1:3" x14ac:dyDescent="0.3">
      <c r="A188" s="101">
        <v>60021</v>
      </c>
      <c r="B188" s="101" t="s">
        <v>110</v>
      </c>
      <c r="C188" s="101">
        <v>7</v>
      </c>
    </row>
    <row r="189" spans="1:3" x14ac:dyDescent="0.3">
      <c r="A189" s="101">
        <v>60024</v>
      </c>
      <c r="B189" s="101" t="s">
        <v>110</v>
      </c>
      <c r="C189" s="101">
        <v>7</v>
      </c>
    </row>
    <row r="190" spans="1:3" x14ac:dyDescent="0.3">
      <c r="A190" s="101">
        <v>60026</v>
      </c>
      <c r="B190" s="101" t="s">
        <v>110</v>
      </c>
      <c r="C190" s="101">
        <v>7</v>
      </c>
    </row>
    <row r="191" spans="1:3" x14ac:dyDescent="0.3">
      <c r="A191" s="101">
        <v>60028</v>
      </c>
      <c r="B191" s="101" t="s">
        <v>110</v>
      </c>
      <c r="C191" s="101">
        <v>7</v>
      </c>
    </row>
    <row r="192" spans="1:3" x14ac:dyDescent="0.3">
      <c r="A192" s="101">
        <v>60029</v>
      </c>
      <c r="B192" s="101" t="s">
        <v>110</v>
      </c>
      <c r="C192" s="101">
        <v>7</v>
      </c>
    </row>
    <row r="193" spans="1:3" x14ac:dyDescent="0.3">
      <c r="A193" s="101">
        <v>60031</v>
      </c>
      <c r="B193" s="101" t="s">
        <v>110</v>
      </c>
      <c r="C193" s="101">
        <v>7</v>
      </c>
    </row>
    <row r="194" spans="1:3" x14ac:dyDescent="0.3">
      <c r="A194" s="101">
        <v>60032</v>
      </c>
      <c r="B194" s="101" t="s">
        <v>110</v>
      </c>
      <c r="C194" s="101">
        <v>7</v>
      </c>
    </row>
    <row r="195" spans="1:3" x14ac:dyDescent="0.3">
      <c r="A195" s="101">
        <v>60034</v>
      </c>
      <c r="B195" s="101" t="s">
        <v>110</v>
      </c>
      <c r="C195" s="101">
        <v>600</v>
      </c>
    </row>
    <row r="196" spans="1:3" x14ac:dyDescent="0.3">
      <c r="A196" s="101">
        <v>60036</v>
      </c>
      <c r="B196" s="101" t="s">
        <v>110</v>
      </c>
      <c r="C196" s="101">
        <v>7</v>
      </c>
    </row>
    <row r="197" spans="1:3" x14ac:dyDescent="0.3">
      <c r="A197" s="101">
        <v>60037</v>
      </c>
      <c r="B197" s="101" t="s">
        <v>110</v>
      </c>
      <c r="C197" s="101">
        <v>7</v>
      </c>
    </row>
    <row r="198" spans="1:3" x14ac:dyDescent="0.3">
      <c r="A198" s="101">
        <v>60038</v>
      </c>
      <c r="B198" s="101" t="s">
        <v>110</v>
      </c>
      <c r="C198" s="101">
        <v>7</v>
      </c>
    </row>
    <row r="199" spans="1:3" x14ac:dyDescent="0.3">
      <c r="A199" s="101">
        <v>60039</v>
      </c>
      <c r="B199" s="101" t="s">
        <v>110</v>
      </c>
      <c r="C199" s="101">
        <v>7</v>
      </c>
    </row>
    <row r="200" spans="1:3" x14ac:dyDescent="0.3">
      <c r="A200" s="101">
        <v>60042</v>
      </c>
      <c r="B200" s="101" t="s">
        <v>110</v>
      </c>
      <c r="C200" s="101">
        <v>7</v>
      </c>
    </row>
    <row r="201" spans="1:3" x14ac:dyDescent="0.3">
      <c r="A201" s="101">
        <v>60043</v>
      </c>
      <c r="B201" s="101" t="s">
        <v>110</v>
      </c>
      <c r="C201" s="101">
        <v>7</v>
      </c>
    </row>
    <row r="202" spans="1:3" x14ac:dyDescent="0.3">
      <c r="A202" s="101">
        <v>60044</v>
      </c>
      <c r="B202" s="101" t="s">
        <v>110</v>
      </c>
      <c r="C202" s="101">
        <v>7</v>
      </c>
    </row>
    <row r="203" spans="1:3" x14ac:dyDescent="0.3">
      <c r="A203" s="101">
        <v>60045</v>
      </c>
      <c r="B203" s="101" t="s">
        <v>110</v>
      </c>
      <c r="C203" s="101">
        <v>7</v>
      </c>
    </row>
    <row r="204" spans="1:3" x14ac:dyDescent="0.3">
      <c r="A204" s="101">
        <v>60046</v>
      </c>
      <c r="B204" s="101" t="s">
        <v>110</v>
      </c>
      <c r="C204" s="101">
        <v>7</v>
      </c>
    </row>
    <row r="205" spans="1:3" x14ac:dyDescent="0.3">
      <c r="A205" s="101">
        <v>60049</v>
      </c>
      <c r="B205" s="101" t="s">
        <v>110</v>
      </c>
      <c r="C205" s="101">
        <v>7</v>
      </c>
    </row>
    <row r="206" spans="1:3" x14ac:dyDescent="0.3">
      <c r="A206" s="101">
        <v>60059</v>
      </c>
      <c r="B206" s="101" t="s">
        <v>110</v>
      </c>
      <c r="C206" s="101">
        <v>7</v>
      </c>
    </row>
    <row r="207" spans="1:3" x14ac:dyDescent="0.3">
      <c r="A207" s="101">
        <v>60060</v>
      </c>
      <c r="B207" s="101" t="s">
        <v>110</v>
      </c>
      <c r="C207" s="101">
        <v>7</v>
      </c>
    </row>
    <row r="208" spans="1:3" x14ac:dyDescent="0.3">
      <c r="A208" s="101">
        <v>60063</v>
      </c>
      <c r="B208" s="101" t="s">
        <v>110</v>
      </c>
      <c r="C208" s="101">
        <v>7</v>
      </c>
    </row>
    <row r="209" spans="1:3" x14ac:dyDescent="0.3">
      <c r="A209" s="101">
        <v>60065</v>
      </c>
      <c r="B209" s="101" t="s">
        <v>110</v>
      </c>
      <c r="C209" s="101">
        <v>7</v>
      </c>
    </row>
    <row r="210" spans="1:3" x14ac:dyDescent="0.3">
      <c r="A210" s="101">
        <v>60071</v>
      </c>
      <c r="B210" s="101" t="s">
        <v>110</v>
      </c>
      <c r="C210" s="101">
        <v>7</v>
      </c>
    </row>
    <row r="211" spans="1:3" x14ac:dyDescent="0.3">
      <c r="A211" s="101">
        <v>60072</v>
      </c>
      <c r="B211" s="101" t="s">
        <v>110</v>
      </c>
      <c r="C211" s="101">
        <v>7</v>
      </c>
    </row>
    <row r="212" spans="1:3" x14ac:dyDescent="0.3">
      <c r="A212" s="101">
        <v>60073</v>
      </c>
      <c r="B212" s="101" t="s">
        <v>110</v>
      </c>
      <c r="C212" s="101">
        <v>7</v>
      </c>
    </row>
    <row r="213" spans="1:3" x14ac:dyDescent="0.3">
      <c r="A213" s="101">
        <v>60074</v>
      </c>
      <c r="B213" s="101" t="s">
        <v>110</v>
      </c>
      <c r="C213" s="101">
        <v>7</v>
      </c>
    </row>
    <row r="214" spans="1:3" x14ac:dyDescent="0.3">
      <c r="A214" s="101">
        <v>69007</v>
      </c>
      <c r="B214" s="101" t="s">
        <v>110</v>
      </c>
      <c r="C214" s="101">
        <v>7</v>
      </c>
    </row>
    <row r="215" spans="1:3" x14ac:dyDescent="0.3">
      <c r="A215" s="101">
        <v>320026</v>
      </c>
      <c r="B215" s="101" t="s">
        <v>110</v>
      </c>
      <c r="C215" s="101">
        <v>7</v>
      </c>
    </row>
    <row r="216" spans="1:3" x14ac:dyDescent="0.3">
      <c r="A216" s="101">
        <v>450003</v>
      </c>
      <c r="B216" s="101" t="s">
        <v>110</v>
      </c>
      <c r="C216" s="101">
        <v>7</v>
      </c>
    </row>
    <row r="217" spans="1:3" x14ac:dyDescent="0.3">
      <c r="A217" s="101">
        <v>450004</v>
      </c>
      <c r="B217" s="101" t="s">
        <v>110</v>
      </c>
      <c r="C217" s="101">
        <v>7</v>
      </c>
    </row>
    <row r="218" spans="1:3" x14ac:dyDescent="0.3">
      <c r="A218" s="101">
        <v>450007</v>
      </c>
      <c r="B218" s="101" t="s">
        <v>110</v>
      </c>
      <c r="C218" s="101">
        <v>7</v>
      </c>
    </row>
    <row r="219" spans="1:3" x14ac:dyDescent="0.3">
      <c r="A219" s="101">
        <v>450008</v>
      </c>
      <c r="B219" s="101" t="s">
        <v>110</v>
      </c>
      <c r="C219" s="101">
        <v>7</v>
      </c>
    </row>
    <row r="220" spans="1:3" x14ac:dyDescent="0.3">
      <c r="A220" s="101">
        <v>510051</v>
      </c>
      <c r="B220" s="101" t="s">
        <v>110</v>
      </c>
      <c r="C220" s="101">
        <v>7</v>
      </c>
    </row>
    <row r="221" spans="1:3" x14ac:dyDescent="0.3">
      <c r="A221" s="101">
        <v>510052</v>
      </c>
      <c r="B221" s="101" t="s">
        <v>110</v>
      </c>
      <c r="C221" s="101">
        <v>7</v>
      </c>
    </row>
    <row r="222" spans="1:3" x14ac:dyDescent="0.3">
      <c r="A222" s="101">
        <v>510053</v>
      </c>
      <c r="B222" s="101" t="s">
        <v>110</v>
      </c>
      <c r="C222" s="101">
        <v>7</v>
      </c>
    </row>
    <row r="223" spans="1:3" x14ac:dyDescent="0.3">
      <c r="A223" s="101">
        <v>510054</v>
      </c>
      <c r="B223" s="101" t="s">
        <v>110</v>
      </c>
      <c r="C223" s="101">
        <v>7</v>
      </c>
    </row>
    <row r="224" spans="1:3" x14ac:dyDescent="0.3">
      <c r="A224" s="101">
        <v>100006</v>
      </c>
      <c r="B224" s="101" t="s">
        <v>109</v>
      </c>
      <c r="C224" s="101">
        <v>8</v>
      </c>
    </row>
    <row r="225" spans="1:3" x14ac:dyDescent="0.3">
      <c r="A225" s="101">
        <v>100007</v>
      </c>
      <c r="B225" s="101" t="s">
        <v>109</v>
      </c>
      <c r="C225" s="101">
        <v>8</v>
      </c>
    </row>
    <row r="226" spans="1:3" x14ac:dyDescent="0.3">
      <c r="A226" s="101">
        <v>100008</v>
      </c>
      <c r="B226" s="101" t="s">
        <v>109</v>
      </c>
      <c r="C226" s="101">
        <v>8</v>
      </c>
    </row>
    <row r="227" spans="1:3" x14ac:dyDescent="0.3">
      <c r="A227" s="101">
        <v>100010</v>
      </c>
      <c r="B227" s="101" t="s">
        <v>109</v>
      </c>
      <c r="C227" s="101">
        <v>8</v>
      </c>
    </row>
    <row r="228" spans="1:3" x14ac:dyDescent="0.3">
      <c r="A228" s="101">
        <v>100011</v>
      </c>
      <c r="B228" s="101" t="s">
        <v>109</v>
      </c>
      <c r="C228" s="101">
        <v>8</v>
      </c>
    </row>
    <row r="229" spans="1:3" x14ac:dyDescent="0.3">
      <c r="A229" s="101">
        <v>100012</v>
      </c>
      <c r="B229" s="101" t="s">
        <v>109</v>
      </c>
      <c r="C229" s="101">
        <v>8</v>
      </c>
    </row>
    <row r="230" spans="1:3" x14ac:dyDescent="0.3">
      <c r="A230" s="101">
        <v>100013</v>
      </c>
      <c r="B230" s="101" t="s">
        <v>109</v>
      </c>
      <c r="C230" s="101">
        <v>8</v>
      </c>
    </row>
    <row r="231" spans="1:3" x14ac:dyDescent="0.3">
      <c r="A231" s="101">
        <v>100014</v>
      </c>
      <c r="B231" s="101" t="s">
        <v>109</v>
      </c>
      <c r="C231" s="101">
        <v>8</v>
      </c>
    </row>
    <row r="232" spans="1:3" x14ac:dyDescent="0.3">
      <c r="A232" s="101">
        <v>100016</v>
      </c>
      <c r="B232" s="101" t="s">
        <v>109</v>
      </c>
      <c r="C232" s="101">
        <v>8</v>
      </c>
    </row>
    <row r="233" spans="1:3" x14ac:dyDescent="0.3">
      <c r="A233" s="101">
        <v>100017</v>
      </c>
      <c r="B233" s="101" t="s">
        <v>109</v>
      </c>
      <c r="C233" s="101">
        <v>8</v>
      </c>
    </row>
    <row r="234" spans="1:3" x14ac:dyDescent="0.3">
      <c r="A234" s="101">
        <v>100020</v>
      </c>
      <c r="B234" s="101" t="s">
        <v>109</v>
      </c>
      <c r="C234" s="101">
        <v>8</v>
      </c>
    </row>
    <row r="235" spans="1:3" x14ac:dyDescent="0.3">
      <c r="A235" s="101">
        <v>100021</v>
      </c>
      <c r="B235" s="101" t="s">
        <v>109</v>
      </c>
      <c r="C235" s="101">
        <v>8</v>
      </c>
    </row>
    <row r="236" spans="1:3" x14ac:dyDescent="0.3">
      <c r="A236" s="101">
        <v>100022</v>
      </c>
      <c r="B236" s="101" t="s">
        <v>109</v>
      </c>
      <c r="C236" s="101">
        <v>8</v>
      </c>
    </row>
    <row r="237" spans="1:3" x14ac:dyDescent="0.3">
      <c r="A237" s="101">
        <v>100023</v>
      </c>
      <c r="B237" s="101" t="s">
        <v>109</v>
      </c>
      <c r="C237" s="101">
        <v>8</v>
      </c>
    </row>
    <row r="238" spans="1:3" x14ac:dyDescent="0.3">
      <c r="A238" s="101">
        <v>100024</v>
      </c>
      <c r="B238" s="101" t="s">
        <v>109</v>
      </c>
      <c r="C238" s="101">
        <v>8</v>
      </c>
    </row>
    <row r="239" spans="1:3" x14ac:dyDescent="0.3">
      <c r="A239" s="101">
        <v>100026</v>
      </c>
      <c r="B239" s="101" t="s">
        <v>109</v>
      </c>
      <c r="C239" s="101">
        <v>8</v>
      </c>
    </row>
    <row r="240" spans="1:3" x14ac:dyDescent="0.3">
      <c r="A240" s="101">
        <v>100027</v>
      </c>
      <c r="B240" s="101" t="s">
        <v>109</v>
      </c>
      <c r="C240" s="101">
        <v>8</v>
      </c>
    </row>
    <row r="241" spans="1:3" x14ac:dyDescent="0.3">
      <c r="A241" s="101">
        <v>100028</v>
      </c>
      <c r="B241" s="101" t="s">
        <v>109</v>
      </c>
      <c r="C241" s="101">
        <v>8</v>
      </c>
    </row>
    <row r="242" spans="1:3" x14ac:dyDescent="0.3">
      <c r="A242" s="101">
        <v>100030</v>
      </c>
      <c r="B242" s="101" t="s">
        <v>109</v>
      </c>
      <c r="C242" s="101">
        <v>8</v>
      </c>
    </row>
    <row r="243" spans="1:3" x14ac:dyDescent="0.3">
      <c r="A243" s="101">
        <v>100032</v>
      </c>
      <c r="B243" s="101" t="s">
        <v>109</v>
      </c>
      <c r="C243" s="101">
        <v>8</v>
      </c>
    </row>
    <row r="244" spans="1:3" x14ac:dyDescent="0.3">
      <c r="A244" s="101">
        <v>100034</v>
      </c>
      <c r="B244" s="101" t="s">
        <v>109</v>
      </c>
      <c r="C244" s="101">
        <v>8</v>
      </c>
    </row>
    <row r="245" spans="1:3" x14ac:dyDescent="0.3">
      <c r="A245" s="101">
        <v>100035</v>
      </c>
      <c r="B245" s="101" t="s">
        <v>109</v>
      </c>
      <c r="C245" s="101">
        <v>908</v>
      </c>
    </row>
    <row r="246" spans="1:3" x14ac:dyDescent="0.3">
      <c r="A246" s="101">
        <v>100036</v>
      </c>
      <c r="B246" s="101" t="s">
        <v>109</v>
      </c>
      <c r="C246" s="101">
        <v>8</v>
      </c>
    </row>
    <row r="247" spans="1:3" x14ac:dyDescent="0.3">
      <c r="A247" s="101">
        <v>100037</v>
      </c>
      <c r="B247" s="101" t="s">
        <v>109</v>
      </c>
      <c r="C247" s="101">
        <v>8</v>
      </c>
    </row>
    <row r="248" spans="1:3" x14ac:dyDescent="0.3">
      <c r="A248" s="101">
        <v>100038</v>
      </c>
      <c r="B248" s="101" t="s">
        <v>109</v>
      </c>
      <c r="C248" s="101">
        <v>8</v>
      </c>
    </row>
    <row r="249" spans="1:3" x14ac:dyDescent="0.3">
      <c r="A249" s="108">
        <v>100039</v>
      </c>
      <c r="B249" s="107" t="s">
        <v>109</v>
      </c>
      <c r="C249" s="109">
        <v>908</v>
      </c>
    </row>
    <row r="250" spans="1:3" x14ac:dyDescent="0.3">
      <c r="A250" s="101">
        <v>100040</v>
      </c>
      <c r="B250" s="101" t="s">
        <v>109</v>
      </c>
      <c r="C250" s="101">
        <v>8</v>
      </c>
    </row>
    <row r="251" spans="1:3" x14ac:dyDescent="0.3">
      <c r="A251" s="101">
        <v>100042</v>
      </c>
      <c r="B251" s="101" t="s">
        <v>109</v>
      </c>
      <c r="C251" s="101">
        <v>8</v>
      </c>
    </row>
    <row r="252" spans="1:3" x14ac:dyDescent="0.3">
      <c r="A252" s="101">
        <v>100043</v>
      </c>
      <c r="B252" s="101" t="s">
        <v>109</v>
      </c>
      <c r="C252" s="101">
        <v>8</v>
      </c>
    </row>
    <row r="253" spans="1:3" x14ac:dyDescent="0.3">
      <c r="A253" s="101">
        <v>100044</v>
      </c>
      <c r="B253" s="101" t="s">
        <v>109</v>
      </c>
      <c r="C253" s="101">
        <v>8</v>
      </c>
    </row>
    <row r="254" spans="1:3" x14ac:dyDescent="0.3">
      <c r="A254" s="101">
        <v>100045</v>
      </c>
      <c r="B254" s="101" t="s">
        <v>109</v>
      </c>
      <c r="C254" s="101">
        <v>8</v>
      </c>
    </row>
    <row r="255" spans="1:3" x14ac:dyDescent="0.3">
      <c r="A255" s="101">
        <v>100048</v>
      </c>
      <c r="B255" s="101" t="s">
        <v>109</v>
      </c>
      <c r="C255" s="101">
        <v>8</v>
      </c>
    </row>
    <row r="256" spans="1:3" x14ac:dyDescent="0.3">
      <c r="A256" s="101">
        <v>100051</v>
      </c>
      <c r="B256" s="101" t="s">
        <v>109</v>
      </c>
      <c r="C256" s="101">
        <v>8</v>
      </c>
    </row>
    <row r="257" spans="1:3" x14ac:dyDescent="0.3">
      <c r="A257" s="101">
        <v>100052</v>
      </c>
      <c r="B257" s="101" t="s">
        <v>109</v>
      </c>
      <c r="C257" s="101">
        <v>8</v>
      </c>
    </row>
    <row r="258" spans="1:3" x14ac:dyDescent="0.3">
      <c r="A258" s="101">
        <v>100053</v>
      </c>
      <c r="B258" s="101" t="s">
        <v>109</v>
      </c>
      <c r="C258" s="101">
        <v>8</v>
      </c>
    </row>
    <row r="259" spans="1:3" x14ac:dyDescent="0.3">
      <c r="A259" s="102">
        <v>100054</v>
      </c>
      <c r="B259" s="102" t="s">
        <v>109</v>
      </c>
      <c r="C259" s="101">
        <v>8</v>
      </c>
    </row>
    <row r="260" spans="1:3" x14ac:dyDescent="0.3">
      <c r="A260" s="101">
        <v>100055</v>
      </c>
      <c r="B260" s="101" t="s">
        <v>109</v>
      </c>
      <c r="C260" s="101">
        <v>8</v>
      </c>
    </row>
    <row r="261" spans="1:3" x14ac:dyDescent="0.3">
      <c r="A261" s="101">
        <v>100056</v>
      </c>
      <c r="B261" s="101" t="s">
        <v>109</v>
      </c>
      <c r="C261" s="101">
        <v>8</v>
      </c>
    </row>
    <row r="262" spans="1:3" x14ac:dyDescent="0.3">
      <c r="A262" s="101">
        <v>100057</v>
      </c>
      <c r="B262" s="101" t="s">
        <v>109</v>
      </c>
      <c r="C262" s="101">
        <v>8</v>
      </c>
    </row>
    <row r="263" spans="1:3" x14ac:dyDescent="0.3">
      <c r="A263" s="101">
        <v>100058</v>
      </c>
      <c r="B263" s="101" t="s">
        <v>109</v>
      </c>
      <c r="C263" s="101">
        <v>8</v>
      </c>
    </row>
    <row r="264" spans="1:3" x14ac:dyDescent="0.3">
      <c r="A264" s="101">
        <v>100059</v>
      </c>
      <c r="B264" s="101" t="s">
        <v>109</v>
      </c>
      <c r="C264" s="101">
        <v>8</v>
      </c>
    </row>
    <row r="265" spans="1:3" x14ac:dyDescent="0.3">
      <c r="A265" s="108">
        <v>100060</v>
      </c>
      <c r="B265" s="107" t="s">
        <v>109</v>
      </c>
      <c r="C265" s="109">
        <v>988</v>
      </c>
    </row>
    <row r="266" spans="1:3" x14ac:dyDescent="0.3">
      <c r="A266" s="101">
        <v>100062</v>
      </c>
      <c r="B266" s="101" t="s">
        <v>109</v>
      </c>
      <c r="C266" s="101">
        <v>8</v>
      </c>
    </row>
    <row r="267" spans="1:3" x14ac:dyDescent="0.3">
      <c r="A267" s="101">
        <v>100066</v>
      </c>
      <c r="B267" s="101" t="s">
        <v>109</v>
      </c>
      <c r="C267" s="101">
        <v>8</v>
      </c>
    </row>
    <row r="268" spans="1:3" x14ac:dyDescent="0.3">
      <c r="A268" s="101">
        <v>100068</v>
      </c>
      <c r="B268" s="101" t="s">
        <v>109</v>
      </c>
      <c r="C268" s="101">
        <v>8</v>
      </c>
    </row>
    <row r="269" spans="1:3" x14ac:dyDescent="0.3">
      <c r="A269" s="101">
        <v>100069</v>
      </c>
      <c r="B269" s="101" t="s">
        <v>109</v>
      </c>
      <c r="C269" s="101">
        <v>8</v>
      </c>
    </row>
    <row r="270" spans="1:3" x14ac:dyDescent="0.3">
      <c r="A270" s="101">
        <v>100071</v>
      </c>
      <c r="B270" s="101" t="s">
        <v>109</v>
      </c>
      <c r="C270" s="101">
        <v>8</v>
      </c>
    </row>
    <row r="271" spans="1:3" x14ac:dyDescent="0.3">
      <c r="A271" s="101">
        <v>100072</v>
      </c>
      <c r="B271" s="101" t="s">
        <v>109</v>
      </c>
      <c r="C271" s="101">
        <v>8</v>
      </c>
    </row>
    <row r="272" spans="1:3" x14ac:dyDescent="0.3">
      <c r="A272" s="101">
        <v>100073</v>
      </c>
      <c r="B272" s="101" t="s">
        <v>109</v>
      </c>
      <c r="C272" s="101">
        <v>8</v>
      </c>
    </row>
    <row r="273" spans="1:3" x14ac:dyDescent="0.3">
      <c r="A273" s="101">
        <v>100075</v>
      </c>
      <c r="B273" s="101" t="s">
        <v>109</v>
      </c>
      <c r="C273" s="101">
        <v>8</v>
      </c>
    </row>
    <row r="274" spans="1:3" x14ac:dyDescent="0.3">
      <c r="A274" s="101">
        <v>100077</v>
      </c>
      <c r="B274" s="101" t="s">
        <v>109</v>
      </c>
      <c r="C274" s="101">
        <v>8</v>
      </c>
    </row>
    <row r="275" spans="1:3" x14ac:dyDescent="0.3">
      <c r="A275" s="101">
        <v>100079</v>
      </c>
      <c r="B275" s="101" t="s">
        <v>109</v>
      </c>
      <c r="C275" s="101">
        <v>8</v>
      </c>
    </row>
    <row r="276" spans="1:3" x14ac:dyDescent="0.3">
      <c r="A276" s="101">
        <v>100082</v>
      </c>
      <c r="B276" s="101" t="s">
        <v>109</v>
      </c>
      <c r="C276" s="101">
        <v>8</v>
      </c>
    </row>
    <row r="277" spans="1:3" x14ac:dyDescent="0.3">
      <c r="A277" s="101">
        <v>100083</v>
      </c>
      <c r="B277" s="101" t="s">
        <v>109</v>
      </c>
      <c r="C277" s="101">
        <v>8</v>
      </c>
    </row>
    <row r="278" spans="1:3" x14ac:dyDescent="0.3">
      <c r="A278" s="101">
        <v>100085</v>
      </c>
      <c r="B278" s="101" t="s">
        <v>109</v>
      </c>
      <c r="C278" s="101">
        <v>8</v>
      </c>
    </row>
    <row r="279" spans="1:3" x14ac:dyDescent="0.3">
      <c r="A279" s="101">
        <v>100087</v>
      </c>
      <c r="B279" s="101" t="s">
        <v>109</v>
      </c>
      <c r="C279" s="101">
        <v>8</v>
      </c>
    </row>
    <row r="280" spans="1:3" x14ac:dyDescent="0.3">
      <c r="A280" s="101">
        <v>100088</v>
      </c>
      <c r="B280" s="101" t="s">
        <v>109</v>
      </c>
      <c r="C280" s="101">
        <v>8</v>
      </c>
    </row>
    <row r="281" spans="1:3" x14ac:dyDescent="0.3">
      <c r="A281" s="101">
        <v>100089</v>
      </c>
      <c r="B281" s="101" t="s">
        <v>109</v>
      </c>
      <c r="C281" s="101">
        <v>8</v>
      </c>
    </row>
    <row r="282" spans="1:3" x14ac:dyDescent="0.3">
      <c r="A282" s="101">
        <v>100090</v>
      </c>
      <c r="B282" s="101" t="s">
        <v>109</v>
      </c>
      <c r="C282" s="101">
        <v>8</v>
      </c>
    </row>
    <row r="283" spans="1:3" x14ac:dyDescent="0.3">
      <c r="A283" s="101">
        <v>100097</v>
      </c>
      <c r="B283" s="101" t="s">
        <v>109</v>
      </c>
      <c r="C283" s="101">
        <v>8</v>
      </c>
    </row>
    <row r="284" spans="1:3" x14ac:dyDescent="0.3">
      <c r="A284" s="101">
        <v>100098</v>
      </c>
      <c r="B284" s="101" t="s">
        <v>109</v>
      </c>
      <c r="C284" s="101">
        <v>8</v>
      </c>
    </row>
    <row r="285" spans="1:3" x14ac:dyDescent="0.3">
      <c r="A285" s="101">
        <v>100100</v>
      </c>
      <c r="B285" s="101" t="s">
        <v>109</v>
      </c>
      <c r="C285" s="101">
        <v>8</v>
      </c>
    </row>
    <row r="286" spans="1:3" x14ac:dyDescent="0.3">
      <c r="A286" s="101">
        <v>100101</v>
      </c>
      <c r="B286" s="101" t="s">
        <v>109</v>
      </c>
      <c r="C286" s="101">
        <v>8</v>
      </c>
    </row>
    <row r="287" spans="1:3" x14ac:dyDescent="0.3">
      <c r="A287" s="101">
        <v>100104</v>
      </c>
      <c r="B287" s="101" t="s">
        <v>109</v>
      </c>
      <c r="C287" s="101">
        <v>8</v>
      </c>
    </row>
    <row r="288" spans="1:3" x14ac:dyDescent="0.3">
      <c r="A288" s="101">
        <v>100105</v>
      </c>
      <c r="B288" s="101" t="s">
        <v>109</v>
      </c>
      <c r="C288" s="101">
        <v>8</v>
      </c>
    </row>
    <row r="289" spans="1:3" x14ac:dyDescent="0.3">
      <c r="A289" s="101">
        <v>100106</v>
      </c>
      <c r="B289" s="101" t="s">
        <v>109</v>
      </c>
      <c r="C289" s="101">
        <v>8</v>
      </c>
    </row>
    <row r="290" spans="1:3" x14ac:dyDescent="0.3">
      <c r="A290" s="101">
        <v>100108</v>
      </c>
      <c r="B290" s="101" t="s">
        <v>109</v>
      </c>
      <c r="C290" s="101">
        <v>8</v>
      </c>
    </row>
    <row r="291" spans="1:3" x14ac:dyDescent="0.3">
      <c r="A291" s="101">
        <v>100112</v>
      </c>
      <c r="B291" s="101" t="s">
        <v>109</v>
      </c>
      <c r="C291" s="101">
        <v>8</v>
      </c>
    </row>
    <row r="292" spans="1:3" x14ac:dyDescent="0.3">
      <c r="A292" s="101">
        <v>100114</v>
      </c>
      <c r="B292" s="101" t="s">
        <v>109</v>
      </c>
      <c r="C292" s="101">
        <v>8</v>
      </c>
    </row>
    <row r="293" spans="1:3" x14ac:dyDescent="0.3">
      <c r="A293" s="101">
        <v>100118</v>
      </c>
      <c r="B293" s="101" t="s">
        <v>109</v>
      </c>
      <c r="C293" s="101">
        <v>8</v>
      </c>
    </row>
    <row r="294" spans="1:3" x14ac:dyDescent="0.3">
      <c r="A294" s="101">
        <v>100119</v>
      </c>
      <c r="B294" s="101" t="s">
        <v>109</v>
      </c>
      <c r="C294" s="101">
        <v>8</v>
      </c>
    </row>
    <row r="295" spans="1:3" x14ac:dyDescent="0.3">
      <c r="A295" s="101">
        <v>100120</v>
      </c>
      <c r="B295" s="101" t="s">
        <v>109</v>
      </c>
      <c r="C295" s="101">
        <v>8</v>
      </c>
    </row>
    <row r="296" spans="1:3" x14ac:dyDescent="0.3">
      <c r="A296" s="101">
        <v>100121</v>
      </c>
      <c r="B296" s="101" t="s">
        <v>109</v>
      </c>
      <c r="C296" s="101">
        <v>8</v>
      </c>
    </row>
    <row r="297" spans="1:3" x14ac:dyDescent="0.3">
      <c r="A297" s="101">
        <v>100122</v>
      </c>
      <c r="B297" s="101" t="s">
        <v>109</v>
      </c>
      <c r="C297" s="101">
        <v>8</v>
      </c>
    </row>
    <row r="298" spans="1:3" x14ac:dyDescent="0.3">
      <c r="A298" s="101">
        <v>100123</v>
      </c>
      <c r="B298" s="101" t="s">
        <v>109</v>
      </c>
      <c r="C298" s="101">
        <v>8</v>
      </c>
    </row>
    <row r="299" spans="1:3" x14ac:dyDescent="0.3">
      <c r="A299" s="101">
        <v>100124</v>
      </c>
      <c r="B299" s="101" t="s">
        <v>109</v>
      </c>
      <c r="C299" s="101">
        <v>8</v>
      </c>
    </row>
    <row r="300" spans="1:3" x14ac:dyDescent="0.3">
      <c r="A300" s="101">
        <v>100125</v>
      </c>
      <c r="B300" s="101" t="s">
        <v>109</v>
      </c>
      <c r="C300" s="101">
        <v>8</v>
      </c>
    </row>
    <row r="301" spans="1:3" x14ac:dyDescent="0.3">
      <c r="A301" s="101">
        <v>100126</v>
      </c>
      <c r="B301" s="101" t="s">
        <v>109</v>
      </c>
      <c r="C301" s="101">
        <v>8</v>
      </c>
    </row>
    <row r="302" spans="1:3" x14ac:dyDescent="0.3">
      <c r="A302" s="101">
        <v>100128</v>
      </c>
      <c r="B302" s="101" t="s">
        <v>109</v>
      </c>
      <c r="C302" s="101">
        <v>8</v>
      </c>
    </row>
    <row r="303" spans="1:3" x14ac:dyDescent="0.3">
      <c r="A303" s="101">
        <v>100136</v>
      </c>
      <c r="B303" s="101" t="s">
        <v>109</v>
      </c>
      <c r="C303" s="101">
        <v>8</v>
      </c>
    </row>
    <row r="304" spans="1:3" x14ac:dyDescent="0.3">
      <c r="A304" s="101">
        <v>100150</v>
      </c>
      <c r="B304" s="101" t="s">
        <v>109</v>
      </c>
      <c r="C304" s="101">
        <v>8</v>
      </c>
    </row>
    <row r="305" spans="1:3" x14ac:dyDescent="0.3">
      <c r="A305" s="101">
        <v>100152</v>
      </c>
      <c r="B305" s="101" t="s">
        <v>109</v>
      </c>
      <c r="C305" s="101">
        <v>8</v>
      </c>
    </row>
    <row r="306" spans="1:3" x14ac:dyDescent="0.3">
      <c r="A306" s="101">
        <v>100159</v>
      </c>
      <c r="B306" s="101" t="s">
        <v>109</v>
      </c>
      <c r="C306" s="101">
        <v>8</v>
      </c>
    </row>
    <row r="307" spans="1:3" x14ac:dyDescent="0.3">
      <c r="A307" s="101">
        <v>100162</v>
      </c>
      <c r="B307" s="101" t="s">
        <v>109</v>
      </c>
      <c r="C307" s="101">
        <v>8</v>
      </c>
    </row>
    <row r="308" spans="1:3" x14ac:dyDescent="0.3">
      <c r="A308" s="101">
        <v>100164</v>
      </c>
      <c r="B308" s="101" t="s">
        <v>109</v>
      </c>
      <c r="C308" s="101">
        <v>8</v>
      </c>
    </row>
    <row r="309" spans="1:3" x14ac:dyDescent="0.3">
      <c r="A309" s="101">
        <v>100170</v>
      </c>
      <c r="B309" s="101" t="s">
        <v>109</v>
      </c>
      <c r="C309" s="101">
        <v>8</v>
      </c>
    </row>
    <row r="310" spans="1:3" x14ac:dyDescent="0.3">
      <c r="A310" s="101">
        <v>100172</v>
      </c>
      <c r="B310" s="101" t="s">
        <v>109</v>
      </c>
      <c r="C310" s="101">
        <v>8</v>
      </c>
    </row>
    <row r="311" spans="1:3" x14ac:dyDescent="0.3">
      <c r="A311" s="101">
        <v>100175</v>
      </c>
      <c r="B311" s="101" t="s">
        <v>109</v>
      </c>
      <c r="C311" s="101">
        <v>8</v>
      </c>
    </row>
    <row r="312" spans="1:3" x14ac:dyDescent="0.3">
      <c r="A312" s="101">
        <v>100178</v>
      </c>
      <c r="B312" s="101" t="s">
        <v>109</v>
      </c>
      <c r="C312" s="101">
        <v>8</v>
      </c>
    </row>
    <row r="313" spans="1:3" x14ac:dyDescent="0.3">
      <c r="A313" s="101">
        <v>100179</v>
      </c>
      <c r="B313" s="101" t="s">
        <v>109</v>
      </c>
      <c r="C313" s="101">
        <v>8</v>
      </c>
    </row>
    <row r="314" spans="1:3" x14ac:dyDescent="0.3">
      <c r="A314" s="101">
        <v>100183</v>
      </c>
      <c r="B314" s="101" t="s">
        <v>109</v>
      </c>
      <c r="C314" s="101">
        <v>8</v>
      </c>
    </row>
    <row r="315" spans="1:3" x14ac:dyDescent="0.3">
      <c r="A315" s="101">
        <v>100187</v>
      </c>
      <c r="B315" s="101" t="s">
        <v>109</v>
      </c>
      <c r="C315" s="101">
        <v>8</v>
      </c>
    </row>
    <row r="316" spans="1:3" x14ac:dyDescent="0.3">
      <c r="A316" s="102">
        <v>100190</v>
      </c>
      <c r="B316" s="102" t="s">
        <v>109</v>
      </c>
      <c r="C316" s="101">
        <v>8</v>
      </c>
    </row>
    <row r="317" spans="1:3" x14ac:dyDescent="0.3">
      <c r="A317" s="107">
        <v>100192</v>
      </c>
      <c r="B317" s="107" t="s">
        <v>109</v>
      </c>
      <c r="C317" s="107">
        <v>8</v>
      </c>
    </row>
    <row r="318" spans="1:3" x14ac:dyDescent="0.3">
      <c r="A318" s="102">
        <v>100194</v>
      </c>
      <c r="B318" s="102" t="s">
        <v>109</v>
      </c>
      <c r="C318" s="101">
        <v>8</v>
      </c>
    </row>
    <row r="319" spans="1:3" x14ac:dyDescent="0.3">
      <c r="A319" s="102">
        <v>100196</v>
      </c>
      <c r="B319" s="102" t="s">
        <v>109</v>
      </c>
      <c r="C319" s="101">
        <v>8</v>
      </c>
    </row>
    <row r="320" spans="1:3" x14ac:dyDescent="0.3">
      <c r="A320" s="102">
        <v>100199</v>
      </c>
      <c r="B320" s="102" t="s">
        <v>109</v>
      </c>
      <c r="C320" s="101">
        <v>8</v>
      </c>
    </row>
    <row r="321" spans="1:4" x14ac:dyDescent="0.3">
      <c r="A321" s="101">
        <v>100202</v>
      </c>
      <c r="B321" s="101" t="s">
        <v>109</v>
      </c>
      <c r="C321" s="101">
        <v>8</v>
      </c>
    </row>
    <row r="322" spans="1:4" x14ac:dyDescent="0.3">
      <c r="A322" s="101">
        <v>109008</v>
      </c>
      <c r="B322" s="101" t="s">
        <v>109</v>
      </c>
      <c r="C322" s="101">
        <v>8</v>
      </c>
      <c r="D322" s="74"/>
    </row>
    <row r="323" spans="1:4" x14ac:dyDescent="0.3">
      <c r="A323" s="101">
        <v>10070</v>
      </c>
      <c r="B323" s="101" t="s">
        <v>108</v>
      </c>
      <c r="C323" s="101">
        <v>9</v>
      </c>
    </row>
    <row r="324" spans="1:4" x14ac:dyDescent="0.3">
      <c r="A324" s="101">
        <v>110009</v>
      </c>
      <c r="B324" s="101" t="s">
        <v>108</v>
      </c>
      <c r="C324" s="101">
        <v>9</v>
      </c>
    </row>
    <row r="325" spans="1:4" x14ac:dyDescent="0.3">
      <c r="A325" s="101">
        <v>110011</v>
      </c>
      <c r="B325" s="101" t="s">
        <v>108</v>
      </c>
      <c r="C325" s="101">
        <v>9</v>
      </c>
    </row>
    <row r="326" spans="1:4" x14ac:dyDescent="0.3">
      <c r="A326" s="101">
        <v>110012</v>
      </c>
      <c r="B326" s="101" t="s">
        <v>108</v>
      </c>
      <c r="C326" s="101">
        <v>9</v>
      </c>
    </row>
    <row r="327" spans="1:4" x14ac:dyDescent="0.3">
      <c r="A327" s="101">
        <v>110013</v>
      </c>
      <c r="B327" s="101" t="s">
        <v>108</v>
      </c>
      <c r="C327" s="101">
        <v>9</v>
      </c>
    </row>
    <row r="328" spans="1:4" x14ac:dyDescent="0.3">
      <c r="A328" s="101">
        <v>110015</v>
      </c>
      <c r="B328" s="101" t="s">
        <v>108</v>
      </c>
      <c r="C328" s="101">
        <v>9</v>
      </c>
    </row>
    <row r="329" spans="1:4" x14ac:dyDescent="0.3">
      <c r="A329" s="101">
        <v>110016</v>
      </c>
      <c r="B329" s="101" t="s">
        <v>108</v>
      </c>
      <c r="C329" s="101">
        <v>9</v>
      </c>
    </row>
    <row r="330" spans="1:4" x14ac:dyDescent="0.3">
      <c r="A330" s="101">
        <v>110017</v>
      </c>
      <c r="B330" s="101" t="s">
        <v>108</v>
      </c>
      <c r="C330" s="101">
        <v>9</v>
      </c>
    </row>
    <row r="331" spans="1:4" x14ac:dyDescent="0.3">
      <c r="A331" s="101">
        <v>110018</v>
      </c>
      <c r="B331" s="101" t="s">
        <v>108</v>
      </c>
      <c r="C331" s="101">
        <v>9</v>
      </c>
    </row>
    <row r="332" spans="1:4" x14ac:dyDescent="0.3">
      <c r="A332" s="101">
        <v>110019</v>
      </c>
      <c r="B332" s="101" t="s">
        <v>108</v>
      </c>
      <c r="C332" s="101">
        <v>9</v>
      </c>
    </row>
    <row r="333" spans="1:4" x14ac:dyDescent="0.3">
      <c r="A333" s="101">
        <v>110022</v>
      </c>
      <c r="B333" s="101" t="s">
        <v>108</v>
      </c>
      <c r="C333" s="101">
        <v>9</v>
      </c>
    </row>
    <row r="334" spans="1:4" x14ac:dyDescent="0.3">
      <c r="A334" s="101">
        <v>110026</v>
      </c>
      <c r="B334" s="101" t="s">
        <v>108</v>
      </c>
      <c r="C334" s="101">
        <v>9</v>
      </c>
    </row>
    <row r="335" spans="1:4" x14ac:dyDescent="0.3">
      <c r="A335" s="101">
        <v>110028</v>
      </c>
      <c r="B335" s="101" t="s">
        <v>108</v>
      </c>
      <c r="C335" s="101">
        <v>9</v>
      </c>
    </row>
    <row r="336" spans="1:4" x14ac:dyDescent="0.3">
      <c r="A336" s="101">
        <v>110029</v>
      </c>
      <c r="B336" s="101" t="s">
        <v>108</v>
      </c>
      <c r="C336" s="101">
        <v>9</v>
      </c>
    </row>
    <row r="337" spans="1:3" x14ac:dyDescent="0.3">
      <c r="A337" s="101">
        <v>110030</v>
      </c>
      <c r="B337" s="101" t="s">
        <v>108</v>
      </c>
      <c r="C337" s="101">
        <v>9</v>
      </c>
    </row>
    <row r="338" spans="1:3" x14ac:dyDescent="0.3">
      <c r="A338" s="101">
        <v>110031</v>
      </c>
      <c r="B338" s="101" t="s">
        <v>108</v>
      </c>
      <c r="C338" s="101">
        <v>9</v>
      </c>
    </row>
    <row r="339" spans="1:3" x14ac:dyDescent="0.3">
      <c r="A339" s="101">
        <v>110032</v>
      </c>
      <c r="B339" s="101" t="s">
        <v>108</v>
      </c>
      <c r="C339" s="101">
        <v>9</v>
      </c>
    </row>
    <row r="340" spans="1:3" x14ac:dyDescent="0.3">
      <c r="A340" s="101">
        <v>110037</v>
      </c>
      <c r="B340" s="101" t="s">
        <v>108</v>
      </c>
      <c r="C340" s="101">
        <v>9</v>
      </c>
    </row>
    <row r="341" spans="1:3" x14ac:dyDescent="0.3">
      <c r="A341" s="101">
        <v>110039</v>
      </c>
      <c r="B341" s="101" t="s">
        <v>108</v>
      </c>
      <c r="C341" s="101">
        <v>9</v>
      </c>
    </row>
    <row r="342" spans="1:3" x14ac:dyDescent="0.3">
      <c r="A342" s="101">
        <v>110040</v>
      </c>
      <c r="B342" s="101" t="s">
        <v>108</v>
      </c>
      <c r="C342" s="101">
        <v>9</v>
      </c>
    </row>
    <row r="343" spans="1:3" x14ac:dyDescent="0.3">
      <c r="A343" s="101">
        <v>110042</v>
      </c>
      <c r="B343" s="101" t="s">
        <v>108</v>
      </c>
      <c r="C343" s="101">
        <v>9</v>
      </c>
    </row>
    <row r="344" spans="1:3" x14ac:dyDescent="0.3">
      <c r="A344" s="102">
        <v>110043</v>
      </c>
      <c r="B344" s="102" t="s">
        <v>108</v>
      </c>
      <c r="C344" s="101">
        <v>9</v>
      </c>
    </row>
    <row r="345" spans="1:3" x14ac:dyDescent="0.3">
      <c r="A345" s="101">
        <v>110045</v>
      </c>
      <c r="B345" s="101" t="s">
        <v>108</v>
      </c>
      <c r="C345" s="101">
        <v>9</v>
      </c>
    </row>
    <row r="346" spans="1:3" x14ac:dyDescent="0.3">
      <c r="A346" s="101">
        <v>110046</v>
      </c>
      <c r="B346" s="101" t="s">
        <v>108</v>
      </c>
      <c r="C346" s="101">
        <v>9</v>
      </c>
    </row>
    <row r="347" spans="1:3" x14ac:dyDescent="0.3">
      <c r="A347" s="101">
        <v>110047</v>
      </c>
      <c r="B347" s="101" t="s">
        <v>108</v>
      </c>
      <c r="C347" s="101">
        <v>9</v>
      </c>
    </row>
    <row r="348" spans="1:3" x14ac:dyDescent="0.3">
      <c r="A348" s="101">
        <v>110048</v>
      </c>
      <c r="B348" s="101" t="s">
        <v>108</v>
      </c>
      <c r="C348" s="101">
        <v>9</v>
      </c>
    </row>
    <row r="349" spans="1:3" x14ac:dyDescent="0.3">
      <c r="A349" s="101">
        <v>110049</v>
      </c>
      <c r="B349" s="101" t="s">
        <v>108</v>
      </c>
      <c r="C349" s="101">
        <v>9</v>
      </c>
    </row>
    <row r="350" spans="1:3" x14ac:dyDescent="0.3">
      <c r="A350" s="101">
        <v>110051</v>
      </c>
      <c r="B350" s="101" t="s">
        <v>108</v>
      </c>
      <c r="C350" s="101">
        <v>9</v>
      </c>
    </row>
    <row r="351" spans="1:3" x14ac:dyDescent="0.3">
      <c r="A351" s="101">
        <v>110052</v>
      </c>
      <c r="B351" s="101" t="s">
        <v>108</v>
      </c>
      <c r="C351" s="101">
        <v>9</v>
      </c>
    </row>
    <row r="352" spans="1:3" x14ac:dyDescent="0.3">
      <c r="A352" s="101">
        <v>110057</v>
      </c>
      <c r="B352" s="101" t="s">
        <v>108</v>
      </c>
      <c r="C352" s="101">
        <v>9</v>
      </c>
    </row>
    <row r="353" spans="1:3" x14ac:dyDescent="0.3">
      <c r="A353" s="101">
        <v>110058</v>
      </c>
      <c r="B353" s="101" t="s">
        <v>108</v>
      </c>
      <c r="C353" s="101">
        <v>9</v>
      </c>
    </row>
    <row r="354" spans="1:3" x14ac:dyDescent="0.3">
      <c r="A354" s="101">
        <v>110063</v>
      </c>
      <c r="B354" s="101" t="s">
        <v>108</v>
      </c>
      <c r="C354" s="101">
        <v>9</v>
      </c>
    </row>
    <row r="355" spans="1:3" x14ac:dyDescent="0.3">
      <c r="A355" s="101">
        <v>110064</v>
      </c>
      <c r="B355" s="101" t="s">
        <v>108</v>
      </c>
      <c r="C355" s="101">
        <v>9</v>
      </c>
    </row>
    <row r="356" spans="1:3" x14ac:dyDescent="0.3">
      <c r="A356" s="101">
        <v>110065</v>
      </c>
      <c r="B356" s="101" t="s">
        <v>108</v>
      </c>
      <c r="C356" s="101">
        <v>9</v>
      </c>
    </row>
    <row r="357" spans="1:3" x14ac:dyDescent="0.3">
      <c r="A357" s="101">
        <v>110068</v>
      </c>
      <c r="B357" s="101" t="s">
        <v>108</v>
      </c>
      <c r="C357" s="101">
        <v>9</v>
      </c>
    </row>
    <row r="358" spans="1:3" x14ac:dyDescent="0.3">
      <c r="A358" s="101">
        <v>110071</v>
      </c>
      <c r="B358" s="101" t="s">
        <v>108</v>
      </c>
      <c r="C358" s="101">
        <v>9</v>
      </c>
    </row>
    <row r="359" spans="1:3" x14ac:dyDescent="0.3">
      <c r="A359" s="101">
        <v>110072</v>
      </c>
      <c r="B359" s="101" t="s">
        <v>108</v>
      </c>
      <c r="C359" s="101">
        <v>9</v>
      </c>
    </row>
    <row r="360" spans="1:3" x14ac:dyDescent="0.3">
      <c r="A360" s="101">
        <v>110073</v>
      </c>
      <c r="B360" s="101" t="s">
        <v>108</v>
      </c>
      <c r="C360" s="101">
        <v>9</v>
      </c>
    </row>
    <row r="361" spans="1:3" x14ac:dyDescent="0.3">
      <c r="A361" s="101">
        <v>110074</v>
      </c>
      <c r="B361" s="101" t="s">
        <v>108</v>
      </c>
      <c r="C361" s="101">
        <v>9</v>
      </c>
    </row>
    <row r="362" spans="1:3" x14ac:dyDescent="0.3">
      <c r="A362" s="101">
        <v>110075</v>
      </c>
      <c r="B362" s="101" t="s">
        <v>108</v>
      </c>
      <c r="C362" s="101">
        <v>9</v>
      </c>
    </row>
    <row r="363" spans="1:3" x14ac:dyDescent="0.3">
      <c r="A363" s="101">
        <v>110076</v>
      </c>
      <c r="B363" s="101" t="s">
        <v>108</v>
      </c>
      <c r="C363" s="101">
        <v>9</v>
      </c>
    </row>
    <row r="364" spans="1:3" x14ac:dyDescent="0.3">
      <c r="A364" s="101">
        <v>110077</v>
      </c>
      <c r="B364" s="101" t="s">
        <v>108</v>
      </c>
      <c r="C364" s="101">
        <v>9</v>
      </c>
    </row>
    <row r="365" spans="1:3" x14ac:dyDescent="0.3">
      <c r="A365" s="101">
        <v>110079</v>
      </c>
      <c r="B365" s="101" t="s">
        <v>108</v>
      </c>
      <c r="C365" s="101">
        <v>9</v>
      </c>
    </row>
    <row r="366" spans="1:3" x14ac:dyDescent="0.3">
      <c r="A366" s="101">
        <v>110080</v>
      </c>
      <c r="B366" s="101" t="s">
        <v>108</v>
      </c>
      <c r="C366" s="101">
        <v>9</v>
      </c>
    </row>
    <row r="367" spans="1:3" x14ac:dyDescent="0.3">
      <c r="A367" s="101">
        <v>110081</v>
      </c>
      <c r="B367" s="101" t="s">
        <v>108</v>
      </c>
      <c r="C367" s="101">
        <v>9</v>
      </c>
    </row>
    <row r="368" spans="1:3" x14ac:dyDescent="0.3">
      <c r="A368" s="101">
        <v>110082</v>
      </c>
      <c r="B368" s="101" t="s">
        <v>108</v>
      </c>
      <c r="C368" s="101">
        <v>9</v>
      </c>
    </row>
    <row r="369" spans="1:3" x14ac:dyDescent="0.3">
      <c r="A369" s="101">
        <v>110083</v>
      </c>
      <c r="B369" s="101" t="s">
        <v>108</v>
      </c>
      <c r="C369" s="101">
        <v>9</v>
      </c>
    </row>
    <row r="370" spans="1:3" x14ac:dyDescent="0.3">
      <c r="A370" s="102">
        <v>110085</v>
      </c>
      <c r="B370" s="102" t="s">
        <v>108</v>
      </c>
      <c r="C370" s="101">
        <v>9</v>
      </c>
    </row>
    <row r="371" spans="1:3" x14ac:dyDescent="0.3">
      <c r="A371" s="101">
        <v>110086</v>
      </c>
      <c r="B371" s="101" t="s">
        <v>108</v>
      </c>
      <c r="C371" s="101">
        <v>9</v>
      </c>
    </row>
    <row r="372" spans="1:3" x14ac:dyDescent="0.3">
      <c r="A372" s="101">
        <v>110087</v>
      </c>
      <c r="B372" s="101" t="s">
        <v>108</v>
      </c>
      <c r="C372" s="101">
        <v>9</v>
      </c>
    </row>
    <row r="373" spans="1:3" x14ac:dyDescent="0.3">
      <c r="A373" s="101">
        <v>110088</v>
      </c>
      <c r="B373" s="101" t="s">
        <v>108</v>
      </c>
      <c r="C373" s="101">
        <v>9</v>
      </c>
    </row>
    <row r="374" spans="1:3" x14ac:dyDescent="0.3">
      <c r="A374" s="101">
        <v>110092</v>
      </c>
      <c r="B374" s="101" t="s">
        <v>108</v>
      </c>
      <c r="C374" s="101">
        <v>9</v>
      </c>
    </row>
    <row r="375" spans="1:3" x14ac:dyDescent="0.3">
      <c r="A375" s="101">
        <v>110093</v>
      </c>
      <c r="B375" s="101" t="s">
        <v>108</v>
      </c>
      <c r="C375" s="101">
        <v>9</v>
      </c>
    </row>
    <row r="376" spans="1:3" x14ac:dyDescent="0.3">
      <c r="A376" s="101">
        <v>110094</v>
      </c>
      <c r="B376" s="101" t="s">
        <v>108</v>
      </c>
      <c r="C376" s="101">
        <v>9</v>
      </c>
    </row>
    <row r="377" spans="1:3" x14ac:dyDescent="0.3">
      <c r="A377" s="101">
        <v>110095</v>
      </c>
      <c r="B377" s="101" t="s">
        <v>108</v>
      </c>
      <c r="C377" s="101">
        <v>9</v>
      </c>
    </row>
    <row r="378" spans="1:3" x14ac:dyDescent="0.3">
      <c r="A378" s="101">
        <v>110098</v>
      </c>
      <c r="B378" s="101" t="s">
        <v>108</v>
      </c>
      <c r="C378" s="101">
        <v>9</v>
      </c>
    </row>
    <row r="379" spans="1:3" x14ac:dyDescent="0.3">
      <c r="A379" s="101">
        <v>110099</v>
      </c>
      <c r="B379" s="101" t="s">
        <v>108</v>
      </c>
      <c r="C379" s="101">
        <v>9</v>
      </c>
    </row>
    <row r="380" spans="1:3" x14ac:dyDescent="0.3">
      <c r="A380" s="101">
        <v>110102</v>
      </c>
      <c r="B380" s="101" t="s">
        <v>108</v>
      </c>
      <c r="C380" s="101">
        <v>9</v>
      </c>
    </row>
    <row r="381" spans="1:3" x14ac:dyDescent="0.3">
      <c r="A381" s="101">
        <v>110103</v>
      </c>
      <c r="B381" s="101" t="s">
        <v>108</v>
      </c>
      <c r="C381" s="101">
        <v>9</v>
      </c>
    </row>
    <row r="382" spans="1:3" x14ac:dyDescent="0.3">
      <c r="A382" s="101">
        <v>110104</v>
      </c>
      <c r="B382" s="101" t="s">
        <v>108</v>
      </c>
      <c r="C382" s="101">
        <v>9</v>
      </c>
    </row>
    <row r="383" spans="1:3" x14ac:dyDescent="0.3">
      <c r="A383" s="101">
        <v>110105</v>
      </c>
      <c r="B383" s="101" t="s">
        <v>108</v>
      </c>
      <c r="C383" s="101">
        <v>9</v>
      </c>
    </row>
    <row r="384" spans="1:3" x14ac:dyDescent="0.3">
      <c r="A384" s="101">
        <v>110109</v>
      </c>
      <c r="B384" s="101" t="s">
        <v>108</v>
      </c>
      <c r="C384" s="101">
        <v>9</v>
      </c>
    </row>
    <row r="385" spans="1:3" x14ac:dyDescent="0.3">
      <c r="A385" s="101">
        <v>110110</v>
      </c>
      <c r="B385" s="101" t="s">
        <v>108</v>
      </c>
      <c r="C385" s="101">
        <v>9</v>
      </c>
    </row>
    <row r="386" spans="1:3" x14ac:dyDescent="0.3">
      <c r="A386" s="101">
        <v>110111</v>
      </c>
      <c r="B386" s="101" t="s">
        <v>108</v>
      </c>
      <c r="C386" s="101">
        <v>9</v>
      </c>
    </row>
    <row r="387" spans="1:3" x14ac:dyDescent="0.3">
      <c r="A387" s="101">
        <v>110112</v>
      </c>
      <c r="B387" s="101" t="s">
        <v>108</v>
      </c>
      <c r="C387" s="101">
        <v>9</v>
      </c>
    </row>
    <row r="388" spans="1:3" x14ac:dyDescent="0.3">
      <c r="A388" s="101">
        <v>110113</v>
      </c>
      <c r="B388" s="101" t="s">
        <v>108</v>
      </c>
      <c r="C388" s="101">
        <v>9</v>
      </c>
    </row>
    <row r="389" spans="1:3" x14ac:dyDescent="0.3">
      <c r="A389" s="102">
        <v>110114</v>
      </c>
      <c r="B389" s="102" t="s">
        <v>108</v>
      </c>
      <c r="C389" s="101">
        <v>9</v>
      </c>
    </row>
    <row r="390" spans="1:3" x14ac:dyDescent="0.3">
      <c r="A390" s="102">
        <v>110115</v>
      </c>
      <c r="B390" s="102" t="s">
        <v>108</v>
      </c>
      <c r="C390" s="101">
        <v>9</v>
      </c>
    </row>
    <row r="391" spans="1:3" x14ac:dyDescent="0.3">
      <c r="A391" s="102">
        <v>110116</v>
      </c>
      <c r="B391" s="102" t="s">
        <v>108</v>
      </c>
      <c r="C391" s="101">
        <v>9</v>
      </c>
    </row>
    <row r="392" spans="1:3" x14ac:dyDescent="0.3">
      <c r="A392" s="102">
        <v>110118</v>
      </c>
      <c r="B392" s="102" t="s">
        <v>108</v>
      </c>
      <c r="C392" s="101">
        <v>9</v>
      </c>
    </row>
    <row r="393" spans="1:3" x14ac:dyDescent="0.3">
      <c r="A393" s="102">
        <v>110119</v>
      </c>
      <c r="B393" s="102" t="s">
        <v>108</v>
      </c>
      <c r="C393" s="101">
        <v>9</v>
      </c>
    </row>
    <row r="394" spans="1:3" x14ac:dyDescent="0.3">
      <c r="A394" s="101">
        <v>119009</v>
      </c>
      <c r="B394" s="101" t="s">
        <v>108</v>
      </c>
      <c r="C394" s="101">
        <v>9</v>
      </c>
    </row>
    <row r="395" spans="1:3" x14ac:dyDescent="0.3">
      <c r="A395" s="101">
        <v>40007</v>
      </c>
      <c r="B395" s="101" t="s">
        <v>106</v>
      </c>
      <c r="C395" s="101">
        <v>38</v>
      </c>
    </row>
    <row r="396" spans="1:3" x14ac:dyDescent="0.3">
      <c r="A396" s="101">
        <v>40009</v>
      </c>
      <c r="B396" s="101" t="s">
        <v>106</v>
      </c>
      <c r="C396" s="101">
        <v>38</v>
      </c>
    </row>
    <row r="397" spans="1:3" x14ac:dyDescent="0.3">
      <c r="A397" s="101">
        <v>40010</v>
      </c>
      <c r="B397" s="101" t="s">
        <v>106</v>
      </c>
      <c r="C397" s="101">
        <v>38</v>
      </c>
    </row>
    <row r="398" spans="1:3" x14ac:dyDescent="0.3">
      <c r="A398" s="101">
        <v>40011</v>
      </c>
      <c r="B398" s="101" t="s">
        <v>106</v>
      </c>
      <c r="C398" s="101">
        <v>38</v>
      </c>
    </row>
    <row r="399" spans="1:3" x14ac:dyDescent="0.3">
      <c r="A399" s="101">
        <v>40012</v>
      </c>
      <c r="B399" s="101" t="s">
        <v>106</v>
      </c>
      <c r="C399" s="101">
        <v>38</v>
      </c>
    </row>
    <row r="400" spans="1:3" x14ac:dyDescent="0.3">
      <c r="A400" s="101">
        <v>40013</v>
      </c>
      <c r="B400" s="101" t="s">
        <v>106</v>
      </c>
      <c r="C400" s="101">
        <v>38</v>
      </c>
    </row>
    <row r="401" spans="1:3" x14ac:dyDescent="0.3">
      <c r="A401" s="101">
        <v>40014</v>
      </c>
      <c r="B401" s="101" t="s">
        <v>106</v>
      </c>
      <c r="C401" s="101">
        <v>38</v>
      </c>
    </row>
    <row r="402" spans="1:3" x14ac:dyDescent="0.3">
      <c r="A402" s="101">
        <v>40016</v>
      </c>
      <c r="B402" s="101" t="s">
        <v>106</v>
      </c>
      <c r="C402" s="101">
        <v>338</v>
      </c>
    </row>
    <row r="403" spans="1:3" x14ac:dyDescent="0.3">
      <c r="A403" s="101">
        <v>40019</v>
      </c>
      <c r="B403" s="101" t="s">
        <v>106</v>
      </c>
      <c r="C403" s="101">
        <v>38</v>
      </c>
    </row>
    <row r="404" spans="1:3" x14ac:dyDescent="0.3">
      <c r="A404" s="101">
        <v>40021</v>
      </c>
      <c r="B404" s="101" t="s">
        <v>106</v>
      </c>
      <c r="C404" s="101">
        <v>38</v>
      </c>
    </row>
    <row r="405" spans="1:3" x14ac:dyDescent="0.3">
      <c r="A405" s="101">
        <v>40024</v>
      </c>
      <c r="B405" s="101" t="s">
        <v>106</v>
      </c>
      <c r="C405" s="101">
        <v>38</v>
      </c>
    </row>
    <row r="406" spans="1:3" x14ac:dyDescent="0.3">
      <c r="A406" s="101">
        <v>40029</v>
      </c>
      <c r="B406" s="101" t="s">
        <v>106</v>
      </c>
      <c r="C406" s="101">
        <v>38</v>
      </c>
    </row>
    <row r="407" spans="1:3" x14ac:dyDescent="0.3">
      <c r="A407" s="101">
        <v>40031</v>
      </c>
      <c r="B407" s="101" t="s">
        <v>106</v>
      </c>
      <c r="C407" s="101">
        <v>38</v>
      </c>
    </row>
    <row r="408" spans="1:3" x14ac:dyDescent="0.3">
      <c r="A408" s="101">
        <v>40035</v>
      </c>
      <c r="B408" s="101" t="s">
        <v>106</v>
      </c>
      <c r="C408" s="101">
        <v>338</v>
      </c>
    </row>
    <row r="409" spans="1:3" x14ac:dyDescent="0.3">
      <c r="A409" s="101">
        <v>40036</v>
      </c>
      <c r="B409" s="101" t="s">
        <v>106</v>
      </c>
      <c r="C409" s="101">
        <v>138</v>
      </c>
    </row>
    <row r="410" spans="1:3" x14ac:dyDescent="0.3">
      <c r="A410" s="101">
        <v>40037</v>
      </c>
      <c r="B410" s="101" t="s">
        <v>106</v>
      </c>
      <c r="C410" s="101">
        <v>38</v>
      </c>
    </row>
    <row r="411" spans="1:3" x14ac:dyDescent="0.3">
      <c r="A411" s="101">
        <v>40038</v>
      </c>
      <c r="B411" s="101" t="s">
        <v>106</v>
      </c>
      <c r="C411" s="101">
        <v>38</v>
      </c>
    </row>
    <row r="412" spans="1:3" x14ac:dyDescent="0.3">
      <c r="A412" s="101">
        <v>40042</v>
      </c>
      <c r="B412" s="101" t="s">
        <v>106</v>
      </c>
      <c r="C412" s="101">
        <v>38</v>
      </c>
    </row>
    <row r="413" spans="1:3" x14ac:dyDescent="0.3">
      <c r="A413" s="101">
        <v>40043</v>
      </c>
      <c r="B413" s="101" t="s">
        <v>106</v>
      </c>
      <c r="C413" s="101">
        <v>38</v>
      </c>
    </row>
    <row r="414" spans="1:3" x14ac:dyDescent="0.3">
      <c r="A414" s="101">
        <v>40044</v>
      </c>
      <c r="B414" s="101" t="s">
        <v>106</v>
      </c>
      <c r="C414" s="101">
        <v>38</v>
      </c>
    </row>
    <row r="415" spans="1:3" x14ac:dyDescent="0.3">
      <c r="A415" s="101">
        <v>40045</v>
      </c>
      <c r="B415" s="101" t="s">
        <v>106</v>
      </c>
      <c r="C415" s="101">
        <v>38</v>
      </c>
    </row>
    <row r="416" spans="1:3" x14ac:dyDescent="0.3">
      <c r="A416" s="101">
        <v>40046</v>
      </c>
      <c r="B416" s="101" t="s">
        <v>106</v>
      </c>
      <c r="C416" s="101">
        <v>38</v>
      </c>
    </row>
    <row r="417" spans="1:3" x14ac:dyDescent="0.3">
      <c r="A417" s="101">
        <v>40050</v>
      </c>
      <c r="B417" s="101" t="s">
        <v>106</v>
      </c>
      <c r="C417" s="101">
        <v>38</v>
      </c>
    </row>
    <row r="418" spans="1:3" x14ac:dyDescent="0.3">
      <c r="A418" s="101">
        <v>40051</v>
      </c>
      <c r="B418" s="101" t="s">
        <v>106</v>
      </c>
      <c r="C418" s="101">
        <v>38</v>
      </c>
    </row>
    <row r="419" spans="1:3" x14ac:dyDescent="0.3">
      <c r="A419" s="101">
        <v>40053</v>
      </c>
      <c r="B419" s="101" t="s">
        <v>106</v>
      </c>
      <c r="C419" s="101">
        <v>38</v>
      </c>
    </row>
    <row r="420" spans="1:3" x14ac:dyDescent="0.3">
      <c r="A420" s="101">
        <v>40054</v>
      </c>
      <c r="B420" s="101" t="s">
        <v>106</v>
      </c>
      <c r="C420" s="101">
        <v>38</v>
      </c>
    </row>
    <row r="421" spans="1:3" x14ac:dyDescent="0.3">
      <c r="A421" s="101">
        <v>40055</v>
      </c>
      <c r="B421" s="101" t="s">
        <v>106</v>
      </c>
      <c r="C421" s="101">
        <v>38</v>
      </c>
    </row>
    <row r="422" spans="1:3" x14ac:dyDescent="0.3">
      <c r="A422" s="101">
        <v>40056</v>
      </c>
      <c r="B422" s="101" t="s">
        <v>106</v>
      </c>
      <c r="C422" s="101">
        <v>38</v>
      </c>
    </row>
    <row r="423" spans="1:3" x14ac:dyDescent="0.3">
      <c r="A423" s="101">
        <v>40058</v>
      </c>
      <c r="B423" s="101" t="s">
        <v>106</v>
      </c>
      <c r="C423" s="101">
        <v>38</v>
      </c>
    </row>
    <row r="424" spans="1:3" x14ac:dyDescent="0.3">
      <c r="A424" s="101">
        <v>40059</v>
      </c>
      <c r="B424" s="101" t="s">
        <v>106</v>
      </c>
      <c r="C424" s="101">
        <v>38</v>
      </c>
    </row>
    <row r="425" spans="1:3" x14ac:dyDescent="0.3">
      <c r="A425" s="101">
        <v>40061</v>
      </c>
      <c r="B425" s="101" t="s">
        <v>106</v>
      </c>
      <c r="C425" s="101">
        <v>7538</v>
      </c>
    </row>
    <row r="426" spans="1:3" x14ac:dyDescent="0.3">
      <c r="A426" s="101">
        <v>40062</v>
      </c>
      <c r="B426" s="101" t="s">
        <v>106</v>
      </c>
      <c r="C426" s="101">
        <v>38</v>
      </c>
    </row>
    <row r="427" spans="1:3" x14ac:dyDescent="0.3">
      <c r="A427" s="101">
        <v>40063</v>
      </c>
      <c r="B427" s="101" t="s">
        <v>106</v>
      </c>
      <c r="C427" s="101">
        <v>38</v>
      </c>
    </row>
    <row r="428" spans="1:3" x14ac:dyDescent="0.3">
      <c r="A428" s="101">
        <v>40066</v>
      </c>
      <c r="B428" s="101" t="s">
        <v>106</v>
      </c>
      <c r="C428" s="101">
        <v>338</v>
      </c>
    </row>
    <row r="429" spans="1:3" x14ac:dyDescent="0.3">
      <c r="A429" s="101">
        <v>40068</v>
      </c>
      <c r="B429" s="101" t="s">
        <v>106</v>
      </c>
      <c r="C429" s="101">
        <v>38</v>
      </c>
    </row>
    <row r="430" spans="1:3" x14ac:dyDescent="0.3">
      <c r="A430" s="101">
        <v>40069</v>
      </c>
      <c r="B430" s="101" t="s">
        <v>106</v>
      </c>
      <c r="C430" s="101">
        <v>38</v>
      </c>
    </row>
    <row r="431" spans="1:3" x14ac:dyDescent="0.3">
      <c r="A431" s="101">
        <v>40070</v>
      </c>
      <c r="B431" s="101" t="s">
        <v>106</v>
      </c>
      <c r="C431" s="101">
        <v>38</v>
      </c>
    </row>
    <row r="432" spans="1:3" x14ac:dyDescent="0.3">
      <c r="A432" s="101">
        <v>40072</v>
      </c>
      <c r="B432" s="101" t="s">
        <v>106</v>
      </c>
      <c r="C432" s="101">
        <v>38</v>
      </c>
    </row>
    <row r="433" spans="1:3" x14ac:dyDescent="0.3">
      <c r="A433" s="101">
        <v>40073</v>
      </c>
      <c r="B433" s="101" t="s">
        <v>106</v>
      </c>
      <c r="C433" s="101">
        <v>38</v>
      </c>
    </row>
    <row r="434" spans="1:3" x14ac:dyDescent="0.3">
      <c r="A434" s="101">
        <v>40074</v>
      </c>
      <c r="B434" s="101" t="s">
        <v>106</v>
      </c>
      <c r="C434" s="101">
        <v>38</v>
      </c>
    </row>
    <row r="435" spans="1:3" x14ac:dyDescent="0.3">
      <c r="A435" s="101">
        <v>40077</v>
      </c>
      <c r="B435" s="101" t="s">
        <v>106</v>
      </c>
      <c r="C435" s="101">
        <v>38</v>
      </c>
    </row>
    <row r="436" spans="1:3" x14ac:dyDescent="0.3">
      <c r="A436" s="101">
        <v>40078</v>
      </c>
      <c r="B436" s="101" t="s">
        <v>106</v>
      </c>
      <c r="C436" s="101">
        <v>238</v>
      </c>
    </row>
    <row r="437" spans="1:3" x14ac:dyDescent="0.3">
      <c r="A437" s="101">
        <v>40080</v>
      </c>
      <c r="B437" s="101" t="s">
        <v>106</v>
      </c>
      <c r="C437" s="101">
        <v>338</v>
      </c>
    </row>
    <row r="438" spans="1:3" x14ac:dyDescent="0.3">
      <c r="A438" s="101">
        <v>40081</v>
      </c>
      <c r="B438" s="101" t="s">
        <v>106</v>
      </c>
      <c r="C438" s="101">
        <v>38</v>
      </c>
    </row>
    <row r="439" spans="1:3" x14ac:dyDescent="0.3">
      <c r="A439" s="101">
        <v>40086</v>
      </c>
      <c r="B439" s="101" t="s">
        <v>106</v>
      </c>
      <c r="C439" s="101">
        <v>38</v>
      </c>
    </row>
    <row r="440" spans="1:3" x14ac:dyDescent="0.3">
      <c r="A440" s="101">
        <v>40087</v>
      </c>
      <c r="B440" s="101" t="s">
        <v>106</v>
      </c>
      <c r="C440" s="101">
        <v>38</v>
      </c>
    </row>
    <row r="441" spans="1:3" x14ac:dyDescent="0.3">
      <c r="A441" s="101">
        <v>40088</v>
      </c>
      <c r="B441" s="101" t="s">
        <v>106</v>
      </c>
      <c r="C441" s="101">
        <v>38</v>
      </c>
    </row>
    <row r="442" spans="1:3" x14ac:dyDescent="0.3">
      <c r="A442" s="101">
        <v>40090</v>
      </c>
      <c r="B442" s="101" t="s">
        <v>106</v>
      </c>
      <c r="C442" s="101">
        <v>38</v>
      </c>
    </row>
    <row r="443" spans="1:3" x14ac:dyDescent="0.3">
      <c r="A443" s="101">
        <v>40093</v>
      </c>
      <c r="B443" s="101" t="s">
        <v>106</v>
      </c>
      <c r="C443" s="101">
        <v>38</v>
      </c>
    </row>
    <row r="444" spans="1:3" x14ac:dyDescent="0.3">
      <c r="A444" s="101">
        <v>49038</v>
      </c>
      <c r="B444" s="101" t="s">
        <v>106</v>
      </c>
      <c r="C444" s="101">
        <v>38</v>
      </c>
    </row>
    <row r="445" spans="1:3" x14ac:dyDescent="0.3">
      <c r="A445" s="101">
        <v>190002</v>
      </c>
      <c r="B445" s="101" t="s">
        <v>106</v>
      </c>
      <c r="C445" s="101">
        <v>38</v>
      </c>
    </row>
    <row r="446" spans="1:3" x14ac:dyDescent="0.3">
      <c r="A446" s="101">
        <v>190003</v>
      </c>
      <c r="B446" s="101" t="s">
        <v>106</v>
      </c>
      <c r="C446" s="101">
        <v>38</v>
      </c>
    </row>
    <row r="447" spans="1:3" x14ac:dyDescent="0.3">
      <c r="A447" s="101">
        <v>190004</v>
      </c>
      <c r="B447" s="101" t="s">
        <v>106</v>
      </c>
      <c r="C447" s="101">
        <v>38</v>
      </c>
    </row>
    <row r="448" spans="1:3" x14ac:dyDescent="0.3">
      <c r="A448" s="101">
        <v>190006</v>
      </c>
      <c r="B448" s="101" t="s">
        <v>106</v>
      </c>
      <c r="C448" s="101">
        <v>38</v>
      </c>
    </row>
    <row r="449" spans="1:3" x14ac:dyDescent="0.3">
      <c r="A449" s="101">
        <v>190008</v>
      </c>
      <c r="B449" s="101" t="s">
        <v>106</v>
      </c>
      <c r="C449" s="101">
        <v>138</v>
      </c>
    </row>
    <row r="450" spans="1:3" x14ac:dyDescent="0.3">
      <c r="A450" s="101">
        <v>190009</v>
      </c>
      <c r="B450" s="101" t="s">
        <v>106</v>
      </c>
      <c r="C450" s="101">
        <v>38</v>
      </c>
    </row>
    <row r="451" spans="1:3" x14ac:dyDescent="0.3">
      <c r="A451" s="101">
        <v>190010</v>
      </c>
      <c r="B451" s="101" t="s">
        <v>106</v>
      </c>
      <c r="C451" s="101">
        <v>38</v>
      </c>
    </row>
    <row r="452" spans="1:3" x14ac:dyDescent="0.3">
      <c r="A452" s="101">
        <v>190011</v>
      </c>
      <c r="B452" s="101" t="s">
        <v>106</v>
      </c>
      <c r="C452" s="101">
        <v>38</v>
      </c>
    </row>
    <row r="453" spans="1:3" x14ac:dyDescent="0.3">
      <c r="A453" s="101">
        <v>190012</v>
      </c>
      <c r="B453" s="101" t="s">
        <v>106</v>
      </c>
      <c r="C453" s="101">
        <v>38</v>
      </c>
    </row>
    <row r="454" spans="1:3" x14ac:dyDescent="0.3">
      <c r="A454" s="101">
        <v>190015</v>
      </c>
      <c r="B454" s="101" t="s">
        <v>106</v>
      </c>
      <c r="C454" s="101">
        <v>538</v>
      </c>
    </row>
    <row r="455" spans="1:3" x14ac:dyDescent="0.3">
      <c r="A455" s="102">
        <v>190018</v>
      </c>
      <c r="B455" s="102" t="s">
        <v>106</v>
      </c>
      <c r="C455" s="101">
        <v>38</v>
      </c>
    </row>
    <row r="456" spans="1:3" x14ac:dyDescent="0.3">
      <c r="A456" s="101">
        <v>190019</v>
      </c>
      <c r="B456" s="101" t="s">
        <v>106</v>
      </c>
      <c r="C456" s="101">
        <v>38</v>
      </c>
    </row>
    <row r="457" spans="1:3" x14ac:dyDescent="0.3">
      <c r="A457" s="101">
        <v>190020</v>
      </c>
      <c r="B457" s="101" t="s">
        <v>106</v>
      </c>
      <c r="C457" s="101">
        <v>38</v>
      </c>
    </row>
    <row r="458" spans="1:3" x14ac:dyDescent="0.3">
      <c r="A458" s="101">
        <v>190021</v>
      </c>
      <c r="B458" s="101" t="s">
        <v>106</v>
      </c>
      <c r="C458" s="101">
        <v>38</v>
      </c>
    </row>
    <row r="459" spans="1:3" x14ac:dyDescent="0.3">
      <c r="A459" s="101">
        <v>190022</v>
      </c>
      <c r="B459" s="101" t="s">
        <v>106</v>
      </c>
      <c r="C459" s="101">
        <v>38</v>
      </c>
    </row>
    <row r="460" spans="1:3" x14ac:dyDescent="0.3">
      <c r="A460" s="101">
        <v>190024</v>
      </c>
      <c r="B460" s="101" t="s">
        <v>106</v>
      </c>
      <c r="C460" s="101">
        <v>38</v>
      </c>
    </row>
    <row r="461" spans="1:3" x14ac:dyDescent="0.3">
      <c r="A461" s="101">
        <v>190025</v>
      </c>
      <c r="B461" s="101" t="s">
        <v>106</v>
      </c>
      <c r="C461" s="101">
        <v>438</v>
      </c>
    </row>
    <row r="462" spans="1:3" x14ac:dyDescent="0.3">
      <c r="A462" s="102">
        <v>190027</v>
      </c>
      <c r="B462" s="102" t="s">
        <v>106</v>
      </c>
      <c r="C462" s="101">
        <v>38</v>
      </c>
    </row>
    <row r="463" spans="1:3" x14ac:dyDescent="0.3">
      <c r="A463" s="101">
        <v>190028</v>
      </c>
      <c r="B463" s="101" t="s">
        <v>106</v>
      </c>
      <c r="C463" s="101">
        <v>238</v>
      </c>
    </row>
    <row r="464" spans="1:3" x14ac:dyDescent="0.3">
      <c r="A464" s="101">
        <v>250006</v>
      </c>
      <c r="B464" s="101" t="s">
        <v>106</v>
      </c>
      <c r="C464" s="101">
        <v>38</v>
      </c>
    </row>
    <row r="465" spans="1:3" x14ac:dyDescent="0.3">
      <c r="A465" s="101">
        <v>250007</v>
      </c>
      <c r="B465" s="101" t="s">
        <v>106</v>
      </c>
      <c r="C465" s="101">
        <v>38</v>
      </c>
    </row>
    <row r="466" spans="1:3" x14ac:dyDescent="0.3">
      <c r="A466" s="101">
        <v>250010</v>
      </c>
      <c r="B466" s="101" t="s">
        <v>106</v>
      </c>
      <c r="C466" s="101">
        <v>38</v>
      </c>
    </row>
    <row r="467" spans="1:3" x14ac:dyDescent="0.3">
      <c r="A467" s="101">
        <v>250014</v>
      </c>
      <c r="B467" s="101" t="s">
        <v>106</v>
      </c>
      <c r="C467" s="101">
        <v>38</v>
      </c>
    </row>
    <row r="468" spans="1:3" x14ac:dyDescent="0.3">
      <c r="A468" s="101">
        <v>250016</v>
      </c>
      <c r="B468" s="101" t="s">
        <v>106</v>
      </c>
      <c r="C468" s="101">
        <v>38</v>
      </c>
    </row>
    <row r="469" spans="1:3" x14ac:dyDescent="0.3">
      <c r="A469" s="101">
        <v>250017</v>
      </c>
      <c r="B469" s="101" t="s">
        <v>106</v>
      </c>
      <c r="C469" s="101">
        <v>38</v>
      </c>
    </row>
    <row r="470" spans="1:3" x14ac:dyDescent="0.3">
      <c r="A470" s="101">
        <v>250018</v>
      </c>
      <c r="B470" s="101" t="s">
        <v>106</v>
      </c>
      <c r="C470" s="101">
        <v>38</v>
      </c>
    </row>
    <row r="471" spans="1:3" x14ac:dyDescent="0.3">
      <c r="A471" s="101">
        <v>250019</v>
      </c>
      <c r="B471" s="101" t="s">
        <v>106</v>
      </c>
      <c r="C471" s="101">
        <v>38</v>
      </c>
    </row>
    <row r="472" spans="1:3" x14ac:dyDescent="0.3">
      <c r="A472" s="101">
        <v>250020</v>
      </c>
      <c r="B472" s="101" t="s">
        <v>106</v>
      </c>
      <c r="C472" s="101">
        <v>38</v>
      </c>
    </row>
    <row r="473" spans="1:3" x14ac:dyDescent="0.3">
      <c r="A473" s="101">
        <v>250022</v>
      </c>
      <c r="B473" s="101" t="s">
        <v>106</v>
      </c>
      <c r="C473" s="101">
        <v>38</v>
      </c>
    </row>
    <row r="474" spans="1:3" x14ac:dyDescent="0.3">
      <c r="A474" s="101">
        <v>250023</v>
      </c>
      <c r="B474" s="101" t="s">
        <v>106</v>
      </c>
      <c r="C474" s="101">
        <v>38</v>
      </c>
    </row>
    <row r="475" spans="1:3" x14ac:dyDescent="0.3">
      <c r="A475" s="101">
        <v>250025</v>
      </c>
      <c r="B475" s="101" t="s">
        <v>106</v>
      </c>
      <c r="C475" s="101">
        <v>38</v>
      </c>
    </row>
    <row r="476" spans="1:3" x14ac:dyDescent="0.3">
      <c r="A476" s="101">
        <v>250027</v>
      </c>
      <c r="B476" s="101" t="s">
        <v>106</v>
      </c>
      <c r="C476" s="101">
        <v>38</v>
      </c>
    </row>
    <row r="477" spans="1:3" x14ac:dyDescent="0.3">
      <c r="A477" s="101">
        <v>250028</v>
      </c>
      <c r="B477" s="101" t="s">
        <v>106</v>
      </c>
      <c r="C477" s="101">
        <v>38</v>
      </c>
    </row>
    <row r="478" spans="1:3" x14ac:dyDescent="0.3">
      <c r="A478" s="101">
        <v>250031</v>
      </c>
      <c r="B478" s="101" t="s">
        <v>106</v>
      </c>
      <c r="C478" s="101">
        <v>338</v>
      </c>
    </row>
    <row r="479" spans="1:3" x14ac:dyDescent="0.3">
      <c r="A479" s="101">
        <v>250032</v>
      </c>
      <c r="B479" s="101" t="s">
        <v>106</v>
      </c>
      <c r="C479" s="101">
        <v>38</v>
      </c>
    </row>
    <row r="480" spans="1:3" x14ac:dyDescent="0.3">
      <c r="A480" s="101">
        <v>250033</v>
      </c>
      <c r="B480" s="101" t="s">
        <v>106</v>
      </c>
      <c r="C480" s="101">
        <v>38</v>
      </c>
    </row>
    <row r="481" spans="1:3" x14ac:dyDescent="0.3">
      <c r="A481" s="101">
        <v>250034</v>
      </c>
      <c r="B481" s="101" t="s">
        <v>106</v>
      </c>
      <c r="C481" s="101">
        <v>38</v>
      </c>
    </row>
    <row r="482" spans="1:3" x14ac:dyDescent="0.3">
      <c r="A482" s="101">
        <v>250035</v>
      </c>
      <c r="B482" s="101" t="s">
        <v>106</v>
      </c>
      <c r="C482" s="101">
        <v>38</v>
      </c>
    </row>
    <row r="483" spans="1:3" x14ac:dyDescent="0.3">
      <c r="A483" s="101">
        <v>250036</v>
      </c>
      <c r="B483" s="101" t="s">
        <v>106</v>
      </c>
      <c r="C483" s="101">
        <v>38</v>
      </c>
    </row>
    <row r="484" spans="1:3" x14ac:dyDescent="0.3">
      <c r="A484" s="101">
        <v>250037</v>
      </c>
      <c r="B484" s="101" t="s">
        <v>106</v>
      </c>
      <c r="C484" s="101">
        <v>38</v>
      </c>
    </row>
    <row r="485" spans="1:3" x14ac:dyDescent="0.3">
      <c r="A485" s="101">
        <v>250039</v>
      </c>
      <c r="B485" s="101" t="s">
        <v>106</v>
      </c>
      <c r="C485" s="101">
        <v>38</v>
      </c>
    </row>
    <row r="486" spans="1:3" x14ac:dyDescent="0.3">
      <c r="A486" s="101">
        <v>250040</v>
      </c>
      <c r="B486" s="101" t="s">
        <v>106</v>
      </c>
      <c r="C486" s="101">
        <v>38</v>
      </c>
    </row>
    <row r="487" spans="1:3" x14ac:dyDescent="0.3">
      <c r="A487" s="101">
        <v>250042</v>
      </c>
      <c r="B487" s="101" t="s">
        <v>106</v>
      </c>
      <c r="C487" s="101">
        <v>38</v>
      </c>
    </row>
    <row r="488" spans="1:3" x14ac:dyDescent="0.3">
      <c r="A488" s="107">
        <v>250044</v>
      </c>
      <c r="B488" s="107" t="s">
        <v>106</v>
      </c>
      <c r="C488" s="107">
        <v>38</v>
      </c>
    </row>
    <row r="489" spans="1:3" x14ac:dyDescent="0.3">
      <c r="A489" s="101">
        <v>250045</v>
      </c>
      <c r="B489" s="101" t="s">
        <v>106</v>
      </c>
      <c r="C489" s="101">
        <v>38</v>
      </c>
    </row>
    <row r="490" spans="1:3" x14ac:dyDescent="0.3">
      <c r="A490" s="101">
        <v>250048</v>
      </c>
      <c r="B490" s="101" t="s">
        <v>106</v>
      </c>
      <c r="C490" s="101">
        <v>38</v>
      </c>
    </row>
    <row r="491" spans="1:3" x14ac:dyDescent="0.3">
      <c r="A491" s="101">
        <v>250049</v>
      </c>
      <c r="B491" s="101" t="s">
        <v>106</v>
      </c>
      <c r="C491" s="101">
        <v>38</v>
      </c>
    </row>
    <row r="492" spans="1:3" x14ac:dyDescent="0.3">
      <c r="A492" s="101">
        <v>250051</v>
      </c>
      <c r="B492" s="101" t="s">
        <v>106</v>
      </c>
      <c r="C492" s="101">
        <v>38</v>
      </c>
    </row>
    <row r="493" spans="1:3" x14ac:dyDescent="0.3">
      <c r="A493" s="101">
        <v>250053</v>
      </c>
      <c r="B493" s="101" t="s">
        <v>106</v>
      </c>
      <c r="C493" s="101">
        <v>38</v>
      </c>
    </row>
    <row r="494" spans="1:3" x14ac:dyDescent="0.3">
      <c r="A494" s="101">
        <v>250054</v>
      </c>
      <c r="B494" s="101" t="s">
        <v>106</v>
      </c>
      <c r="C494" s="101">
        <v>38</v>
      </c>
    </row>
    <row r="495" spans="1:3" x14ac:dyDescent="0.3">
      <c r="A495" s="101">
        <v>250055</v>
      </c>
      <c r="B495" s="101" t="s">
        <v>106</v>
      </c>
      <c r="C495" s="101">
        <v>38</v>
      </c>
    </row>
    <row r="496" spans="1:3" x14ac:dyDescent="0.3">
      <c r="A496" s="101">
        <v>250057</v>
      </c>
      <c r="B496" s="101" t="s">
        <v>106</v>
      </c>
      <c r="C496" s="101">
        <v>38</v>
      </c>
    </row>
    <row r="497" spans="1:3" x14ac:dyDescent="0.3">
      <c r="A497" s="101">
        <v>250058</v>
      </c>
      <c r="B497" s="101" t="s">
        <v>106</v>
      </c>
      <c r="C497" s="101">
        <v>38</v>
      </c>
    </row>
    <row r="498" spans="1:3" x14ac:dyDescent="0.3">
      <c r="A498" s="101">
        <v>250059</v>
      </c>
      <c r="B498" s="101" t="s">
        <v>106</v>
      </c>
      <c r="C498" s="101">
        <v>38</v>
      </c>
    </row>
    <row r="499" spans="1:3" x14ac:dyDescent="0.3">
      <c r="A499" s="101">
        <v>250060</v>
      </c>
      <c r="B499" s="101" t="s">
        <v>106</v>
      </c>
      <c r="C499" s="101">
        <v>38</v>
      </c>
    </row>
    <row r="500" spans="1:3" x14ac:dyDescent="0.3">
      <c r="A500" s="101">
        <v>250061</v>
      </c>
      <c r="B500" s="101" t="s">
        <v>106</v>
      </c>
      <c r="C500" s="101">
        <v>38</v>
      </c>
    </row>
    <row r="501" spans="1:3" x14ac:dyDescent="0.3">
      <c r="A501" s="102">
        <v>250062</v>
      </c>
      <c r="B501" s="102" t="s">
        <v>106</v>
      </c>
      <c r="C501" s="101">
        <v>38</v>
      </c>
    </row>
    <row r="502" spans="1:3" x14ac:dyDescent="0.3">
      <c r="A502" s="102">
        <v>260138</v>
      </c>
      <c r="B502" s="102" t="s">
        <v>106</v>
      </c>
      <c r="C502" s="101">
        <v>38</v>
      </c>
    </row>
    <row r="503" spans="1:3" x14ac:dyDescent="0.3">
      <c r="A503" s="102">
        <v>260512</v>
      </c>
      <c r="B503" s="102" t="s">
        <v>106</v>
      </c>
      <c r="C503" s="101">
        <v>38</v>
      </c>
    </row>
    <row r="504" spans="1:3" x14ac:dyDescent="0.3">
      <c r="A504" s="101">
        <v>170035</v>
      </c>
      <c r="B504" s="101" t="s">
        <v>107</v>
      </c>
      <c r="C504" s="101">
        <v>37</v>
      </c>
    </row>
    <row r="505" spans="1:3" x14ac:dyDescent="0.3">
      <c r="A505" s="101">
        <v>170056</v>
      </c>
      <c r="B505" s="101" t="s">
        <v>107</v>
      </c>
      <c r="C505" s="101">
        <v>37</v>
      </c>
    </row>
    <row r="506" spans="1:3" x14ac:dyDescent="0.3">
      <c r="A506" s="101">
        <v>170094</v>
      </c>
      <c r="B506" s="101" t="s">
        <v>107</v>
      </c>
      <c r="C506" s="101">
        <v>37</v>
      </c>
    </row>
    <row r="507" spans="1:3" x14ac:dyDescent="0.3">
      <c r="A507" s="101">
        <v>170095</v>
      </c>
      <c r="B507" s="101" t="s">
        <v>107</v>
      </c>
      <c r="C507" s="101">
        <v>37</v>
      </c>
    </row>
    <row r="508" spans="1:3" x14ac:dyDescent="0.3">
      <c r="A508" s="101">
        <v>170096</v>
      </c>
      <c r="B508" s="101" t="s">
        <v>107</v>
      </c>
      <c r="C508" s="101">
        <v>37</v>
      </c>
    </row>
    <row r="509" spans="1:3" x14ac:dyDescent="0.3">
      <c r="A509" s="101">
        <v>170097</v>
      </c>
      <c r="B509" s="101" t="s">
        <v>107</v>
      </c>
      <c r="C509" s="101">
        <v>37</v>
      </c>
    </row>
    <row r="510" spans="1:3" x14ac:dyDescent="0.3">
      <c r="A510" s="101">
        <v>170098</v>
      </c>
      <c r="B510" s="101" t="s">
        <v>107</v>
      </c>
      <c r="C510" s="101">
        <v>37</v>
      </c>
    </row>
    <row r="511" spans="1:3" x14ac:dyDescent="0.3">
      <c r="A511" s="101">
        <v>170100</v>
      </c>
      <c r="B511" s="101" t="s">
        <v>107</v>
      </c>
      <c r="C511" s="101">
        <v>37</v>
      </c>
    </row>
    <row r="512" spans="1:3" x14ac:dyDescent="0.3">
      <c r="A512" s="101">
        <v>170102</v>
      </c>
      <c r="B512" s="101" t="s">
        <v>107</v>
      </c>
      <c r="C512" s="101">
        <v>37</v>
      </c>
    </row>
    <row r="513" spans="1:3" x14ac:dyDescent="0.3">
      <c r="A513" s="101">
        <v>170118</v>
      </c>
      <c r="B513" s="101" t="s">
        <v>107</v>
      </c>
      <c r="C513" s="101">
        <v>37</v>
      </c>
    </row>
    <row r="514" spans="1:3" x14ac:dyDescent="0.3">
      <c r="A514" s="101">
        <v>170136</v>
      </c>
      <c r="B514" s="101" t="s">
        <v>107</v>
      </c>
      <c r="C514" s="101">
        <v>37</v>
      </c>
    </row>
    <row r="515" spans="1:3" x14ac:dyDescent="0.3">
      <c r="A515" s="101">
        <v>170137</v>
      </c>
      <c r="B515" s="101" t="s">
        <v>107</v>
      </c>
      <c r="C515" s="101">
        <v>37</v>
      </c>
    </row>
    <row r="516" spans="1:3" x14ac:dyDescent="0.3">
      <c r="A516" s="101">
        <v>170141</v>
      </c>
      <c r="B516" s="101" t="s">
        <v>107</v>
      </c>
      <c r="C516" s="101">
        <v>37</v>
      </c>
    </row>
    <row r="517" spans="1:3" x14ac:dyDescent="0.3">
      <c r="A517" s="101">
        <v>170151</v>
      </c>
      <c r="B517" s="101" t="s">
        <v>107</v>
      </c>
      <c r="C517" s="101">
        <v>37</v>
      </c>
    </row>
    <row r="518" spans="1:3" x14ac:dyDescent="0.3">
      <c r="A518" s="108">
        <v>170163</v>
      </c>
      <c r="B518" s="107" t="s">
        <v>107</v>
      </c>
      <c r="C518" s="109">
        <v>460</v>
      </c>
    </row>
    <row r="519" spans="1:3" x14ac:dyDescent="0.3">
      <c r="A519" s="101">
        <v>170164</v>
      </c>
      <c r="B519" s="101" t="s">
        <v>107</v>
      </c>
      <c r="C519" s="101">
        <v>37</v>
      </c>
    </row>
    <row r="520" spans="1:3" x14ac:dyDescent="0.3">
      <c r="A520" s="101">
        <v>170165</v>
      </c>
      <c r="B520" s="101" t="s">
        <v>107</v>
      </c>
      <c r="C520" s="101">
        <v>37</v>
      </c>
    </row>
    <row r="521" spans="1:3" x14ac:dyDescent="0.3">
      <c r="A521" s="101">
        <v>170166</v>
      </c>
      <c r="B521" s="101" t="s">
        <v>107</v>
      </c>
      <c r="C521" s="101">
        <v>37</v>
      </c>
    </row>
    <row r="522" spans="1:3" x14ac:dyDescent="0.3">
      <c r="A522" s="101">
        <v>170203</v>
      </c>
      <c r="B522" s="101" t="s">
        <v>107</v>
      </c>
      <c r="C522" s="101">
        <v>37</v>
      </c>
    </row>
    <row r="523" spans="1:3" x14ac:dyDescent="0.3">
      <c r="A523" s="101">
        <v>170208</v>
      </c>
      <c r="B523" s="101" t="s">
        <v>107</v>
      </c>
      <c r="C523" s="101">
        <v>37</v>
      </c>
    </row>
    <row r="524" spans="1:3" x14ac:dyDescent="0.3">
      <c r="A524" s="101">
        <v>170211</v>
      </c>
      <c r="B524" s="101" t="s">
        <v>107</v>
      </c>
      <c r="C524" s="101">
        <v>37</v>
      </c>
    </row>
    <row r="525" spans="1:3" x14ac:dyDescent="0.3">
      <c r="A525" s="101">
        <v>170212</v>
      </c>
      <c r="B525" s="101" t="s">
        <v>107</v>
      </c>
      <c r="C525" s="101">
        <v>212</v>
      </c>
    </row>
    <row r="526" spans="1:3" x14ac:dyDescent="0.3">
      <c r="A526" s="101">
        <v>170220</v>
      </c>
      <c r="B526" s="101" t="s">
        <v>107</v>
      </c>
      <c r="C526" s="101">
        <v>37</v>
      </c>
    </row>
    <row r="527" spans="1:3" x14ac:dyDescent="0.3">
      <c r="A527" s="101">
        <v>170221</v>
      </c>
      <c r="B527" s="101" t="s">
        <v>107</v>
      </c>
      <c r="C527" s="101">
        <v>37</v>
      </c>
    </row>
    <row r="528" spans="1:3" x14ac:dyDescent="0.3">
      <c r="A528" s="101">
        <v>170222</v>
      </c>
      <c r="B528" s="101" t="s">
        <v>107</v>
      </c>
      <c r="C528" s="101">
        <v>37</v>
      </c>
    </row>
    <row r="529" spans="1:3" x14ac:dyDescent="0.3">
      <c r="A529" s="101">
        <v>170223</v>
      </c>
      <c r="B529" s="101" t="s">
        <v>107</v>
      </c>
      <c r="C529" s="101">
        <v>37</v>
      </c>
    </row>
    <row r="530" spans="1:3" x14ac:dyDescent="0.3">
      <c r="A530" s="102">
        <v>170224</v>
      </c>
      <c r="B530" s="102" t="s">
        <v>107</v>
      </c>
      <c r="C530" s="102">
        <v>37</v>
      </c>
    </row>
    <row r="531" spans="1:3" x14ac:dyDescent="0.3">
      <c r="A531" s="107">
        <v>170228</v>
      </c>
      <c r="B531" s="107" t="s">
        <v>107</v>
      </c>
      <c r="C531" s="107">
        <v>37</v>
      </c>
    </row>
    <row r="532" spans="1:3" x14ac:dyDescent="0.3">
      <c r="A532" s="107">
        <v>170240</v>
      </c>
      <c r="B532" s="107" t="s">
        <v>107</v>
      </c>
      <c r="C532" s="107">
        <v>37</v>
      </c>
    </row>
    <row r="533" spans="1:3" x14ac:dyDescent="0.3">
      <c r="A533" s="101">
        <v>179037</v>
      </c>
      <c r="B533" s="101" t="s">
        <v>107</v>
      </c>
      <c r="C533" s="101">
        <v>37</v>
      </c>
    </row>
    <row r="534" spans="1:3" x14ac:dyDescent="0.3">
      <c r="A534" s="102">
        <v>179038</v>
      </c>
      <c r="B534" s="102" t="s">
        <v>107</v>
      </c>
      <c r="C534" s="101">
        <v>37</v>
      </c>
    </row>
    <row r="535" spans="1:3" x14ac:dyDescent="0.3">
      <c r="A535" s="101">
        <v>260059</v>
      </c>
      <c r="B535" s="101" t="s">
        <v>107</v>
      </c>
      <c r="C535" s="101">
        <v>37</v>
      </c>
    </row>
    <row r="536" spans="1:3" x14ac:dyDescent="0.3">
      <c r="A536" s="101">
        <v>260066</v>
      </c>
      <c r="B536" s="101" t="s">
        <v>107</v>
      </c>
      <c r="C536" s="101">
        <v>37</v>
      </c>
    </row>
    <row r="537" spans="1:3" x14ac:dyDescent="0.3">
      <c r="A537" s="101">
        <v>260081</v>
      </c>
      <c r="B537" s="101" t="s">
        <v>107</v>
      </c>
      <c r="C537" s="101">
        <v>37</v>
      </c>
    </row>
    <row r="538" spans="1:3" x14ac:dyDescent="0.3">
      <c r="A538" s="101">
        <v>260091</v>
      </c>
      <c r="B538" s="101" t="s">
        <v>107</v>
      </c>
      <c r="C538" s="101">
        <v>37</v>
      </c>
    </row>
    <row r="539" spans="1:3" x14ac:dyDescent="0.3">
      <c r="A539" s="101">
        <v>260127</v>
      </c>
      <c r="B539" s="101" t="s">
        <v>107</v>
      </c>
      <c r="C539" s="101">
        <v>37</v>
      </c>
    </row>
    <row r="540" spans="1:3" x14ac:dyDescent="0.3">
      <c r="A540" s="101">
        <v>260128</v>
      </c>
      <c r="B540" s="101" t="s">
        <v>107</v>
      </c>
      <c r="C540" s="101">
        <v>37</v>
      </c>
    </row>
    <row r="541" spans="1:3" x14ac:dyDescent="0.3">
      <c r="A541" s="101">
        <v>260151</v>
      </c>
      <c r="B541" s="101" t="s">
        <v>107</v>
      </c>
      <c r="C541" s="101">
        <v>37</v>
      </c>
    </row>
    <row r="542" spans="1:3" x14ac:dyDescent="0.3">
      <c r="A542" s="101">
        <v>260158</v>
      </c>
      <c r="B542" s="101" t="s">
        <v>107</v>
      </c>
      <c r="C542" s="101">
        <v>37</v>
      </c>
    </row>
    <row r="543" spans="1:3" x14ac:dyDescent="0.3">
      <c r="A543" s="101">
        <v>260217</v>
      </c>
      <c r="B543" s="101" t="s">
        <v>107</v>
      </c>
      <c r="C543" s="101">
        <v>37</v>
      </c>
    </row>
    <row r="544" spans="1:3" x14ac:dyDescent="0.3">
      <c r="A544" s="101">
        <v>260218</v>
      </c>
      <c r="B544" s="101" t="s">
        <v>107</v>
      </c>
      <c r="C544" s="101">
        <v>37</v>
      </c>
    </row>
    <row r="545" spans="1:3" x14ac:dyDescent="0.3">
      <c r="A545" s="101">
        <v>260219</v>
      </c>
      <c r="B545" s="101" t="s">
        <v>107</v>
      </c>
      <c r="C545" s="101">
        <v>37</v>
      </c>
    </row>
    <row r="546" spans="1:3" x14ac:dyDescent="0.3">
      <c r="A546" s="101">
        <v>260220</v>
      </c>
      <c r="B546" s="101" t="s">
        <v>107</v>
      </c>
      <c r="C546" s="101">
        <v>37</v>
      </c>
    </row>
    <row r="547" spans="1:3" x14ac:dyDescent="0.3">
      <c r="A547" s="101">
        <v>260231</v>
      </c>
      <c r="B547" s="101" t="s">
        <v>107</v>
      </c>
      <c r="C547" s="101">
        <v>37</v>
      </c>
    </row>
    <row r="548" spans="1:3" x14ac:dyDescent="0.3">
      <c r="A548" s="101">
        <v>260233</v>
      </c>
      <c r="B548" s="101" t="s">
        <v>107</v>
      </c>
      <c r="C548" s="101">
        <v>37</v>
      </c>
    </row>
    <row r="549" spans="1:3" x14ac:dyDescent="0.3">
      <c r="A549" s="101">
        <v>260235</v>
      </c>
      <c r="B549" s="101" t="s">
        <v>107</v>
      </c>
      <c r="C549" s="101">
        <v>37</v>
      </c>
    </row>
    <row r="550" spans="1:3" x14ac:dyDescent="0.3">
      <c r="A550" s="101">
        <v>260236</v>
      </c>
      <c r="B550" s="101" t="s">
        <v>107</v>
      </c>
      <c r="C550" s="101">
        <v>37</v>
      </c>
    </row>
    <row r="551" spans="1:3" x14ac:dyDescent="0.3">
      <c r="A551" s="101">
        <v>260237</v>
      </c>
      <c r="B551" s="101" t="s">
        <v>107</v>
      </c>
      <c r="C551" s="101">
        <v>37</v>
      </c>
    </row>
    <row r="552" spans="1:3" x14ac:dyDescent="0.3">
      <c r="A552" s="101">
        <v>260238</v>
      </c>
      <c r="B552" s="101" t="s">
        <v>107</v>
      </c>
      <c r="C552" s="101">
        <v>37</v>
      </c>
    </row>
    <row r="553" spans="1:3" x14ac:dyDescent="0.3">
      <c r="A553" s="101">
        <v>260239</v>
      </c>
      <c r="B553" s="101" t="s">
        <v>107</v>
      </c>
      <c r="C553" s="101">
        <v>37</v>
      </c>
    </row>
    <row r="554" spans="1:3" x14ac:dyDescent="0.3">
      <c r="A554" s="101">
        <v>260240</v>
      </c>
      <c r="B554" s="101" t="s">
        <v>107</v>
      </c>
      <c r="C554" s="101">
        <v>37</v>
      </c>
    </row>
    <row r="555" spans="1:3" x14ac:dyDescent="0.3">
      <c r="A555" s="101">
        <v>260241</v>
      </c>
      <c r="B555" s="101" t="s">
        <v>107</v>
      </c>
      <c r="C555" s="101">
        <v>37</v>
      </c>
    </row>
    <row r="556" spans="1:3" x14ac:dyDescent="0.3">
      <c r="A556" s="101">
        <v>260242</v>
      </c>
      <c r="B556" s="101" t="s">
        <v>107</v>
      </c>
      <c r="C556" s="101">
        <v>37</v>
      </c>
    </row>
    <row r="557" spans="1:3" x14ac:dyDescent="0.3">
      <c r="A557" s="101">
        <v>260243</v>
      </c>
      <c r="B557" s="101" t="s">
        <v>107</v>
      </c>
      <c r="C557" s="101">
        <v>37</v>
      </c>
    </row>
    <row r="558" spans="1:3" x14ac:dyDescent="0.3">
      <c r="A558" s="101">
        <v>260244</v>
      </c>
      <c r="B558" s="101" t="s">
        <v>107</v>
      </c>
      <c r="C558" s="101">
        <v>37</v>
      </c>
    </row>
    <row r="559" spans="1:3" x14ac:dyDescent="0.3">
      <c r="A559" s="101">
        <v>260246</v>
      </c>
      <c r="B559" s="101" t="s">
        <v>107</v>
      </c>
      <c r="C559" s="101">
        <v>37</v>
      </c>
    </row>
    <row r="560" spans="1:3" x14ac:dyDescent="0.3">
      <c r="A560" s="101">
        <v>260249</v>
      </c>
      <c r="B560" s="101" t="s">
        <v>107</v>
      </c>
      <c r="C560" s="101">
        <v>37</v>
      </c>
    </row>
    <row r="561" spans="1:3" x14ac:dyDescent="0.3">
      <c r="A561" s="101">
        <v>260250</v>
      </c>
      <c r="B561" s="101" t="s">
        <v>107</v>
      </c>
      <c r="C561" s="101">
        <v>37</v>
      </c>
    </row>
    <row r="562" spans="1:3" x14ac:dyDescent="0.3">
      <c r="A562" s="101">
        <v>260251</v>
      </c>
      <c r="B562" s="101" t="s">
        <v>107</v>
      </c>
      <c r="C562" s="101">
        <v>37</v>
      </c>
    </row>
    <row r="563" spans="1:3" x14ac:dyDescent="0.3">
      <c r="A563" s="101">
        <v>260252</v>
      </c>
      <c r="B563" s="101" t="s">
        <v>107</v>
      </c>
      <c r="C563" s="101">
        <v>37</v>
      </c>
    </row>
    <row r="564" spans="1:3" x14ac:dyDescent="0.3">
      <c r="A564" s="101">
        <v>260253</v>
      </c>
      <c r="B564" s="101" t="s">
        <v>107</v>
      </c>
      <c r="C564" s="101">
        <v>37</v>
      </c>
    </row>
    <row r="565" spans="1:3" x14ac:dyDescent="0.3">
      <c r="A565" s="101">
        <v>260259</v>
      </c>
      <c r="B565" s="101" t="s">
        <v>107</v>
      </c>
      <c r="C565" s="101">
        <v>37</v>
      </c>
    </row>
    <row r="566" spans="1:3" x14ac:dyDescent="0.3">
      <c r="A566" s="101">
        <v>260280</v>
      </c>
      <c r="B566" s="101" t="s">
        <v>107</v>
      </c>
      <c r="C566" s="101">
        <v>37</v>
      </c>
    </row>
    <row r="567" spans="1:3" x14ac:dyDescent="0.3">
      <c r="A567" s="101">
        <v>260281</v>
      </c>
      <c r="B567" s="101" t="s">
        <v>107</v>
      </c>
      <c r="C567" s="101">
        <v>37</v>
      </c>
    </row>
    <row r="568" spans="1:3" x14ac:dyDescent="0.3">
      <c r="A568" s="101">
        <v>260286</v>
      </c>
      <c r="B568" s="101" t="s">
        <v>107</v>
      </c>
      <c r="C568" s="101">
        <v>37</v>
      </c>
    </row>
    <row r="569" spans="1:3" x14ac:dyDescent="0.3">
      <c r="A569" s="101">
        <v>260289</v>
      </c>
      <c r="B569" s="101" t="s">
        <v>107</v>
      </c>
      <c r="C569" s="101">
        <v>37</v>
      </c>
    </row>
    <row r="570" spans="1:3" x14ac:dyDescent="0.3">
      <c r="A570" s="101">
        <v>260313</v>
      </c>
      <c r="B570" s="101" t="s">
        <v>107</v>
      </c>
      <c r="C570" s="101">
        <v>37</v>
      </c>
    </row>
    <row r="571" spans="1:3" x14ac:dyDescent="0.3">
      <c r="A571" s="101">
        <v>260361</v>
      </c>
      <c r="B571" s="101" t="s">
        <v>107</v>
      </c>
      <c r="C571" s="101">
        <v>37</v>
      </c>
    </row>
    <row r="572" spans="1:3" x14ac:dyDescent="0.3">
      <c r="A572" s="101">
        <v>260368</v>
      </c>
      <c r="B572" s="101" t="s">
        <v>107</v>
      </c>
      <c r="C572" s="101">
        <v>37</v>
      </c>
    </row>
    <row r="573" spans="1:3" x14ac:dyDescent="0.3">
      <c r="A573" s="101">
        <v>260408</v>
      </c>
      <c r="B573" s="101" t="s">
        <v>107</v>
      </c>
      <c r="C573" s="101">
        <v>37</v>
      </c>
    </row>
    <row r="574" spans="1:3" x14ac:dyDescent="0.3">
      <c r="A574" s="101">
        <v>260450</v>
      </c>
      <c r="B574" s="101" t="s">
        <v>107</v>
      </c>
      <c r="C574" s="101">
        <v>37</v>
      </c>
    </row>
    <row r="575" spans="1:3" x14ac:dyDescent="0.3">
      <c r="A575" s="102">
        <v>260451</v>
      </c>
      <c r="B575" s="102" t="s">
        <v>107</v>
      </c>
      <c r="C575" s="101">
        <v>37</v>
      </c>
    </row>
    <row r="576" spans="1:3" x14ac:dyDescent="0.3">
      <c r="A576" s="101">
        <v>260460</v>
      </c>
      <c r="B576" s="101" t="s">
        <v>107</v>
      </c>
      <c r="C576" s="101">
        <v>460</v>
      </c>
    </row>
    <row r="577" spans="1:4" x14ac:dyDescent="0.3">
      <c r="A577" s="101">
        <v>260463</v>
      </c>
      <c r="B577" s="101" t="s">
        <v>107</v>
      </c>
      <c r="C577" s="101">
        <v>37</v>
      </c>
    </row>
    <row r="578" spans="1:4" x14ac:dyDescent="0.3">
      <c r="A578" s="101">
        <v>260465</v>
      </c>
      <c r="B578" s="101" t="s">
        <v>107</v>
      </c>
      <c r="C578" s="101">
        <v>37</v>
      </c>
    </row>
    <row r="579" spans="1:4" x14ac:dyDescent="0.3">
      <c r="A579" s="101">
        <v>260476</v>
      </c>
      <c r="B579" s="101" t="s">
        <v>107</v>
      </c>
      <c r="C579" s="101">
        <v>37</v>
      </c>
    </row>
    <row r="580" spans="1:4" x14ac:dyDescent="0.3">
      <c r="A580" s="101">
        <v>260484</v>
      </c>
      <c r="B580" s="101" t="s">
        <v>107</v>
      </c>
      <c r="C580" s="101">
        <v>37</v>
      </c>
    </row>
    <row r="581" spans="1:4" x14ac:dyDescent="0.3">
      <c r="A581" s="101">
        <v>260491</v>
      </c>
      <c r="B581" s="101" t="s">
        <v>107</v>
      </c>
      <c r="C581" s="101">
        <v>37</v>
      </c>
    </row>
    <row r="582" spans="1:4" x14ac:dyDescent="0.3">
      <c r="A582" s="102">
        <v>260500</v>
      </c>
      <c r="B582" s="102" t="s">
        <v>107</v>
      </c>
      <c r="C582" s="101">
        <v>37</v>
      </c>
    </row>
    <row r="583" spans="1:4" x14ac:dyDescent="0.3">
      <c r="A583" s="102">
        <v>260507</v>
      </c>
      <c r="B583" s="102" t="s">
        <v>107</v>
      </c>
      <c r="C583" s="101">
        <v>37</v>
      </c>
      <c r="D583" s="74"/>
    </row>
    <row r="584" spans="1:4" x14ac:dyDescent="0.3">
      <c r="A584" s="107">
        <v>260514</v>
      </c>
      <c r="B584" s="107" t="s">
        <v>107</v>
      </c>
      <c r="C584" s="101">
        <v>37</v>
      </c>
    </row>
    <row r="585" spans="1:4" x14ac:dyDescent="0.3">
      <c r="A585" s="102">
        <v>140249</v>
      </c>
      <c r="B585" s="102" t="s">
        <v>631</v>
      </c>
      <c r="C585" s="102">
        <v>11</v>
      </c>
    </row>
    <row r="586" spans="1:4" x14ac:dyDescent="0.3">
      <c r="A586" s="101">
        <v>140020</v>
      </c>
      <c r="B586" s="101" t="s">
        <v>575</v>
      </c>
      <c r="C586" s="101">
        <v>11</v>
      </c>
    </row>
    <row r="587" spans="1:4" x14ac:dyDescent="0.3">
      <c r="A587" s="101">
        <v>140021</v>
      </c>
      <c r="B587" s="101" t="s">
        <v>575</v>
      </c>
      <c r="C587" s="101">
        <v>11</v>
      </c>
    </row>
    <row r="588" spans="1:4" x14ac:dyDescent="0.3">
      <c r="A588" s="101">
        <v>140022</v>
      </c>
      <c r="B588" s="101" t="s">
        <v>575</v>
      </c>
      <c r="C588" s="101">
        <v>11</v>
      </c>
    </row>
    <row r="589" spans="1:4" x14ac:dyDescent="0.3">
      <c r="A589" s="101">
        <v>140024</v>
      </c>
      <c r="B589" s="101" t="s">
        <v>575</v>
      </c>
      <c r="C589" s="101">
        <v>11</v>
      </c>
    </row>
    <row r="590" spans="1:4" x14ac:dyDescent="0.3">
      <c r="A590" s="101">
        <v>140025</v>
      </c>
      <c r="B590" s="101" t="s">
        <v>575</v>
      </c>
      <c r="C590" s="101">
        <v>11</v>
      </c>
    </row>
    <row r="591" spans="1:4" x14ac:dyDescent="0.3">
      <c r="A591" s="101">
        <v>140026</v>
      </c>
      <c r="B591" s="101" t="s">
        <v>575</v>
      </c>
      <c r="C591" s="101">
        <v>11</v>
      </c>
    </row>
    <row r="592" spans="1:4" x14ac:dyDescent="0.3">
      <c r="A592" s="101">
        <v>140027</v>
      </c>
      <c r="B592" s="101" t="s">
        <v>575</v>
      </c>
      <c r="C592" s="101">
        <v>11</v>
      </c>
    </row>
    <row r="593" spans="1:3" x14ac:dyDescent="0.3">
      <c r="A593" s="101">
        <v>140028</v>
      </c>
      <c r="B593" s="101" t="s">
        <v>575</v>
      </c>
      <c r="C593" s="101">
        <v>11</v>
      </c>
    </row>
    <row r="594" spans="1:3" x14ac:dyDescent="0.3">
      <c r="A594" s="101">
        <v>140030</v>
      </c>
      <c r="B594" s="101" t="s">
        <v>575</v>
      </c>
      <c r="C594" s="101">
        <v>11</v>
      </c>
    </row>
    <row r="595" spans="1:3" x14ac:dyDescent="0.3">
      <c r="A595" s="101">
        <v>140031</v>
      </c>
      <c r="B595" s="101" t="s">
        <v>575</v>
      </c>
      <c r="C595" s="101">
        <v>11</v>
      </c>
    </row>
    <row r="596" spans="1:3" x14ac:dyDescent="0.3">
      <c r="A596" s="101">
        <v>140032</v>
      </c>
      <c r="B596" s="101" t="s">
        <v>575</v>
      </c>
      <c r="C596" s="101">
        <v>11</v>
      </c>
    </row>
    <row r="597" spans="1:3" x14ac:dyDescent="0.3">
      <c r="A597" s="101">
        <v>140033</v>
      </c>
      <c r="B597" s="101" t="s">
        <v>575</v>
      </c>
      <c r="C597" s="101">
        <v>11</v>
      </c>
    </row>
    <row r="598" spans="1:3" x14ac:dyDescent="0.3">
      <c r="A598" s="101">
        <v>140034</v>
      </c>
      <c r="B598" s="101" t="s">
        <v>575</v>
      </c>
      <c r="C598" s="101">
        <v>11</v>
      </c>
    </row>
    <row r="599" spans="1:3" x14ac:dyDescent="0.3">
      <c r="A599" s="101">
        <v>140035</v>
      </c>
      <c r="B599" s="101" t="s">
        <v>575</v>
      </c>
      <c r="C599" s="101">
        <v>11</v>
      </c>
    </row>
    <row r="600" spans="1:3" x14ac:dyDescent="0.3">
      <c r="A600" s="101">
        <v>140038</v>
      </c>
      <c r="B600" s="101" t="s">
        <v>575</v>
      </c>
      <c r="C600" s="101">
        <v>11</v>
      </c>
    </row>
    <row r="601" spans="1:3" x14ac:dyDescent="0.3">
      <c r="A601" s="101">
        <v>140039</v>
      </c>
      <c r="B601" s="101" t="s">
        <v>575</v>
      </c>
      <c r="C601" s="101">
        <v>11</v>
      </c>
    </row>
    <row r="602" spans="1:3" x14ac:dyDescent="0.3">
      <c r="A602" s="101">
        <v>140043</v>
      </c>
      <c r="B602" s="101" t="s">
        <v>575</v>
      </c>
      <c r="C602" s="101">
        <v>11</v>
      </c>
    </row>
    <row r="603" spans="1:3" x14ac:dyDescent="0.3">
      <c r="A603" s="101">
        <v>140046</v>
      </c>
      <c r="B603" s="101" t="s">
        <v>575</v>
      </c>
      <c r="C603" s="101">
        <v>11</v>
      </c>
    </row>
    <row r="604" spans="1:3" x14ac:dyDescent="0.3">
      <c r="A604" s="101">
        <v>140047</v>
      </c>
      <c r="B604" s="101" t="s">
        <v>575</v>
      </c>
      <c r="C604" s="101">
        <v>11</v>
      </c>
    </row>
    <row r="605" spans="1:3" x14ac:dyDescent="0.3">
      <c r="A605" s="101">
        <v>140048</v>
      </c>
      <c r="B605" s="101" t="s">
        <v>575</v>
      </c>
      <c r="C605" s="101">
        <v>11</v>
      </c>
    </row>
    <row r="606" spans="1:3" x14ac:dyDescent="0.3">
      <c r="A606" s="101">
        <v>140049</v>
      </c>
      <c r="B606" s="101" t="s">
        <v>575</v>
      </c>
      <c r="C606" s="101">
        <v>11</v>
      </c>
    </row>
    <row r="607" spans="1:3" x14ac:dyDescent="0.3">
      <c r="A607" s="101">
        <v>140051</v>
      </c>
      <c r="B607" s="101" t="s">
        <v>575</v>
      </c>
      <c r="C607" s="101">
        <v>11</v>
      </c>
    </row>
    <row r="608" spans="1:3" x14ac:dyDescent="0.3">
      <c r="A608" s="101">
        <v>140053</v>
      </c>
      <c r="B608" s="101" t="s">
        <v>575</v>
      </c>
      <c r="C608" s="101">
        <v>11</v>
      </c>
    </row>
    <row r="609" spans="1:3" x14ac:dyDescent="0.3">
      <c r="A609" s="101">
        <v>140054</v>
      </c>
      <c r="B609" s="101" t="s">
        <v>575</v>
      </c>
      <c r="C609" s="101">
        <v>11</v>
      </c>
    </row>
    <row r="610" spans="1:3" x14ac:dyDescent="0.3">
      <c r="A610" s="101">
        <v>140055</v>
      </c>
      <c r="B610" s="101" t="s">
        <v>575</v>
      </c>
      <c r="C610" s="101">
        <v>11</v>
      </c>
    </row>
    <row r="611" spans="1:3" x14ac:dyDescent="0.3">
      <c r="A611" s="101">
        <v>140056</v>
      </c>
      <c r="B611" s="101" t="s">
        <v>575</v>
      </c>
      <c r="C611" s="101">
        <v>11</v>
      </c>
    </row>
    <row r="612" spans="1:3" x14ac:dyDescent="0.3">
      <c r="A612" s="101">
        <v>140057</v>
      </c>
      <c r="B612" s="101" t="s">
        <v>575</v>
      </c>
      <c r="C612" s="101">
        <v>11</v>
      </c>
    </row>
    <row r="613" spans="1:3" x14ac:dyDescent="0.3">
      <c r="A613" s="101">
        <v>140058</v>
      </c>
      <c r="B613" s="101" t="s">
        <v>575</v>
      </c>
      <c r="C613" s="101">
        <v>11</v>
      </c>
    </row>
    <row r="614" spans="1:3" x14ac:dyDescent="0.3">
      <c r="A614" s="101">
        <v>140060</v>
      </c>
      <c r="B614" s="101" t="s">
        <v>575</v>
      </c>
      <c r="C614" s="101">
        <v>11</v>
      </c>
    </row>
    <row r="615" spans="1:3" x14ac:dyDescent="0.3">
      <c r="A615" s="101">
        <v>140062</v>
      </c>
      <c r="B615" s="101" t="s">
        <v>575</v>
      </c>
      <c r="C615" s="101">
        <v>11</v>
      </c>
    </row>
    <row r="616" spans="1:3" x14ac:dyDescent="0.3">
      <c r="A616" s="101">
        <v>140065</v>
      </c>
      <c r="B616" s="101" t="s">
        <v>575</v>
      </c>
      <c r="C616" s="101">
        <v>11</v>
      </c>
    </row>
    <row r="617" spans="1:3" x14ac:dyDescent="0.3">
      <c r="A617" s="101">
        <v>140066</v>
      </c>
      <c r="B617" s="101" t="s">
        <v>575</v>
      </c>
      <c r="C617" s="101">
        <v>11</v>
      </c>
    </row>
    <row r="618" spans="1:3" x14ac:dyDescent="0.3">
      <c r="A618" s="101">
        <v>140067</v>
      </c>
      <c r="B618" s="101" t="s">
        <v>575</v>
      </c>
      <c r="C618" s="101">
        <v>11</v>
      </c>
    </row>
    <row r="619" spans="1:3" x14ac:dyDescent="0.3">
      <c r="A619" s="101">
        <v>140069</v>
      </c>
      <c r="B619" s="101" t="s">
        <v>575</v>
      </c>
      <c r="C619" s="101">
        <v>11</v>
      </c>
    </row>
    <row r="620" spans="1:3" x14ac:dyDescent="0.3">
      <c r="A620" s="101">
        <v>140070</v>
      </c>
      <c r="B620" s="101" t="s">
        <v>575</v>
      </c>
      <c r="C620" s="101">
        <v>11</v>
      </c>
    </row>
    <row r="621" spans="1:3" x14ac:dyDescent="0.3">
      <c r="A621" s="101">
        <v>140071</v>
      </c>
      <c r="B621" s="101" t="s">
        <v>575</v>
      </c>
      <c r="C621" s="101">
        <v>11</v>
      </c>
    </row>
    <row r="622" spans="1:3" x14ac:dyDescent="0.3">
      <c r="A622" s="101">
        <v>140073</v>
      </c>
      <c r="B622" s="101" t="s">
        <v>575</v>
      </c>
      <c r="C622" s="101">
        <v>11</v>
      </c>
    </row>
    <row r="623" spans="1:3" x14ac:dyDescent="0.3">
      <c r="A623" s="101">
        <v>140075</v>
      </c>
      <c r="B623" s="101" t="s">
        <v>575</v>
      </c>
      <c r="C623" s="101">
        <v>11</v>
      </c>
    </row>
    <row r="624" spans="1:3" x14ac:dyDescent="0.3">
      <c r="A624" s="101">
        <v>140076</v>
      </c>
      <c r="B624" s="101" t="s">
        <v>575</v>
      </c>
      <c r="C624" s="101">
        <v>11</v>
      </c>
    </row>
    <row r="625" spans="1:3" x14ac:dyDescent="0.3">
      <c r="A625" s="101">
        <v>140077</v>
      </c>
      <c r="B625" s="101" t="s">
        <v>575</v>
      </c>
      <c r="C625" s="101">
        <v>11</v>
      </c>
    </row>
    <row r="626" spans="1:3" x14ac:dyDescent="0.3">
      <c r="A626" s="101">
        <v>140078</v>
      </c>
      <c r="B626" s="101" t="s">
        <v>575</v>
      </c>
      <c r="C626" s="101">
        <v>11</v>
      </c>
    </row>
    <row r="627" spans="1:3" x14ac:dyDescent="0.3">
      <c r="A627" s="101">
        <v>140079</v>
      </c>
      <c r="B627" s="101" t="s">
        <v>575</v>
      </c>
      <c r="C627" s="101">
        <v>11</v>
      </c>
    </row>
    <row r="628" spans="1:3" x14ac:dyDescent="0.3">
      <c r="A628" s="101">
        <v>140081</v>
      </c>
      <c r="B628" s="101" t="s">
        <v>575</v>
      </c>
      <c r="C628" s="101">
        <v>11</v>
      </c>
    </row>
    <row r="629" spans="1:3" x14ac:dyDescent="0.3">
      <c r="A629" s="101">
        <v>140083</v>
      </c>
      <c r="B629" s="101" t="s">
        <v>575</v>
      </c>
      <c r="C629" s="101">
        <v>11</v>
      </c>
    </row>
    <row r="630" spans="1:3" x14ac:dyDescent="0.3">
      <c r="A630" s="101">
        <v>140084</v>
      </c>
      <c r="B630" s="101" t="s">
        <v>575</v>
      </c>
      <c r="C630" s="101">
        <v>11</v>
      </c>
    </row>
    <row r="631" spans="1:3" x14ac:dyDescent="0.3">
      <c r="A631" s="101">
        <v>140086</v>
      </c>
      <c r="B631" s="101" t="s">
        <v>575</v>
      </c>
      <c r="C631" s="101">
        <v>11</v>
      </c>
    </row>
    <row r="632" spans="1:3" x14ac:dyDescent="0.3">
      <c r="A632" s="101">
        <v>140087</v>
      </c>
      <c r="B632" s="101" t="s">
        <v>575</v>
      </c>
      <c r="C632" s="101">
        <v>11</v>
      </c>
    </row>
    <row r="633" spans="1:3" x14ac:dyDescent="0.3">
      <c r="A633" s="101">
        <v>140088</v>
      </c>
      <c r="B633" s="101" t="s">
        <v>575</v>
      </c>
      <c r="C633" s="101">
        <v>11</v>
      </c>
    </row>
    <row r="634" spans="1:3" x14ac:dyDescent="0.3">
      <c r="A634" s="101">
        <v>140089</v>
      </c>
      <c r="B634" s="101" t="s">
        <v>575</v>
      </c>
      <c r="C634" s="101">
        <v>11</v>
      </c>
    </row>
    <row r="635" spans="1:3" x14ac:dyDescent="0.3">
      <c r="A635" s="101">
        <v>140090</v>
      </c>
      <c r="B635" s="101" t="s">
        <v>575</v>
      </c>
      <c r="C635" s="101">
        <v>11</v>
      </c>
    </row>
    <row r="636" spans="1:3" x14ac:dyDescent="0.3">
      <c r="A636" s="101">
        <v>140091</v>
      </c>
      <c r="B636" s="101" t="s">
        <v>575</v>
      </c>
      <c r="C636" s="101">
        <v>11</v>
      </c>
    </row>
    <row r="637" spans="1:3" x14ac:dyDescent="0.3">
      <c r="A637" s="101">
        <v>140093</v>
      </c>
      <c r="B637" s="101" t="s">
        <v>575</v>
      </c>
      <c r="C637" s="101">
        <v>11</v>
      </c>
    </row>
    <row r="638" spans="1:3" x14ac:dyDescent="0.3">
      <c r="A638" s="101">
        <v>140095</v>
      </c>
      <c r="B638" s="101" t="s">
        <v>575</v>
      </c>
      <c r="C638" s="101">
        <v>11</v>
      </c>
    </row>
    <row r="639" spans="1:3" x14ac:dyDescent="0.3">
      <c r="A639" s="101">
        <v>140097</v>
      </c>
      <c r="B639" s="101" t="s">
        <v>575</v>
      </c>
      <c r="C639" s="101">
        <v>11</v>
      </c>
    </row>
    <row r="640" spans="1:3" x14ac:dyDescent="0.3">
      <c r="A640" s="101">
        <v>140098</v>
      </c>
      <c r="B640" s="101" t="s">
        <v>575</v>
      </c>
      <c r="C640" s="101">
        <v>11</v>
      </c>
    </row>
    <row r="641" spans="1:3" x14ac:dyDescent="0.3">
      <c r="A641" s="101">
        <v>140099</v>
      </c>
      <c r="B641" s="101" t="s">
        <v>575</v>
      </c>
      <c r="C641" s="101">
        <v>11</v>
      </c>
    </row>
    <row r="642" spans="1:3" x14ac:dyDescent="0.3">
      <c r="A642" s="101">
        <v>140101</v>
      </c>
      <c r="B642" s="101" t="s">
        <v>575</v>
      </c>
      <c r="C642" s="101">
        <v>11</v>
      </c>
    </row>
    <row r="643" spans="1:3" x14ac:dyDescent="0.3">
      <c r="A643" s="101">
        <v>140102</v>
      </c>
      <c r="B643" s="101" t="s">
        <v>575</v>
      </c>
      <c r="C643" s="101">
        <v>11</v>
      </c>
    </row>
    <row r="644" spans="1:3" x14ac:dyDescent="0.3">
      <c r="A644" s="101">
        <v>140105</v>
      </c>
      <c r="B644" s="101" t="s">
        <v>575</v>
      </c>
      <c r="C644" s="101">
        <v>11</v>
      </c>
    </row>
    <row r="645" spans="1:3" x14ac:dyDescent="0.3">
      <c r="A645" s="101">
        <v>140109</v>
      </c>
      <c r="B645" s="101" t="s">
        <v>575</v>
      </c>
      <c r="C645" s="101">
        <v>11</v>
      </c>
    </row>
    <row r="646" spans="1:3" x14ac:dyDescent="0.3">
      <c r="A646" s="101">
        <v>140112</v>
      </c>
      <c r="B646" s="101" t="s">
        <v>575</v>
      </c>
      <c r="C646" s="101">
        <v>11</v>
      </c>
    </row>
    <row r="647" spans="1:3" x14ac:dyDescent="0.3">
      <c r="A647" s="101">
        <v>140113</v>
      </c>
      <c r="B647" s="101" t="s">
        <v>575</v>
      </c>
      <c r="C647" s="101">
        <v>11</v>
      </c>
    </row>
    <row r="648" spans="1:3" x14ac:dyDescent="0.3">
      <c r="A648" s="101">
        <v>140114</v>
      </c>
      <c r="B648" s="101" t="s">
        <v>575</v>
      </c>
      <c r="C648" s="101">
        <v>11</v>
      </c>
    </row>
    <row r="649" spans="1:3" x14ac:dyDescent="0.3">
      <c r="A649" s="101">
        <v>140115</v>
      </c>
      <c r="B649" s="101" t="s">
        <v>575</v>
      </c>
      <c r="C649" s="101">
        <v>11</v>
      </c>
    </row>
    <row r="650" spans="1:3" x14ac:dyDescent="0.3">
      <c r="A650" s="101">
        <v>140117</v>
      </c>
      <c r="B650" s="101" t="s">
        <v>575</v>
      </c>
      <c r="C650" s="101">
        <v>11</v>
      </c>
    </row>
    <row r="651" spans="1:3" x14ac:dyDescent="0.3">
      <c r="A651" s="101">
        <v>140118</v>
      </c>
      <c r="B651" s="101" t="s">
        <v>575</v>
      </c>
      <c r="C651" s="101">
        <v>11</v>
      </c>
    </row>
    <row r="652" spans="1:3" x14ac:dyDescent="0.3">
      <c r="A652" s="101">
        <v>140120</v>
      </c>
      <c r="B652" s="101" t="s">
        <v>575</v>
      </c>
      <c r="C652" s="101">
        <v>11</v>
      </c>
    </row>
    <row r="653" spans="1:3" x14ac:dyDescent="0.3">
      <c r="A653" s="101">
        <v>140121</v>
      </c>
      <c r="B653" s="101" t="s">
        <v>575</v>
      </c>
      <c r="C653" s="101">
        <v>11</v>
      </c>
    </row>
    <row r="654" spans="1:3" x14ac:dyDescent="0.3">
      <c r="A654" s="101">
        <v>140122</v>
      </c>
      <c r="B654" s="101" t="s">
        <v>575</v>
      </c>
      <c r="C654" s="101">
        <v>11</v>
      </c>
    </row>
    <row r="655" spans="1:3" x14ac:dyDescent="0.3">
      <c r="A655" s="101">
        <v>140123</v>
      </c>
      <c r="B655" s="101" t="s">
        <v>575</v>
      </c>
      <c r="C655" s="101">
        <v>11</v>
      </c>
    </row>
    <row r="656" spans="1:3" x14ac:dyDescent="0.3">
      <c r="A656" s="101">
        <v>140124</v>
      </c>
      <c r="B656" s="101" t="s">
        <v>575</v>
      </c>
      <c r="C656" s="101">
        <v>11</v>
      </c>
    </row>
    <row r="657" spans="1:3" x14ac:dyDescent="0.3">
      <c r="A657" s="101">
        <v>140125</v>
      </c>
      <c r="B657" s="101" t="s">
        <v>575</v>
      </c>
      <c r="C657" s="101">
        <v>11</v>
      </c>
    </row>
    <row r="658" spans="1:3" x14ac:dyDescent="0.3">
      <c r="A658" s="101">
        <v>140126</v>
      </c>
      <c r="B658" s="101" t="s">
        <v>575</v>
      </c>
      <c r="C658" s="101">
        <v>11</v>
      </c>
    </row>
    <row r="659" spans="1:3" x14ac:dyDescent="0.3">
      <c r="A659" s="101">
        <v>140127</v>
      </c>
      <c r="B659" s="101" t="s">
        <v>575</v>
      </c>
      <c r="C659" s="101">
        <v>11</v>
      </c>
    </row>
    <row r="660" spans="1:3" x14ac:dyDescent="0.3">
      <c r="A660" s="101">
        <v>140130</v>
      </c>
      <c r="B660" s="101" t="s">
        <v>575</v>
      </c>
      <c r="C660" s="101">
        <v>11</v>
      </c>
    </row>
    <row r="661" spans="1:3" x14ac:dyDescent="0.3">
      <c r="A661" s="101">
        <v>140131</v>
      </c>
      <c r="B661" s="101" t="s">
        <v>575</v>
      </c>
      <c r="C661" s="101">
        <v>11</v>
      </c>
    </row>
    <row r="662" spans="1:3" x14ac:dyDescent="0.3">
      <c r="A662" s="101">
        <v>140132</v>
      </c>
      <c r="B662" s="101" t="s">
        <v>575</v>
      </c>
      <c r="C662" s="101">
        <v>11</v>
      </c>
    </row>
    <row r="663" spans="1:3" x14ac:dyDescent="0.3">
      <c r="A663" s="101">
        <v>140133</v>
      </c>
      <c r="B663" s="101" t="s">
        <v>575</v>
      </c>
      <c r="C663" s="101">
        <v>11</v>
      </c>
    </row>
    <row r="664" spans="1:3" x14ac:dyDescent="0.3">
      <c r="A664" s="101">
        <v>140135</v>
      </c>
      <c r="B664" s="101" t="s">
        <v>575</v>
      </c>
      <c r="C664" s="101">
        <v>11</v>
      </c>
    </row>
    <row r="665" spans="1:3" x14ac:dyDescent="0.3">
      <c r="A665" s="101">
        <v>140136</v>
      </c>
      <c r="B665" s="101" t="s">
        <v>575</v>
      </c>
      <c r="C665" s="101">
        <v>11</v>
      </c>
    </row>
    <row r="666" spans="1:3" x14ac:dyDescent="0.3">
      <c r="A666" s="101">
        <v>140137</v>
      </c>
      <c r="B666" s="101" t="s">
        <v>575</v>
      </c>
      <c r="C666" s="101">
        <v>11</v>
      </c>
    </row>
    <row r="667" spans="1:3" x14ac:dyDescent="0.3">
      <c r="A667" s="101">
        <v>140139</v>
      </c>
      <c r="B667" s="101" t="s">
        <v>575</v>
      </c>
      <c r="C667" s="101">
        <v>11</v>
      </c>
    </row>
    <row r="668" spans="1:3" x14ac:dyDescent="0.3">
      <c r="A668" s="101">
        <v>140142</v>
      </c>
      <c r="B668" s="101" t="s">
        <v>575</v>
      </c>
      <c r="C668" s="101">
        <v>11</v>
      </c>
    </row>
    <row r="669" spans="1:3" x14ac:dyDescent="0.3">
      <c r="A669" s="101">
        <v>140143</v>
      </c>
      <c r="B669" s="101" t="s">
        <v>575</v>
      </c>
      <c r="C669" s="101">
        <v>11</v>
      </c>
    </row>
    <row r="670" spans="1:3" x14ac:dyDescent="0.3">
      <c r="A670" s="101">
        <v>140144</v>
      </c>
      <c r="B670" s="101" t="s">
        <v>575</v>
      </c>
      <c r="C670" s="101">
        <v>11</v>
      </c>
    </row>
    <row r="671" spans="1:3" x14ac:dyDescent="0.3">
      <c r="A671" s="101">
        <v>140145</v>
      </c>
      <c r="B671" s="101" t="s">
        <v>575</v>
      </c>
      <c r="C671" s="101">
        <v>11</v>
      </c>
    </row>
    <row r="672" spans="1:3" x14ac:dyDescent="0.3">
      <c r="A672" s="101">
        <v>140146</v>
      </c>
      <c r="B672" s="101" t="s">
        <v>575</v>
      </c>
      <c r="C672" s="101">
        <v>11</v>
      </c>
    </row>
    <row r="673" spans="1:3" x14ac:dyDescent="0.3">
      <c r="A673" s="101">
        <v>140147</v>
      </c>
      <c r="B673" s="101" t="s">
        <v>575</v>
      </c>
      <c r="C673" s="101">
        <v>11</v>
      </c>
    </row>
    <row r="674" spans="1:3" x14ac:dyDescent="0.3">
      <c r="A674" s="101">
        <v>140148</v>
      </c>
      <c r="B674" s="101" t="s">
        <v>575</v>
      </c>
      <c r="C674" s="101">
        <v>11</v>
      </c>
    </row>
    <row r="675" spans="1:3" x14ac:dyDescent="0.3">
      <c r="A675" s="101">
        <v>140149</v>
      </c>
      <c r="B675" s="101" t="s">
        <v>575</v>
      </c>
      <c r="C675" s="101">
        <v>11</v>
      </c>
    </row>
    <row r="676" spans="1:3" x14ac:dyDescent="0.3">
      <c r="A676" s="101">
        <v>140150</v>
      </c>
      <c r="B676" s="101" t="s">
        <v>575</v>
      </c>
      <c r="C676" s="101">
        <v>11</v>
      </c>
    </row>
    <row r="677" spans="1:3" x14ac:dyDescent="0.3">
      <c r="A677" s="101">
        <v>140151</v>
      </c>
      <c r="B677" s="101" t="s">
        <v>575</v>
      </c>
      <c r="C677" s="101">
        <v>11</v>
      </c>
    </row>
    <row r="678" spans="1:3" x14ac:dyDescent="0.3">
      <c r="A678" s="101">
        <v>140152</v>
      </c>
      <c r="B678" s="101" t="s">
        <v>575</v>
      </c>
      <c r="C678" s="101">
        <v>11</v>
      </c>
    </row>
    <row r="679" spans="1:3" x14ac:dyDescent="0.3">
      <c r="A679" s="101">
        <v>140153</v>
      </c>
      <c r="B679" s="101" t="s">
        <v>575</v>
      </c>
      <c r="C679" s="101">
        <v>11</v>
      </c>
    </row>
    <row r="680" spans="1:3" x14ac:dyDescent="0.3">
      <c r="A680" s="101">
        <v>140155</v>
      </c>
      <c r="B680" s="101" t="s">
        <v>575</v>
      </c>
      <c r="C680" s="101">
        <v>11</v>
      </c>
    </row>
    <row r="681" spans="1:3" x14ac:dyDescent="0.3">
      <c r="A681" s="101">
        <v>140158</v>
      </c>
      <c r="B681" s="101" t="s">
        <v>575</v>
      </c>
      <c r="C681" s="101">
        <v>11</v>
      </c>
    </row>
    <row r="682" spans="1:3" x14ac:dyDescent="0.3">
      <c r="A682" s="101">
        <v>140159</v>
      </c>
      <c r="B682" s="101" t="s">
        <v>575</v>
      </c>
      <c r="C682" s="101">
        <v>11</v>
      </c>
    </row>
    <row r="683" spans="1:3" x14ac:dyDescent="0.3">
      <c r="A683" s="101">
        <v>140160</v>
      </c>
      <c r="B683" s="101" t="s">
        <v>575</v>
      </c>
      <c r="C683" s="101">
        <v>11</v>
      </c>
    </row>
    <row r="684" spans="1:3" x14ac:dyDescent="0.3">
      <c r="A684" s="101">
        <v>140162</v>
      </c>
      <c r="B684" s="101" t="s">
        <v>575</v>
      </c>
      <c r="C684" s="101">
        <v>11</v>
      </c>
    </row>
    <row r="685" spans="1:3" x14ac:dyDescent="0.3">
      <c r="A685" s="101">
        <v>140165</v>
      </c>
      <c r="B685" s="101" t="s">
        <v>575</v>
      </c>
      <c r="C685" s="101">
        <v>11</v>
      </c>
    </row>
    <row r="686" spans="1:3" x14ac:dyDescent="0.3">
      <c r="A686" s="101">
        <v>140166</v>
      </c>
      <c r="B686" s="101" t="s">
        <v>575</v>
      </c>
      <c r="C686" s="101">
        <v>11</v>
      </c>
    </row>
    <row r="687" spans="1:3" x14ac:dyDescent="0.3">
      <c r="A687" s="101">
        <v>140167</v>
      </c>
      <c r="B687" s="101" t="s">
        <v>575</v>
      </c>
      <c r="C687" s="101">
        <v>11</v>
      </c>
    </row>
    <row r="688" spans="1:3" x14ac:dyDescent="0.3">
      <c r="A688" s="101">
        <v>140169</v>
      </c>
      <c r="B688" s="101" t="s">
        <v>575</v>
      </c>
      <c r="C688" s="101">
        <v>11</v>
      </c>
    </row>
    <row r="689" spans="1:3" x14ac:dyDescent="0.3">
      <c r="A689" s="101">
        <v>140171</v>
      </c>
      <c r="B689" s="101" t="s">
        <v>575</v>
      </c>
      <c r="C689" s="101">
        <v>11</v>
      </c>
    </row>
    <row r="690" spans="1:3" x14ac:dyDescent="0.3">
      <c r="A690" s="101">
        <v>140172</v>
      </c>
      <c r="B690" s="101" t="s">
        <v>575</v>
      </c>
      <c r="C690" s="101">
        <v>11</v>
      </c>
    </row>
    <row r="691" spans="1:3" x14ac:dyDescent="0.3">
      <c r="A691" s="101">
        <v>140173</v>
      </c>
      <c r="B691" s="101" t="s">
        <v>575</v>
      </c>
      <c r="C691" s="101">
        <v>11</v>
      </c>
    </row>
    <row r="692" spans="1:3" x14ac:dyDescent="0.3">
      <c r="A692" s="101">
        <v>140174</v>
      </c>
      <c r="B692" s="101" t="s">
        <v>575</v>
      </c>
      <c r="C692" s="101">
        <v>11</v>
      </c>
    </row>
    <row r="693" spans="1:3" x14ac:dyDescent="0.3">
      <c r="A693" s="101">
        <v>140175</v>
      </c>
      <c r="B693" s="101" t="s">
        <v>575</v>
      </c>
      <c r="C693" s="101">
        <v>11</v>
      </c>
    </row>
    <row r="694" spans="1:3" x14ac:dyDescent="0.3">
      <c r="A694" s="101">
        <v>140176</v>
      </c>
      <c r="B694" s="101" t="s">
        <v>575</v>
      </c>
      <c r="C694" s="101">
        <v>11</v>
      </c>
    </row>
    <row r="695" spans="1:3" x14ac:dyDescent="0.3">
      <c r="A695" s="101">
        <v>140177</v>
      </c>
      <c r="B695" s="101" t="s">
        <v>575</v>
      </c>
      <c r="C695" s="101">
        <v>11</v>
      </c>
    </row>
    <row r="696" spans="1:3" x14ac:dyDescent="0.3">
      <c r="A696" s="101">
        <v>140180</v>
      </c>
      <c r="B696" s="101" t="s">
        <v>575</v>
      </c>
      <c r="C696" s="101">
        <v>11</v>
      </c>
    </row>
    <row r="697" spans="1:3" x14ac:dyDescent="0.3">
      <c r="A697" s="101">
        <v>140181</v>
      </c>
      <c r="B697" s="101" t="s">
        <v>575</v>
      </c>
      <c r="C697" s="101">
        <v>11</v>
      </c>
    </row>
    <row r="698" spans="1:3" x14ac:dyDescent="0.3">
      <c r="A698" s="101">
        <v>140182</v>
      </c>
      <c r="B698" s="101" t="s">
        <v>575</v>
      </c>
      <c r="C698" s="101">
        <v>11</v>
      </c>
    </row>
    <row r="699" spans="1:3" x14ac:dyDescent="0.3">
      <c r="A699" s="101">
        <v>140184</v>
      </c>
      <c r="B699" s="101" t="s">
        <v>575</v>
      </c>
      <c r="C699" s="101">
        <v>11</v>
      </c>
    </row>
    <row r="700" spans="1:3" x14ac:dyDescent="0.3">
      <c r="A700" s="101">
        <v>140185</v>
      </c>
      <c r="B700" s="101" t="s">
        <v>575</v>
      </c>
      <c r="C700" s="101">
        <v>11</v>
      </c>
    </row>
    <row r="701" spans="1:3" x14ac:dyDescent="0.3">
      <c r="A701" s="101">
        <v>140187</v>
      </c>
      <c r="B701" s="101" t="s">
        <v>575</v>
      </c>
      <c r="C701" s="101">
        <v>11</v>
      </c>
    </row>
    <row r="702" spans="1:3" x14ac:dyDescent="0.3">
      <c r="A702" s="103">
        <v>140189</v>
      </c>
      <c r="B702" s="101" t="s">
        <v>575</v>
      </c>
      <c r="C702" s="101">
        <v>11</v>
      </c>
    </row>
    <row r="703" spans="1:3" x14ac:dyDescent="0.3">
      <c r="A703" s="101">
        <v>140190</v>
      </c>
      <c r="B703" s="101" t="s">
        <v>575</v>
      </c>
      <c r="C703" s="101">
        <v>11</v>
      </c>
    </row>
    <row r="704" spans="1:3" x14ac:dyDescent="0.3">
      <c r="A704" s="101">
        <v>140192</v>
      </c>
      <c r="B704" s="101" t="s">
        <v>575</v>
      </c>
      <c r="C704" s="101">
        <v>11</v>
      </c>
    </row>
    <row r="705" spans="1:3" x14ac:dyDescent="0.3">
      <c r="A705" s="101">
        <v>140194</v>
      </c>
      <c r="B705" s="101" t="s">
        <v>575</v>
      </c>
      <c r="C705" s="101">
        <v>11</v>
      </c>
    </row>
    <row r="706" spans="1:3" x14ac:dyDescent="0.3">
      <c r="A706" s="101">
        <v>140195</v>
      </c>
      <c r="B706" s="101" t="s">
        <v>575</v>
      </c>
      <c r="C706" s="101">
        <v>11</v>
      </c>
    </row>
    <row r="707" spans="1:3" x14ac:dyDescent="0.3">
      <c r="A707" s="101">
        <v>140196</v>
      </c>
      <c r="B707" s="101" t="s">
        <v>575</v>
      </c>
      <c r="C707" s="101">
        <v>11</v>
      </c>
    </row>
    <row r="708" spans="1:3" x14ac:dyDescent="0.3">
      <c r="A708" s="101">
        <v>140198</v>
      </c>
      <c r="B708" s="101" t="s">
        <v>575</v>
      </c>
      <c r="C708" s="101">
        <v>11</v>
      </c>
    </row>
    <row r="709" spans="1:3" x14ac:dyDescent="0.3">
      <c r="A709" s="101">
        <v>140200</v>
      </c>
      <c r="B709" s="101" t="s">
        <v>575</v>
      </c>
      <c r="C709" s="101">
        <v>11</v>
      </c>
    </row>
    <row r="710" spans="1:3" x14ac:dyDescent="0.3">
      <c r="A710" s="101">
        <v>140201</v>
      </c>
      <c r="B710" s="101" t="s">
        <v>575</v>
      </c>
      <c r="C710" s="101">
        <v>11</v>
      </c>
    </row>
    <row r="711" spans="1:3" x14ac:dyDescent="0.3">
      <c r="A711" s="101">
        <v>140202</v>
      </c>
      <c r="B711" s="101" t="s">
        <v>575</v>
      </c>
      <c r="C711" s="101">
        <v>11</v>
      </c>
    </row>
    <row r="712" spans="1:3" x14ac:dyDescent="0.3">
      <c r="A712" s="101">
        <v>140203</v>
      </c>
      <c r="B712" s="101" t="s">
        <v>575</v>
      </c>
      <c r="C712" s="101">
        <v>11</v>
      </c>
    </row>
    <row r="713" spans="1:3" x14ac:dyDescent="0.3">
      <c r="A713" s="101">
        <v>140205</v>
      </c>
      <c r="B713" s="101" t="s">
        <v>575</v>
      </c>
      <c r="C713" s="101">
        <v>11</v>
      </c>
    </row>
    <row r="714" spans="1:3" x14ac:dyDescent="0.3">
      <c r="A714" s="101">
        <v>140206</v>
      </c>
      <c r="B714" s="101" t="s">
        <v>575</v>
      </c>
      <c r="C714" s="101">
        <v>11</v>
      </c>
    </row>
    <row r="715" spans="1:3" x14ac:dyDescent="0.3">
      <c r="A715" s="101">
        <v>140207</v>
      </c>
      <c r="B715" s="101" t="s">
        <v>575</v>
      </c>
      <c r="C715" s="101">
        <v>11</v>
      </c>
    </row>
    <row r="716" spans="1:3" x14ac:dyDescent="0.3">
      <c r="A716" s="101">
        <v>140210</v>
      </c>
      <c r="B716" s="101" t="s">
        <v>575</v>
      </c>
      <c r="C716" s="101">
        <v>11</v>
      </c>
    </row>
    <row r="717" spans="1:3" x14ac:dyDescent="0.3">
      <c r="A717" s="101">
        <v>140211</v>
      </c>
      <c r="B717" s="101" t="s">
        <v>575</v>
      </c>
      <c r="C717" s="101">
        <v>11</v>
      </c>
    </row>
    <row r="718" spans="1:3" x14ac:dyDescent="0.3">
      <c r="A718" s="101">
        <v>140212</v>
      </c>
      <c r="B718" s="101" t="s">
        <v>575</v>
      </c>
      <c r="C718" s="101">
        <v>11</v>
      </c>
    </row>
    <row r="719" spans="1:3" x14ac:dyDescent="0.3">
      <c r="A719" s="101">
        <v>140213</v>
      </c>
      <c r="B719" s="101" t="s">
        <v>575</v>
      </c>
      <c r="C719" s="101">
        <v>11</v>
      </c>
    </row>
    <row r="720" spans="1:3" x14ac:dyDescent="0.3">
      <c r="A720" s="101">
        <v>140215</v>
      </c>
      <c r="B720" s="101" t="s">
        <v>575</v>
      </c>
      <c r="C720" s="101">
        <v>11</v>
      </c>
    </row>
    <row r="721" spans="1:3" x14ac:dyDescent="0.3">
      <c r="A721" s="101">
        <v>140217</v>
      </c>
      <c r="B721" s="101" t="s">
        <v>575</v>
      </c>
      <c r="C721" s="101">
        <v>11</v>
      </c>
    </row>
    <row r="722" spans="1:3" x14ac:dyDescent="0.3">
      <c r="A722" s="101">
        <v>140218</v>
      </c>
      <c r="B722" s="101" t="s">
        <v>575</v>
      </c>
      <c r="C722" s="101">
        <v>11</v>
      </c>
    </row>
    <row r="723" spans="1:3" x14ac:dyDescent="0.3">
      <c r="A723" s="101">
        <v>140232</v>
      </c>
      <c r="B723" s="101" t="s">
        <v>575</v>
      </c>
      <c r="C723" s="101">
        <v>11</v>
      </c>
    </row>
    <row r="724" spans="1:3" x14ac:dyDescent="0.3">
      <c r="A724" s="101">
        <v>140233</v>
      </c>
      <c r="B724" s="101" t="s">
        <v>575</v>
      </c>
      <c r="C724" s="101">
        <v>11</v>
      </c>
    </row>
    <row r="725" spans="1:3" x14ac:dyDescent="0.3">
      <c r="A725" s="101">
        <v>140234</v>
      </c>
      <c r="B725" s="101" t="s">
        <v>575</v>
      </c>
      <c r="C725" s="101">
        <v>11</v>
      </c>
    </row>
    <row r="726" spans="1:3" x14ac:dyDescent="0.3">
      <c r="A726" s="101">
        <v>140235</v>
      </c>
      <c r="B726" s="101" t="s">
        <v>575</v>
      </c>
      <c r="C726" s="101">
        <v>11</v>
      </c>
    </row>
    <row r="727" spans="1:3" x14ac:dyDescent="0.3">
      <c r="A727" s="101">
        <v>140237</v>
      </c>
      <c r="B727" s="101" t="s">
        <v>575</v>
      </c>
      <c r="C727" s="101">
        <v>11</v>
      </c>
    </row>
    <row r="728" spans="1:3" x14ac:dyDescent="0.3">
      <c r="A728" s="101">
        <v>140238</v>
      </c>
      <c r="B728" s="101" t="s">
        <v>575</v>
      </c>
      <c r="C728" s="101">
        <v>11</v>
      </c>
    </row>
    <row r="729" spans="1:3" x14ac:dyDescent="0.3">
      <c r="A729" s="101">
        <v>140239</v>
      </c>
      <c r="B729" s="101" t="s">
        <v>575</v>
      </c>
      <c r="C729" s="101">
        <v>11</v>
      </c>
    </row>
    <row r="730" spans="1:3" x14ac:dyDescent="0.3">
      <c r="A730" s="101">
        <v>140241</v>
      </c>
      <c r="B730" s="101" t="s">
        <v>575</v>
      </c>
      <c r="C730" s="101">
        <v>11</v>
      </c>
    </row>
    <row r="731" spans="1:3" x14ac:dyDescent="0.3">
      <c r="A731" s="101">
        <v>140242</v>
      </c>
      <c r="B731" s="101" t="s">
        <v>575</v>
      </c>
      <c r="C731" s="101">
        <v>11</v>
      </c>
    </row>
    <row r="732" spans="1:3" x14ac:dyDescent="0.3">
      <c r="A732" s="101">
        <v>140243</v>
      </c>
      <c r="B732" s="101" t="s">
        <v>575</v>
      </c>
      <c r="C732" s="101">
        <v>11</v>
      </c>
    </row>
    <row r="733" spans="1:3" x14ac:dyDescent="0.3">
      <c r="A733" s="101">
        <v>140244</v>
      </c>
      <c r="B733" s="101" t="s">
        <v>575</v>
      </c>
      <c r="C733" s="101">
        <v>11</v>
      </c>
    </row>
    <row r="734" spans="1:3" x14ac:dyDescent="0.3">
      <c r="A734" s="101">
        <v>140246</v>
      </c>
      <c r="B734" s="101" t="s">
        <v>575</v>
      </c>
      <c r="C734" s="101">
        <v>11</v>
      </c>
    </row>
    <row r="735" spans="1:3" x14ac:dyDescent="0.3">
      <c r="A735" s="102">
        <v>140247</v>
      </c>
      <c r="B735" s="101" t="s">
        <v>575</v>
      </c>
      <c r="C735" s="102">
        <v>11</v>
      </c>
    </row>
    <row r="736" spans="1:3" x14ac:dyDescent="0.3">
      <c r="A736" s="102">
        <v>140248</v>
      </c>
      <c r="B736" s="101" t="s">
        <v>575</v>
      </c>
      <c r="C736" s="102">
        <v>11</v>
      </c>
    </row>
    <row r="737" spans="1:3" x14ac:dyDescent="0.3">
      <c r="A737" s="102">
        <v>140252</v>
      </c>
      <c r="B737" s="101" t="s">
        <v>575</v>
      </c>
      <c r="C737" s="102">
        <v>11</v>
      </c>
    </row>
    <row r="738" spans="1:3" x14ac:dyDescent="0.3">
      <c r="A738" s="101">
        <v>149011</v>
      </c>
      <c r="B738" s="101" t="s">
        <v>575</v>
      </c>
      <c r="C738" s="101">
        <v>11</v>
      </c>
    </row>
    <row r="739" spans="1:3" x14ac:dyDescent="0.3">
      <c r="A739" s="101">
        <v>500221</v>
      </c>
      <c r="B739" s="101" t="s">
        <v>575</v>
      </c>
      <c r="C739" s="101">
        <v>11</v>
      </c>
    </row>
    <row r="740" spans="1:3" x14ac:dyDescent="0.3">
      <c r="A740" s="101">
        <v>500222</v>
      </c>
      <c r="B740" s="101" t="s">
        <v>575</v>
      </c>
      <c r="C740" s="101">
        <v>11</v>
      </c>
    </row>
    <row r="741" spans="1:3" x14ac:dyDescent="0.3">
      <c r="A741" s="101">
        <v>500223</v>
      </c>
      <c r="B741" s="101" t="s">
        <v>575</v>
      </c>
      <c r="C741" s="101">
        <v>11</v>
      </c>
    </row>
    <row r="742" spans="1:3" x14ac:dyDescent="0.3">
      <c r="A742" s="101">
        <v>500225</v>
      </c>
      <c r="B742" s="101" t="s">
        <v>575</v>
      </c>
      <c r="C742" s="101">
        <v>11</v>
      </c>
    </row>
    <row r="743" spans="1:3" x14ac:dyDescent="0.3">
      <c r="A743" s="101">
        <v>150021</v>
      </c>
      <c r="B743" s="101" t="s">
        <v>104</v>
      </c>
      <c r="C743" s="101">
        <v>12</v>
      </c>
    </row>
    <row r="744" spans="1:3" x14ac:dyDescent="0.3">
      <c r="A744" s="101">
        <v>150022</v>
      </c>
      <c r="B744" s="101" t="s">
        <v>104</v>
      </c>
      <c r="C744" s="101">
        <v>12</v>
      </c>
    </row>
    <row r="745" spans="1:3" x14ac:dyDescent="0.3">
      <c r="A745" s="101">
        <v>150023</v>
      </c>
      <c r="B745" s="101" t="s">
        <v>104</v>
      </c>
      <c r="C745" s="101">
        <v>12</v>
      </c>
    </row>
    <row r="746" spans="1:3" x14ac:dyDescent="0.3">
      <c r="A746" s="101">
        <v>150025</v>
      </c>
      <c r="B746" s="101" t="s">
        <v>104</v>
      </c>
      <c r="C746" s="101">
        <v>12</v>
      </c>
    </row>
    <row r="747" spans="1:3" x14ac:dyDescent="0.3">
      <c r="A747" s="101">
        <v>150026</v>
      </c>
      <c r="B747" s="101" t="s">
        <v>104</v>
      </c>
      <c r="C747" s="101">
        <v>12</v>
      </c>
    </row>
    <row r="748" spans="1:3" x14ac:dyDescent="0.3">
      <c r="A748" s="101">
        <v>150028</v>
      </c>
      <c r="B748" s="101" t="s">
        <v>104</v>
      </c>
      <c r="C748" s="101">
        <v>12</v>
      </c>
    </row>
    <row r="749" spans="1:3" x14ac:dyDescent="0.3">
      <c r="A749" s="101">
        <v>150029</v>
      </c>
      <c r="B749" s="101" t="s">
        <v>104</v>
      </c>
      <c r="C749" s="101">
        <v>12</v>
      </c>
    </row>
    <row r="750" spans="1:3" x14ac:dyDescent="0.3">
      <c r="A750" s="101">
        <v>150030</v>
      </c>
      <c r="B750" s="101" t="s">
        <v>104</v>
      </c>
      <c r="C750" s="101">
        <v>12</v>
      </c>
    </row>
    <row r="751" spans="1:3" x14ac:dyDescent="0.3">
      <c r="A751" s="101">
        <v>150031</v>
      </c>
      <c r="B751" s="101" t="s">
        <v>104</v>
      </c>
      <c r="C751" s="101">
        <v>12</v>
      </c>
    </row>
    <row r="752" spans="1:3" x14ac:dyDescent="0.3">
      <c r="A752" s="101">
        <v>150035</v>
      </c>
      <c r="B752" s="101" t="s">
        <v>104</v>
      </c>
      <c r="C752" s="101">
        <v>12</v>
      </c>
    </row>
    <row r="753" spans="1:3" x14ac:dyDescent="0.3">
      <c r="A753" s="101">
        <v>150037</v>
      </c>
      <c r="B753" s="101" t="s">
        <v>104</v>
      </c>
      <c r="C753" s="101">
        <v>12</v>
      </c>
    </row>
    <row r="754" spans="1:3" x14ac:dyDescent="0.3">
      <c r="A754" s="101">
        <v>150039</v>
      </c>
      <c r="B754" s="101" t="s">
        <v>104</v>
      </c>
      <c r="C754" s="101">
        <v>12</v>
      </c>
    </row>
    <row r="755" spans="1:3" x14ac:dyDescent="0.3">
      <c r="A755" s="101">
        <v>150040</v>
      </c>
      <c r="B755" s="101" t="s">
        <v>104</v>
      </c>
      <c r="C755" s="101">
        <v>12</v>
      </c>
    </row>
    <row r="756" spans="1:3" x14ac:dyDescent="0.3">
      <c r="A756" s="101">
        <v>150042</v>
      </c>
      <c r="B756" s="101" t="s">
        <v>104</v>
      </c>
      <c r="C756" s="101">
        <v>12</v>
      </c>
    </row>
    <row r="757" spans="1:3" x14ac:dyDescent="0.3">
      <c r="A757" s="101">
        <v>150044</v>
      </c>
      <c r="B757" s="101" t="s">
        <v>104</v>
      </c>
      <c r="C757" s="101">
        <v>12</v>
      </c>
    </row>
    <row r="758" spans="1:3" x14ac:dyDescent="0.3">
      <c r="A758" s="101">
        <v>150047</v>
      </c>
      <c r="B758" s="101" t="s">
        <v>104</v>
      </c>
      <c r="C758" s="101">
        <v>12</v>
      </c>
    </row>
    <row r="759" spans="1:3" x14ac:dyDescent="0.3">
      <c r="A759" s="101">
        <v>150051</v>
      </c>
      <c r="B759" s="101" t="s">
        <v>104</v>
      </c>
      <c r="C759" s="101">
        <v>12</v>
      </c>
    </row>
    <row r="760" spans="1:3" x14ac:dyDescent="0.3">
      <c r="A760" s="101">
        <v>150052</v>
      </c>
      <c r="B760" s="101" t="s">
        <v>104</v>
      </c>
      <c r="C760" s="101">
        <v>12</v>
      </c>
    </row>
    <row r="761" spans="1:3" x14ac:dyDescent="0.3">
      <c r="A761" s="101">
        <v>150053</v>
      </c>
      <c r="B761" s="101" t="s">
        <v>104</v>
      </c>
      <c r="C761" s="101">
        <v>12</v>
      </c>
    </row>
    <row r="762" spans="1:3" x14ac:dyDescent="0.3">
      <c r="A762" s="101">
        <v>150055</v>
      </c>
      <c r="B762" s="101" t="s">
        <v>104</v>
      </c>
      <c r="C762" s="101">
        <v>12</v>
      </c>
    </row>
    <row r="763" spans="1:3" x14ac:dyDescent="0.3">
      <c r="A763" s="101">
        <v>150056</v>
      </c>
      <c r="B763" s="101" t="s">
        <v>104</v>
      </c>
      <c r="C763" s="101">
        <v>12</v>
      </c>
    </row>
    <row r="764" spans="1:3" x14ac:dyDescent="0.3">
      <c r="A764" s="101">
        <v>150057</v>
      </c>
      <c r="B764" s="101" t="s">
        <v>104</v>
      </c>
      <c r="C764" s="101">
        <v>12</v>
      </c>
    </row>
    <row r="765" spans="1:3" x14ac:dyDescent="0.3">
      <c r="A765" s="101">
        <v>150060</v>
      </c>
      <c r="B765" s="101" t="s">
        <v>104</v>
      </c>
      <c r="C765" s="101">
        <v>12</v>
      </c>
    </row>
    <row r="766" spans="1:3" x14ac:dyDescent="0.3">
      <c r="A766" s="101">
        <v>150064</v>
      </c>
      <c r="B766" s="101" t="s">
        <v>104</v>
      </c>
      <c r="C766" s="101">
        <v>12</v>
      </c>
    </row>
    <row r="767" spans="1:3" x14ac:dyDescent="0.3">
      <c r="A767" s="101">
        <v>150065</v>
      </c>
      <c r="B767" s="101" t="s">
        <v>104</v>
      </c>
      <c r="C767" s="101">
        <v>12</v>
      </c>
    </row>
    <row r="768" spans="1:3" x14ac:dyDescent="0.3">
      <c r="A768" s="101">
        <v>150067</v>
      </c>
      <c r="B768" s="101" t="s">
        <v>104</v>
      </c>
      <c r="C768" s="101">
        <v>12</v>
      </c>
    </row>
    <row r="769" spans="1:3" x14ac:dyDescent="0.3">
      <c r="A769" s="101">
        <v>150068</v>
      </c>
      <c r="B769" s="101" t="s">
        <v>104</v>
      </c>
      <c r="C769" s="101">
        <v>12</v>
      </c>
    </row>
    <row r="770" spans="1:3" x14ac:dyDescent="0.3">
      <c r="A770" s="101">
        <v>150069</v>
      </c>
      <c r="B770" s="101" t="s">
        <v>104</v>
      </c>
      <c r="C770" s="101">
        <v>12</v>
      </c>
    </row>
    <row r="771" spans="1:3" x14ac:dyDescent="0.3">
      <c r="A771" s="101">
        <v>150070</v>
      </c>
      <c r="B771" s="101" t="s">
        <v>104</v>
      </c>
      <c r="C771" s="101">
        <v>12</v>
      </c>
    </row>
    <row r="772" spans="1:3" x14ac:dyDescent="0.3">
      <c r="A772" s="101">
        <v>150071</v>
      </c>
      <c r="B772" s="101" t="s">
        <v>104</v>
      </c>
      <c r="C772" s="101">
        <v>12</v>
      </c>
    </row>
    <row r="773" spans="1:3" x14ac:dyDescent="0.3">
      <c r="A773" s="101">
        <v>150072</v>
      </c>
      <c r="B773" s="101" t="s">
        <v>104</v>
      </c>
      <c r="C773" s="101">
        <v>12</v>
      </c>
    </row>
    <row r="774" spans="1:3" x14ac:dyDescent="0.3">
      <c r="A774" s="101">
        <v>150076</v>
      </c>
      <c r="B774" s="101" t="s">
        <v>104</v>
      </c>
      <c r="C774" s="101">
        <v>12</v>
      </c>
    </row>
    <row r="775" spans="1:3" x14ac:dyDescent="0.3">
      <c r="A775" s="101">
        <v>150077</v>
      </c>
      <c r="B775" s="101" t="s">
        <v>104</v>
      </c>
      <c r="C775" s="101">
        <v>12</v>
      </c>
    </row>
    <row r="776" spans="1:3" x14ac:dyDescent="0.3">
      <c r="A776" s="101">
        <v>150078</v>
      </c>
      <c r="B776" s="101" t="s">
        <v>104</v>
      </c>
      <c r="C776" s="101">
        <v>12</v>
      </c>
    </row>
    <row r="777" spans="1:3" x14ac:dyDescent="0.3">
      <c r="A777" s="101">
        <v>150079</v>
      </c>
      <c r="B777" s="101" t="s">
        <v>104</v>
      </c>
      <c r="C777" s="101">
        <v>12</v>
      </c>
    </row>
    <row r="778" spans="1:3" x14ac:dyDescent="0.3">
      <c r="A778" s="101">
        <v>150081</v>
      </c>
      <c r="B778" s="101" t="s">
        <v>104</v>
      </c>
      <c r="C778" s="101">
        <v>12</v>
      </c>
    </row>
    <row r="779" spans="1:3" x14ac:dyDescent="0.3">
      <c r="A779" s="101">
        <v>150082</v>
      </c>
      <c r="B779" s="101" t="s">
        <v>104</v>
      </c>
      <c r="C779" s="101">
        <v>12</v>
      </c>
    </row>
    <row r="780" spans="1:3" x14ac:dyDescent="0.3">
      <c r="A780" s="101">
        <v>150083</v>
      </c>
      <c r="B780" s="101" t="s">
        <v>104</v>
      </c>
      <c r="C780" s="101">
        <v>12</v>
      </c>
    </row>
    <row r="781" spans="1:3" x14ac:dyDescent="0.3">
      <c r="A781" s="101">
        <v>150084</v>
      </c>
      <c r="B781" s="101" t="s">
        <v>104</v>
      </c>
      <c r="C781" s="101">
        <v>12</v>
      </c>
    </row>
    <row r="782" spans="1:3" x14ac:dyDescent="0.3">
      <c r="A782" s="101">
        <v>150085</v>
      </c>
      <c r="B782" s="101" t="s">
        <v>104</v>
      </c>
      <c r="C782" s="101">
        <v>12</v>
      </c>
    </row>
    <row r="783" spans="1:3" x14ac:dyDescent="0.3">
      <c r="A783" s="101">
        <v>150089</v>
      </c>
      <c r="B783" s="101" t="s">
        <v>104</v>
      </c>
      <c r="C783" s="101">
        <v>12</v>
      </c>
    </row>
    <row r="784" spans="1:3" x14ac:dyDescent="0.3">
      <c r="A784" s="101">
        <v>150090</v>
      </c>
      <c r="B784" s="101" t="s">
        <v>104</v>
      </c>
      <c r="C784" s="101">
        <v>12</v>
      </c>
    </row>
    <row r="785" spans="1:3" x14ac:dyDescent="0.3">
      <c r="A785" s="101">
        <v>150091</v>
      </c>
      <c r="B785" s="101" t="s">
        <v>104</v>
      </c>
      <c r="C785" s="101">
        <v>12</v>
      </c>
    </row>
    <row r="786" spans="1:3" x14ac:dyDescent="0.3">
      <c r="A786" s="101">
        <v>150092</v>
      </c>
      <c r="B786" s="101" t="s">
        <v>104</v>
      </c>
      <c r="C786" s="101">
        <v>12</v>
      </c>
    </row>
    <row r="787" spans="1:3" x14ac:dyDescent="0.3">
      <c r="A787" s="101">
        <v>150093</v>
      </c>
      <c r="B787" s="101" t="s">
        <v>104</v>
      </c>
      <c r="C787" s="101">
        <v>12</v>
      </c>
    </row>
    <row r="788" spans="1:3" x14ac:dyDescent="0.3">
      <c r="A788" s="101">
        <v>150095</v>
      </c>
      <c r="B788" s="101" t="s">
        <v>104</v>
      </c>
      <c r="C788" s="101">
        <v>12</v>
      </c>
    </row>
    <row r="789" spans="1:3" x14ac:dyDescent="0.3">
      <c r="A789" s="101">
        <v>150096</v>
      </c>
      <c r="B789" s="101" t="s">
        <v>104</v>
      </c>
      <c r="C789" s="101">
        <v>12</v>
      </c>
    </row>
    <row r="790" spans="1:3" x14ac:dyDescent="0.3">
      <c r="A790" s="101">
        <v>150097</v>
      </c>
      <c r="B790" s="101" t="s">
        <v>104</v>
      </c>
      <c r="C790" s="101">
        <v>12</v>
      </c>
    </row>
    <row r="791" spans="1:3" x14ac:dyDescent="0.3">
      <c r="A791" s="101">
        <v>150098</v>
      </c>
      <c r="B791" s="101" t="s">
        <v>104</v>
      </c>
      <c r="C791" s="101">
        <v>12</v>
      </c>
    </row>
    <row r="792" spans="1:3" x14ac:dyDescent="0.3">
      <c r="A792" s="101">
        <v>150099</v>
      </c>
      <c r="B792" s="101" t="s">
        <v>104</v>
      </c>
      <c r="C792" s="101">
        <v>12</v>
      </c>
    </row>
    <row r="793" spans="1:3" x14ac:dyDescent="0.3">
      <c r="A793" s="101">
        <v>150101</v>
      </c>
      <c r="B793" s="101" t="s">
        <v>104</v>
      </c>
      <c r="C793" s="101">
        <v>12</v>
      </c>
    </row>
    <row r="794" spans="1:3" x14ac:dyDescent="0.3">
      <c r="A794" s="101">
        <v>150102</v>
      </c>
      <c r="B794" s="101" t="s">
        <v>104</v>
      </c>
      <c r="C794" s="101">
        <v>12</v>
      </c>
    </row>
    <row r="795" spans="1:3" x14ac:dyDescent="0.3">
      <c r="A795" s="101">
        <v>150103</v>
      </c>
      <c r="B795" s="101" t="s">
        <v>104</v>
      </c>
      <c r="C795" s="101">
        <v>12</v>
      </c>
    </row>
    <row r="796" spans="1:3" x14ac:dyDescent="0.3">
      <c r="A796" s="101">
        <v>150104</v>
      </c>
      <c r="B796" s="101" t="s">
        <v>104</v>
      </c>
      <c r="C796" s="101">
        <v>12</v>
      </c>
    </row>
    <row r="797" spans="1:3" x14ac:dyDescent="0.3">
      <c r="A797" s="101">
        <v>150105</v>
      </c>
      <c r="B797" s="101" t="s">
        <v>104</v>
      </c>
      <c r="C797" s="101">
        <v>12</v>
      </c>
    </row>
    <row r="798" spans="1:3" x14ac:dyDescent="0.3">
      <c r="A798" s="101">
        <v>150106</v>
      </c>
      <c r="B798" s="101" t="s">
        <v>104</v>
      </c>
      <c r="C798" s="101">
        <v>12</v>
      </c>
    </row>
    <row r="799" spans="1:3" x14ac:dyDescent="0.3">
      <c r="A799" s="101">
        <v>150107</v>
      </c>
      <c r="B799" s="101" t="s">
        <v>104</v>
      </c>
      <c r="C799" s="101">
        <v>12</v>
      </c>
    </row>
    <row r="800" spans="1:3" x14ac:dyDescent="0.3">
      <c r="A800" s="101">
        <v>150108</v>
      </c>
      <c r="B800" s="101" t="s">
        <v>104</v>
      </c>
      <c r="C800" s="101">
        <v>12</v>
      </c>
    </row>
    <row r="801" spans="1:3" x14ac:dyDescent="0.3">
      <c r="A801" s="101">
        <v>150112</v>
      </c>
      <c r="B801" s="101" t="s">
        <v>104</v>
      </c>
      <c r="C801" s="101">
        <v>12</v>
      </c>
    </row>
    <row r="802" spans="1:3" x14ac:dyDescent="0.3">
      <c r="A802" s="101">
        <v>150113</v>
      </c>
      <c r="B802" s="101" t="s">
        <v>104</v>
      </c>
      <c r="C802" s="101">
        <v>12</v>
      </c>
    </row>
    <row r="803" spans="1:3" x14ac:dyDescent="0.3">
      <c r="A803" s="101">
        <v>150114</v>
      </c>
      <c r="B803" s="101" t="s">
        <v>104</v>
      </c>
      <c r="C803" s="101">
        <v>12</v>
      </c>
    </row>
    <row r="804" spans="1:3" x14ac:dyDescent="0.3">
      <c r="A804" s="101">
        <v>150115</v>
      </c>
      <c r="B804" s="101" t="s">
        <v>104</v>
      </c>
      <c r="C804" s="101">
        <v>12</v>
      </c>
    </row>
    <row r="805" spans="1:3" x14ac:dyDescent="0.3">
      <c r="A805" s="101">
        <v>150118</v>
      </c>
      <c r="B805" s="101" t="s">
        <v>104</v>
      </c>
      <c r="C805" s="101">
        <v>12</v>
      </c>
    </row>
    <row r="806" spans="1:3" x14ac:dyDescent="0.3">
      <c r="A806" s="101">
        <v>150119</v>
      </c>
      <c r="B806" s="101" t="s">
        <v>104</v>
      </c>
      <c r="C806" s="101">
        <v>12</v>
      </c>
    </row>
    <row r="807" spans="1:3" x14ac:dyDescent="0.3">
      <c r="A807" s="101">
        <v>150120</v>
      </c>
      <c r="B807" s="101" t="s">
        <v>104</v>
      </c>
      <c r="C807" s="101">
        <v>12</v>
      </c>
    </row>
    <row r="808" spans="1:3" x14ac:dyDescent="0.3">
      <c r="A808" s="101">
        <v>150122</v>
      </c>
      <c r="B808" s="101" t="s">
        <v>104</v>
      </c>
      <c r="C808" s="101">
        <v>12</v>
      </c>
    </row>
    <row r="809" spans="1:3" x14ac:dyDescent="0.3">
      <c r="A809" s="101">
        <v>150124</v>
      </c>
      <c r="B809" s="101" t="s">
        <v>104</v>
      </c>
      <c r="C809" s="101">
        <v>12</v>
      </c>
    </row>
    <row r="810" spans="1:3" x14ac:dyDescent="0.3">
      <c r="A810" s="101">
        <v>150125</v>
      </c>
      <c r="B810" s="101" t="s">
        <v>104</v>
      </c>
      <c r="C810" s="101">
        <v>12</v>
      </c>
    </row>
    <row r="811" spans="1:3" x14ac:dyDescent="0.3">
      <c r="A811" s="101">
        <v>150127</v>
      </c>
      <c r="B811" s="101" t="s">
        <v>104</v>
      </c>
      <c r="C811" s="101">
        <v>12</v>
      </c>
    </row>
    <row r="812" spans="1:3" x14ac:dyDescent="0.3">
      <c r="A812" s="101">
        <v>150129</v>
      </c>
      <c r="B812" s="101" t="s">
        <v>104</v>
      </c>
      <c r="C812" s="101">
        <v>12</v>
      </c>
    </row>
    <row r="813" spans="1:3" x14ac:dyDescent="0.3">
      <c r="A813" s="101">
        <v>150131</v>
      </c>
      <c r="B813" s="101" t="s">
        <v>104</v>
      </c>
      <c r="C813" s="101">
        <v>12</v>
      </c>
    </row>
    <row r="814" spans="1:3" x14ac:dyDescent="0.3">
      <c r="A814" s="101">
        <v>150132</v>
      </c>
      <c r="B814" s="101" t="s">
        <v>104</v>
      </c>
      <c r="C814" s="101">
        <v>12</v>
      </c>
    </row>
    <row r="815" spans="1:3" x14ac:dyDescent="0.3">
      <c r="A815" s="101">
        <v>150133</v>
      </c>
      <c r="B815" s="101" t="s">
        <v>104</v>
      </c>
      <c r="C815" s="101">
        <v>12</v>
      </c>
    </row>
    <row r="816" spans="1:3" x14ac:dyDescent="0.3">
      <c r="A816" s="101">
        <v>150135</v>
      </c>
      <c r="B816" s="101" t="s">
        <v>104</v>
      </c>
      <c r="C816" s="101">
        <v>12</v>
      </c>
    </row>
    <row r="817" spans="1:3" x14ac:dyDescent="0.3">
      <c r="A817" s="101">
        <v>150136</v>
      </c>
      <c r="B817" s="101" t="s">
        <v>104</v>
      </c>
      <c r="C817" s="101">
        <v>12</v>
      </c>
    </row>
    <row r="818" spans="1:3" x14ac:dyDescent="0.3">
      <c r="A818" s="101">
        <v>150138</v>
      </c>
      <c r="B818" s="101" t="s">
        <v>104</v>
      </c>
      <c r="C818" s="101">
        <v>12</v>
      </c>
    </row>
    <row r="819" spans="1:3" x14ac:dyDescent="0.3">
      <c r="A819" s="101">
        <v>150139</v>
      </c>
      <c r="B819" s="101" t="s">
        <v>104</v>
      </c>
      <c r="C819" s="101">
        <v>12</v>
      </c>
    </row>
    <row r="820" spans="1:3" x14ac:dyDescent="0.3">
      <c r="A820" s="101">
        <v>150140</v>
      </c>
      <c r="B820" s="101" t="s">
        <v>104</v>
      </c>
      <c r="C820" s="101">
        <v>12</v>
      </c>
    </row>
    <row r="821" spans="1:3" x14ac:dyDescent="0.3">
      <c r="A821" s="101">
        <v>150141</v>
      </c>
      <c r="B821" s="101" t="s">
        <v>104</v>
      </c>
      <c r="C821" s="101">
        <v>12</v>
      </c>
    </row>
    <row r="822" spans="1:3" x14ac:dyDescent="0.3">
      <c r="A822" s="101">
        <v>150142</v>
      </c>
      <c r="B822" s="101" t="s">
        <v>104</v>
      </c>
      <c r="C822" s="101">
        <v>12</v>
      </c>
    </row>
    <row r="823" spans="1:3" x14ac:dyDescent="0.3">
      <c r="A823" s="101">
        <v>150143</v>
      </c>
      <c r="B823" s="101" t="s">
        <v>104</v>
      </c>
      <c r="C823" s="101">
        <v>12</v>
      </c>
    </row>
    <row r="824" spans="1:3" x14ac:dyDescent="0.3">
      <c r="A824" s="101">
        <v>150146</v>
      </c>
      <c r="B824" s="101" t="s">
        <v>104</v>
      </c>
      <c r="C824" s="101">
        <v>12</v>
      </c>
    </row>
    <row r="825" spans="1:3" x14ac:dyDescent="0.3">
      <c r="A825" s="101">
        <v>150147</v>
      </c>
      <c r="B825" s="101" t="s">
        <v>104</v>
      </c>
      <c r="C825" s="101">
        <v>12</v>
      </c>
    </row>
    <row r="826" spans="1:3" x14ac:dyDescent="0.3">
      <c r="A826" s="101">
        <v>150149</v>
      </c>
      <c r="B826" s="101" t="s">
        <v>104</v>
      </c>
      <c r="C826" s="101">
        <v>12</v>
      </c>
    </row>
    <row r="827" spans="1:3" x14ac:dyDescent="0.3">
      <c r="A827" s="101">
        <v>150151</v>
      </c>
      <c r="B827" s="101" t="s">
        <v>104</v>
      </c>
      <c r="C827" s="101">
        <v>12</v>
      </c>
    </row>
    <row r="828" spans="1:3" x14ac:dyDescent="0.3">
      <c r="A828" s="101">
        <v>150153</v>
      </c>
      <c r="B828" s="101" t="s">
        <v>104</v>
      </c>
      <c r="C828" s="101">
        <v>12</v>
      </c>
    </row>
    <row r="829" spans="1:3" x14ac:dyDescent="0.3">
      <c r="A829" s="101">
        <v>150155</v>
      </c>
      <c r="B829" s="101" t="s">
        <v>104</v>
      </c>
      <c r="C829" s="101">
        <v>12</v>
      </c>
    </row>
    <row r="830" spans="1:3" x14ac:dyDescent="0.3">
      <c r="A830" s="101">
        <v>150156</v>
      </c>
      <c r="B830" s="101" t="s">
        <v>104</v>
      </c>
      <c r="C830" s="101">
        <v>12</v>
      </c>
    </row>
    <row r="831" spans="1:3" x14ac:dyDescent="0.3">
      <c r="A831" s="101">
        <v>150157</v>
      </c>
      <c r="B831" s="101" t="s">
        <v>104</v>
      </c>
      <c r="C831" s="101">
        <v>12</v>
      </c>
    </row>
    <row r="832" spans="1:3" x14ac:dyDescent="0.3">
      <c r="A832" s="101">
        <v>150158</v>
      </c>
      <c r="B832" s="101" t="s">
        <v>104</v>
      </c>
      <c r="C832" s="101">
        <v>12</v>
      </c>
    </row>
    <row r="833" spans="1:3" x14ac:dyDescent="0.3">
      <c r="A833" s="101">
        <v>150159</v>
      </c>
      <c r="B833" s="101" t="s">
        <v>104</v>
      </c>
      <c r="C833" s="101">
        <v>12</v>
      </c>
    </row>
    <row r="834" spans="1:3" x14ac:dyDescent="0.3">
      <c r="A834" s="101">
        <v>150162</v>
      </c>
      <c r="B834" s="101" t="s">
        <v>104</v>
      </c>
      <c r="C834" s="101">
        <v>12</v>
      </c>
    </row>
    <row r="835" spans="1:3" x14ac:dyDescent="0.3">
      <c r="A835" s="101">
        <v>150163</v>
      </c>
      <c r="B835" s="101" t="s">
        <v>104</v>
      </c>
      <c r="C835" s="101">
        <v>12</v>
      </c>
    </row>
    <row r="836" spans="1:3" x14ac:dyDescent="0.3">
      <c r="A836" s="101">
        <v>150164</v>
      </c>
      <c r="B836" s="101" t="s">
        <v>104</v>
      </c>
      <c r="C836" s="101">
        <v>12</v>
      </c>
    </row>
    <row r="837" spans="1:3" x14ac:dyDescent="0.3">
      <c r="A837" s="101">
        <v>150166</v>
      </c>
      <c r="B837" s="101" t="s">
        <v>104</v>
      </c>
      <c r="C837" s="101">
        <v>12</v>
      </c>
    </row>
    <row r="838" spans="1:3" x14ac:dyDescent="0.3">
      <c r="A838" s="101">
        <v>150168</v>
      </c>
      <c r="B838" s="101" t="s">
        <v>104</v>
      </c>
      <c r="C838" s="101">
        <v>12</v>
      </c>
    </row>
    <row r="839" spans="1:3" x14ac:dyDescent="0.3">
      <c r="A839" s="101">
        <v>150170</v>
      </c>
      <c r="B839" s="101" t="s">
        <v>104</v>
      </c>
      <c r="C839" s="101">
        <v>12</v>
      </c>
    </row>
    <row r="840" spans="1:3" x14ac:dyDescent="0.3">
      <c r="A840" s="101">
        <v>150172</v>
      </c>
      <c r="B840" s="101" t="s">
        <v>104</v>
      </c>
      <c r="C840" s="101">
        <v>12</v>
      </c>
    </row>
    <row r="841" spans="1:3" x14ac:dyDescent="0.3">
      <c r="A841" s="101">
        <v>150173</v>
      </c>
      <c r="B841" s="101" t="s">
        <v>104</v>
      </c>
      <c r="C841" s="101">
        <v>12</v>
      </c>
    </row>
    <row r="842" spans="1:3" x14ac:dyDescent="0.3">
      <c r="A842" s="101">
        <v>150174</v>
      </c>
      <c r="B842" s="101" t="s">
        <v>104</v>
      </c>
      <c r="C842" s="101">
        <v>12</v>
      </c>
    </row>
    <row r="843" spans="1:3" x14ac:dyDescent="0.3">
      <c r="A843" s="101">
        <v>150175</v>
      </c>
      <c r="B843" s="101" t="s">
        <v>104</v>
      </c>
      <c r="C843" s="101">
        <v>12</v>
      </c>
    </row>
    <row r="844" spans="1:3" x14ac:dyDescent="0.3">
      <c r="A844" s="101">
        <v>150176</v>
      </c>
      <c r="B844" s="101" t="s">
        <v>104</v>
      </c>
      <c r="C844" s="101">
        <v>12</v>
      </c>
    </row>
    <row r="845" spans="1:3" x14ac:dyDescent="0.3">
      <c r="A845" s="101">
        <v>150177</v>
      </c>
      <c r="B845" s="101" t="s">
        <v>104</v>
      </c>
      <c r="C845" s="101">
        <v>12</v>
      </c>
    </row>
    <row r="846" spans="1:3" x14ac:dyDescent="0.3">
      <c r="A846" s="101">
        <v>150178</v>
      </c>
      <c r="B846" s="101" t="s">
        <v>104</v>
      </c>
      <c r="C846" s="101">
        <v>12</v>
      </c>
    </row>
    <row r="847" spans="1:3" x14ac:dyDescent="0.3">
      <c r="A847" s="101">
        <v>150180</v>
      </c>
      <c r="B847" s="101" t="s">
        <v>104</v>
      </c>
      <c r="C847" s="101">
        <v>12</v>
      </c>
    </row>
    <row r="848" spans="1:3" x14ac:dyDescent="0.3">
      <c r="A848" s="101">
        <v>150182</v>
      </c>
      <c r="B848" s="101" t="s">
        <v>104</v>
      </c>
      <c r="C848" s="101">
        <v>12</v>
      </c>
    </row>
    <row r="849" spans="1:3" x14ac:dyDescent="0.3">
      <c r="A849" s="101">
        <v>150183</v>
      </c>
      <c r="B849" s="101" t="s">
        <v>104</v>
      </c>
      <c r="C849" s="101">
        <v>12</v>
      </c>
    </row>
    <row r="850" spans="1:3" x14ac:dyDescent="0.3">
      <c r="A850" s="101">
        <v>150184</v>
      </c>
      <c r="B850" s="101" t="s">
        <v>104</v>
      </c>
      <c r="C850" s="101">
        <v>12</v>
      </c>
    </row>
    <row r="851" spans="1:3" x14ac:dyDescent="0.3">
      <c r="A851" s="101">
        <v>150186</v>
      </c>
      <c r="B851" s="101" t="s">
        <v>104</v>
      </c>
      <c r="C851" s="101">
        <v>12</v>
      </c>
    </row>
    <row r="852" spans="1:3" x14ac:dyDescent="0.3">
      <c r="A852" s="101">
        <v>150187</v>
      </c>
      <c r="B852" s="101" t="s">
        <v>104</v>
      </c>
      <c r="C852" s="101">
        <v>12</v>
      </c>
    </row>
    <row r="853" spans="1:3" x14ac:dyDescent="0.3">
      <c r="A853" s="101">
        <v>150188</v>
      </c>
      <c r="B853" s="101" t="s">
        <v>104</v>
      </c>
      <c r="C853" s="101">
        <v>12</v>
      </c>
    </row>
    <row r="854" spans="1:3" x14ac:dyDescent="0.3">
      <c r="A854" s="101">
        <v>150189</v>
      </c>
      <c r="B854" s="101" t="s">
        <v>104</v>
      </c>
      <c r="C854" s="101">
        <v>12</v>
      </c>
    </row>
    <row r="855" spans="1:3" x14ac:dyDescent="0.3">
      <c r="A855" s="101">
        <v>150191</v>
      </c>
      <c r="B855" s="101" t="s">
        <v>104</v>
      </c>
      <c r="C855" s="101">
        <v>12</v>
      </c>
    </row>
    <row r="856" spans="1:3" x14ac:dyDescent="0.3">
      <c r="A856" s="101">
        <v>150192</v>
      </c>
      <c r="B856" s="101" t="s">
        <v>104</v>
      </c>
      <c r="C856" s="101">
        <v>12</v>
      </c>
    </row>
    <row r="857" spans="1:3" x14ac:dyDescent="0.3">
      <c r="A857" s="101">
        <v>150195</v>
      </c>
      <c r="B857" s="101" t="s">
        <v>104</v>
      </c>
      <c r="C857" s="101">
        <v>12</v>
      </c>
    </row>
    <row r="858" spans="1:3" x14ac:dyDescent="0.3">
      <c r="A858" s="101">
        <v>150196</v>
      </c>
      <c r="B858" s="101" t="s">
        <v>104</v>
      </c>
      <c r="C858" s="101">
        <v>12</v>
      </c>
    </row>
    <row r="859" spans="1:3" x14ac:dyDescent="0.3">
      <c r="A859" s="101">
        <v>150197</v>
      </c>
      <c r="B859" s="101" t="s">
        <v>104</v>
      </c>
      <c r="C859" s="101">
        <v>12</v>
      </c>
    </row>
    <row r="860" spans="1:3" x14ac:dyDescent="0.3">
      <c r="A860" s="101">
        <v>150199</v>
      </c>
      <c r="B860" s="101" t="s">
        <v>104</v>
      </c>
      <c r="C860" s="101">
        <v>12</v>
      </c>
    </row>
    <row r="861" spans="1:3" x14ac:dyDescent="0.3">
      <c r="A861" s="101">
        <v>150200</v>
      </c>
      <c r="B861" s="101" t="s">
        <v>104</v>
      </c>
      <c r="C861" s="101">
        <v>12</v>
      </c>
    </row>
    <row r="862" spans="1:3" x14ac:dyDescent="0.3">
      <c r="A862" s="101">
        <v>150201</v>
      </c>
      <c r="B862" s="101" t="s">
        <v>104</v>
      </c>
      <c r="C862" s="101">
        <v>12</v>
      </c>
    </row>
    <row r="863" spans="1:3" x14ac:dyDescent="0.3">
      <c r="A863" s="101">
        <v>150204</v>
      </c>
      <c r="B863" s="101" t="s">
        <v>104</v>
      </c>
      <c r="C863" s="101">
        <v>12</v>
      </c>
    </row>
    <row r="864" spans="1:3" x14ac:dyDescent="0.3">
      <c r="A864" s="101">
        <v>150208</v>
      </c>
      <c r="B864" s="101" t="s">
        <v>104</v>
      </c>
      <c r="C864" s="101">
        <v>12</v>
      </c>
    </row>
    <row r="865" spans="1:3" x14ac:dyDescent="0.3">
      <c r="A865" s="101">
        <v>150209</v>
      </c>
      <c r="B865" s="101" t="s">
        <v>104</v>
      </c>
      <c r="C865" s="101">
        <v>12</v>
      </c>
    </row>
    <row r="866" spans="1:3" x14ac:dyDescent="0.3">
      <c r="A866" s="101">
        <v>150211</v>
      </c>
      <c r="B866" s="101" t="s">
        <v>104</v>
      </c>
      <c r="C866" s="101">
        <v>12</v>
      </c>
    </row>
    <row r="867" spans="1:3" x14ac:dyDescent="0.3">
      <c r="A867" s="101">
        <v>150212</v>
      </c>
      <c r="B867" s="101" t="s">
        <v>104</v>
      </c>
      <c r="C867" s="101">
        <v>12</v>
      </c>
    </row>
    <row r="868" spans="1:3" x14ac:dyDescent="0.3">
      <c r="A868" s="101">
        <v>150213</v>
      </c>
      <c r="B868" s="101" t="s">
        <v>104</v>
      </c>
      <c r="C868" s="101">
        <v>12</v>
      </c>
    </row>
    <row r="869" spans="1:3" x14ac:dyDescent="0.3">
      <c r="A869" s="101">
        <v>150214</v>
      </c>
      <c r="B869" s="101" t="s">
        <v>104</v>
      </c>
      <c r="C869" s="101">
        <v>12</v>
      </c>
    </row>
    <row r="870" spans="1:3" x14ac:dyDescent="0.3">
      <c r="A870" s="101">
        <v>150215</v>
      </c>
      <c r="B870" s="101" t="s">
        <v>104</v>
      </c>
      <c r="C870" s="101">
        <v>12</v>
      </c>
    </row>
    <row r="871" spans="1:3" x14ac:dyDescent="0.3">
      <c r="A871" s="101">
        <v>150216</v>
      </c>
      <c r="B871" s="101" t="s">
        <v>104</v>
      </c>
      <c r="C871" s="101">
        <v>12</v>
      </c>
    </row>
    <row r="872" spans="1:3" x14ac:dyDescent="0.3">
      <c r="A872" s="101">
        <v>150217</v>
      </c>
      <c r="B872" s="101" t="s">
        <v>104</v>
      </c>
      <c r="C872" s="101">
        <v>12</v>
      </c>
    </row>
    <row r="873" spans="1:3" x14ac:dyDescent="0.3">
      <c r="A873" s="101">
        <v>150218</v>
      </c>
      <c r="B873" s="101" t="s">
        <v>104</v>
      </c>
      <c r="C873" s="101">
        <v>12</v>
      </c>
    </row>
    <row r="874" spans="1:3" x14ac:dyDescent="0.3">
      <c r="A874" s="101">
        <v>150220</v>
      </c>
      <c r="B874" s="101" t="s">
        <v>104</v>
      </c>
      <c r="C874" s="101">
        <v>12</v>
      </c>
    </row>
    <row r="875" spans="1:3" x14ac:dyDescent="0.3">
      <c r="A875" s="101">
        <v>150221</v>
      </c>
      <c r="B875" s="101" t="s">
        <v>104</v>
      </c>
      <c r="C875" s="101">
        <v>12</v>
      </c>
    </row>
    <row r="876" spans="1:3" x14ac:dyDescent="0.3">
      <c r="A876" s="101">
        <v>150224</v>
      </c>
      <c r="B876" s="101" t="s">
        <v>104</v>
      </c>
      <c r="C876" s="101">
        <v>12</v>
      </c>
    </row>
    <row r="877" spans="1:3" x14ac:dyDescent="0.3">
      <c r="A877" s="101">
        <v>150227</v>
      </c>
      <c r="B877" s="101" t="s">
        <v>104</v>
      </c>
      <c r="C877" s="101">
        <v>12</v>
      </c>
    </row>
    <row r="878" spans="1:3" x14ac:dyDescent="0.3">
      <c r="A878" s="101">
        <v>150228</v>
      </c>
      <c r="B878" s="101" t="s">
        <v>104</v>
      </c>
      <c r="C878" s="101">
        <v>12</v>
      </c>
    </row>
    <row r="879" spans="1:3" x14ac:dyDescent="0.3">
      <c r="A879" s="101">
        <v>150229</v>
      </c>
      <c r="B879" s="101" t="s">
        <v>104</v>
      </c>
      <c r="C879" s="101">
        <v>12</v>
      </c>
    </row>
    <row r="880" spans="1:3" x14ac:dyDescent="0.3">
      <c r="A880" s="101">
        <v>150230</v>
      </c>
      <c r="B880" s="101" t="s">
        <v>104</v>
      </c>
      <c r="C880" s="101">
        <v>12</v>
      </c>
    </row>
    <row r="881" spans="1:3" x14ac:dyDescent="0.3">
      <c r="A881" s="101">
        <v>150232</v>
      </c>
      <c r="B881" s="101" t="s">
        <v>104</v>
      </c>
      <c r="C881" s="101">
        <v>12</v>
      </c>
    </row>
    <row r="882" spans="1:3" x14ac:dyDescent="0.3">
      <c r="A882" s="101">
        <v>150233</v>
      </c>
      <c r="B882" s="101" t="s">
        <v>104</v>
      </c>
      <c r="C882" s="101">
        <v>12</v>
      </c>
    </row>
    <row r="883" spans="1:3" x14ac:dyDescent="0.3">
      <c r="A883" s="101">
        <v>150234</v>
      </c>
      <c r="B883" s="101" t="s">
        <v>104</v>
      </c>
      <c r="C883" s="101">
        <v>12</v>
      </c>
    </row>
    <row r="884" spans="1:3" x14ac:dyDescent="0.3">
      <c r="A884" s="101">
        <v>150235</v>
      </c>
      <c r="B884" s="101" t="s">
        <v>104</v>
      </c>
      <c r="C884" s="101">
        <v>12</v>
      </c>
    </row>
    <row r="885" spans="1:3" x14ac:dyDescent="0.3">
      <c r="A885" s="101">
        <v>150236</v>
      </c>
      <c r="B885" s="101" t="s">
        <v>104</v>
      </c>
      <c r="C885" s="101">
        <v>12</v>
      </c>
    </row>
    <row r="886" spans="1:3" x14ac:dyDescent="0.3">
      <c r="A886" s="101">
        <v>150237</v>
      </c>
      <c r="B886" s="101" t="s">
        <v>104</v>
      </c>
      <c r="C886" s="101">
        <v>12</v>
      </c>
    </row>
    <row r="887" spans="1:3" x14ac:dyDescent="0.3">
      <c r="A887" s="101">
        <v>150238</v>
      </c>
      <c r="B887" s="101" t="s">
        <v>104</v>
      </c>
      <c r="C887" s="101">
        <v>12</v>
      </c>
    </row>
    <row r="888" spans="1:3" x14ac:dyDescent="0.3">
      <c r="A888" s="101">
        <v>150240</v>
      </c>
      <c r="B888" s="101" t="s">
        <v>104</v>
      </c>
      <c r="C888" s="101">
        <v>12</v>
      </c>
    </row>
    <row r="889" spans="1:3" x14ac:dyDescent="0.3">
      <c r="A889" s="101">
        <v>150242</v>
      </c>
      <c r="B889" s="101" t="s">
        <v>104</v>
      </c>
      <c r="C889" s="101">
        <v>12</v>
      </c>
    </row>
    <row r="890" spans="1:3" x14ac:dyDescent="0.3">
      <c r="A890" s="101">
        <v>150243</v>
      </c>
      <c r="B890" s="101" t="s">
        <v>104</v>
      </c>
      <c r="C890" s="101">
        <v>12</v>
      </c>
    </row>
    <row r="891" spans="1:3" x14ac:dyDescent="0.3">
      <c r="A891" s="101">
        <v>150245</v>
      </c>
      <c r="B891" s="101" t="s">
        <v>104</v>
      </c>
      <c r="C891" s="101">
        <v>12</v>
      </c>
    </row>
    <row r="892" spans="1:3" x14ac:dyDescent="0.3">
      <c r="A892" s="101">
        <v>150246</v>
      </c>
      <c r="B892" s="101" t="s">
        <v>104</v>
      </c>
      <c r="C892" s="101">
        <v>12</v>
      </c>
    </row>
    <row r="893" spans="1:3" x14ac:dyDescent="0.3">
      <c r="A893" s="101">
        <v>150247</v>
      </c>
      <c r="B893" s="101" t="s">
        <v>104</v>
      </c>
      <c r="C893" s="101">
        <v>12</v>
      </c>
    </row>
    <row r="894" spans="1:3" x14ac:dyDescent="0.3">
      <c r="A894" s="101">
        <v>150248</v>
      </c>
      <c r="B894" s="101" t="s">
        <v>104</v>
      </c>
      <c r="C894" s="101">
        <v>12</v>
      </c>
    </row>
    <row r="895" spans="1:3" x14ac:dyDescent="0.3">
      <c r="A895" s="101">
        <v>150250</v>
      </c>
      <c r="B895" s="101" t="s">
        <v>104</v>
      </c>
      <c r="C895" s="101">
        <v>12</v>
      </c>
    </row>
    <row r="896" spans="1:3" x14ac:dyDescent="0.3">
      <c r="A896" s="101">
        <v>150251</v>
      </c>
      <c r="B896" s="101" t="s">
        <v>104</v>
      </c>
      <c r="C896" s="101">
        <v>12</v>
      </c>
    </row>
    <row r="897" spans="1:3" x14ac:dyDescent="0.3">
      <c r="A897" s="101">
        <v>150253</v>
      </c>
      <c r="B897" s="101" t="s">
        <v>104</v>
      </c>
      <c r="C897" s="101">
        <v>12</v>
      </c>
    </row>
    <row r="898" spans="1:3" x14ac:dyDescent="0.3">
      <c r="A898" s="101">
        <v>150254</v>
      </c>
      <c r="B898" s="101" t="s">
        <v>104</v>
      </c>
      <c r="C898" s="101">
        <v>12</v>
      </c>
    </row>
    <row r="899" spans="1:3" x14ac:dyDescent="0.3">
      <c r="A899" s="101">
        <v>150255</v>
      </c>
      <c r="B899" s="101" t="s">
        <v>104</v>
      </c>
      <c r="C899" s="101">
        <v>12</v>
      </c>
    </row>
    <row r="900" spans="1:3" x14ac:dyDescent="0.3">
      <c r="A900" s="101">
        <v>150257</v>
      </c>
      <c r="B900" s="101" t="s">
        <v>104</v>
      </c>
      <c r="C900" s="101">
        <v>12</v>
      </c>
    </row>
    <row r="901" spans="1:3" x14ac:dyDescent="0.3">
      <c r="A901" s="101">
        <v>150258</v>
      </c>
      <c r="B901" s="101" t="s">
        <v>104</v>
      </c>
      <c r="C901" s="101">
        <v>12</v>
      </c>
    </row>
    <row r="902" spans="1:3" x14ac:dyDescent="0.3">
      <c r="A902" s="101">
        <v>150259</v>
      </c>
      <c r="B902" s="101" t="s">
        <v>104</v>
      </c>
      <c r="C902" s="101">
        <v>12</v>
      </c>
    </row>
    <row r="903" spans="1:3" x14ac:dyDescent="0.3">
      <c r="A903" s="101">
        <v>150261</v>
      </c>
      <c r="B903" s="101" t="s">
        <v>104</v>
      </c>
      <c r="C903" s="101">
        <v>12</v>
      </c>
    </row>
    <row r="904" spans="1:3" x14ac:dyDescent="0.3">
      <c r="A904" s="101">
        <v>150263</v>
      </c>
      <c r="B904" s="101" t="s">
        <v>104</v>
      </c>
      <c r="C904" s="101">
        <v>12</v>
      </c>
    </row>
    <row r="905" spans="1:3" x14ac:dyDescent="0.3">
      <c r="A905" s="101">
        <v>150264</v>
      </c>
      <c r="B905" s="101" t="s">
        <v>104</v>
      </c>
      <c r="C905" s="101">
        <v>12</v>
      </c>
    </row>
    <row r="906" spans="1:3" x14ac:dyDescent="0.3">
      <c r="A906" s="101">
        <v>150265</v>
      </c>
      <c r="B906" s="101" t="s">
        <v>104</v>
      </c>
      <c r="C906" s="101">
        <v>12</v>
      </c>
    </row>
    <row r="907" spans="1:3" x14ac:dyDescent="0.3">
      <c r="A907" s="102">
        <v>150266</v>
      </c>
      <c r="B907" s="102" t="s">
        <v>104</v>
      </c>
      <c r="C907" s="101">
        <v>12</v>
      </c>
    </row>
    <row r="908" spans="1:3" x14ac:dyDescent="0.3">
      <c r="A908" s="101">
        <v>150267</v>
      </c>
      <c r="B908" s="101" t="s">
        <v>104</v>
      </c>
      <c r="C908" s="101">
        <v>12</v>
      </c>
    </row>
    <row r="909" spans="1:3" x14ac:dyDescent="0.3">
      <c r="A909" s="101">
        <v>150268</v>
      </c>
      <c r="B909" s="101" t="s">
        <v>104</v>
      </c>
      <c r="C909" s="101">
        <v>12</v>
      </c>
    </row>
    <row r="910" spans="1:3" x14ac:dyDescent="0.3">
      <c r="A910" s="101">
        <v>150269</v>
      </c>
      <c r="B910" s="101" t="s">
        <v>104</v>
      </c>
      <c r="C910" s="101">
        <v>12</v>
      </c>
    </row>
    <row r="911" spans="1:3" x14ac:dyDescent="0.3">
      <c r="A911" s="101">
        <v>150270</v>
      </c>
      <c r="B911" s="101" t="s">
        <v>104</v>
      </c>
      <c r="C911" s="101">
        <v>12</v>
      </c>
    </row>
    <row r="912" spans="1:3" x14ac:dyDescent="0.3">
      <c r="A912" s="101">
        <v>150271</v>
      </c>
      <c r="B912" s="101" t="s">
        <v>104</v>
      </c>
      <c r="C912" s="101">
        <v>12</v>
      </c>
    </row>
    <row r="913" spans="1:3" x14ac:dyDescent="0.3">
      <c r="A913" s="101">
        <v>150273</v>
      </c>
      <c r="B913" s="101" t="s">
        <v>104</v>
      </c>
      <c r="C913" s="101">
        <v>12</v>
      </c>
    </row>
    <row r="914" spans="1:3" x14ac:dyDescent="0.3">
      <c r="A914" s="101">
        <v>150276</v>
      </c>
      <c r="B914" s="101" t="s">
        <v>104</v>
      </c>
      <c r="C914" s="101">
        <v>12</v>
      </c>
    </row>
    <row r="915" spans="1:3" x14ac:dyDescent="0.3">
      <c r="A915" s="101">
        <v>150277</v>
      </c>
      <c r="B915" s="101" t="s">
        <v>104</v>
      </c>
      <c r="C915" s="101">
        <v>12</v>
      </c>
    </row>
    <row r="916" spans="1:3" x14ac:dyDescent="0.3">
      <c r="A916" s="101">
        <v>150278</v>
      </c>
      <c r="B916" s="101" t="s">
        <v>104</v>
      </c>
      <c r="C916" s="101">
        <v>12</v>
      </c>
    </row>
    <row r="917" spans="1:3" x14ac:dyDescent="0.3">
      <c r="A917" s="101">
        <v>150282</v>
      </c>
      <c r="B917" s="101" t="s">
        <v>104</v>
      </c>
      <c r="C917" s="101">
        <v>12</v>
      </c>
    </row>
    <row r="918" spans="1:3" x14ac:dyDescent="0.3">
      <c r="A918" s="101">
        <v>150283</v>
      </c>
      <c r="B918" s="101" t="s">
        <v>104</v>
      </c>
      <c r="C918" s="101">
        <v>12</v>
      </c>
    </row>
    <row r="919" spans="1:3" x14ac:dyDescent="0.3">
      <c r="A919" s="101">
        <v>150284</v>
      </c>
      <c r="B919" s="101" t="s">
        <v>104</v>
      </c>
      <c r="C919" s="101">
        <v>12</v>
      </c>
    </row>
    <row r="920" spans="1:3" x14ac:dyDescent="0.3">
      <c r="A920" s="101">
        <v>150285</v>
      </c>
      <c r="B920" s="101" t="s">
        <v>104</v>
      </c>
      <c r="C920" s="101">
        <v>12</v>
      </c>
    </row>
    <row r="921" spans="1:3" x14ac:dyDescent="0.3">
      <c r="A921" s="101">
        <v>150286</v>
      </c>
      <c r="B921" s="101" t="s">
        <v>104</v>
      </c>
      <c r="C921" s="101">
        <v>12</v>
      </c>
    </row>
    <row r="922" spans="1:3" x14ac:dyDescent="0.3">
      <c r="A922" s="107">
        <v>150287</v>
      </c>
      <c r="B922" s="107" t="s">
        <v>104</v>
      </c>
      <c r="C922" s="101">
        <v>12</v>
      </c>
    </row>
    <row r="923" spans="1:3" x14ac:dyDescent="0.3">
      <c r="A923" s="101">
        <v>150289</v>
      </c>
      <c r="B923" s="101" t="s">
        <v>104</v>
      </c>
      <c r="C923" s="101">
        <v>12</v>
      </c>
    </row>
    <row r="924" spans="1:3" x14ac:dyDescent="0.3">
      <c r="A924" s="101">
        <v>150290</v>
      </c>
      <c r="B924" s="101" t="s">
        <v>104</v>
      </c>
      <c r="C924" s="101">
        <v>12</v>
      </c>
    </row>
    <row r="925" spans="1:3" x14ac:dyDescent="0.3">
      <c r="A925" s="102">
        <v>150291</v>
      </c>
      <c r="B925" s="102" t="s">
        <v>104</v>
      </c>
      <c r="C925" s="101">
        <v>12</v>
      </c>
    </row>
    <row r="926" spans="1:3" x14ac:dyDescent="0.3">
      <c r="A926" s="102">
        <v>150292</v>
      </c>
      <c r="B926" s="102" t="s">
        <v>104</v>
      </c>
      <c r="C926" s="102">
        <v>12</v>
      </c>
    </row>
    <row r="927" spans="1:3" x14ac:dyDescent="0.3">
      <c r="A927" s="102">
        <v>150293</v>
      </c>
      <c r="B927" s="102" t="s">
        <v>104</v>
      </c>
      <c r="C927" s="102">
        <v>12</v>
      </c>
    </row>
    <row r="928" spans="1:3" x14ac:dyDescent="0.3">
      <c r="A928" s="102">
        <v>150296</v>
      </c>
      <c r="B928" s="102" t="s">
        <v>104</v>
      </c>
      <c r="C928" s="102">
        <v>12</v>
      </c>
    </row>
    <row r="929" spans="1:3" x14ac:dyDescent="0.3">
      <c r="A929" s="101">
        <v>159012</v>
      </c>
      <c r="B929" s="101" t="s">
        <v>104</v>
      </c>
      <c r="C929" s="101">
        <v>12</v>
      </c>
    </row>
    <row r="930" spans="1:3" x14ac:dyDescent="0.3">
      <c r="A930" s="101">
        <v>170023</v>
      </c>
      <c r="B930" s="101" t="s">
        <v>103</v>
      </c>
      <c r="C930" s="101">
        <v>13</v>
      </c>
    </row>
    <row r="931" spans="1:3" x14ac:dyDescent="0.3">
      <c r="A931" s="101">
        <v>170025</v>
      </c>
      <c r="B931" s="101" t="s">
        <v>103</v>
      </c>
      <c r="C931" s="101">
        <v>13</v>
      </c>
    </row>
    <row r="932" spans="1:3" x14ac:dyDescent="0.3">
      <c r="A932" s="101">
        <v>170026</v>
      </c>
      <c r="B932" s="101" t="s">
        <v>103</v>
      </c>
      <c r="C932" s="101">
        <v>13</v>
      </c>
    </row>
    <row r="933" spans="1:3" x14ac:dyDescent="0.3">
      <c r="A933" s="101">
        <v>170027</v>
      </c>
      <c r="B933" s="101" t="s">
        <v>103</v>
      </c>
      <c r="C933" s="101">
        <v>13</v>
      </c>
    </row>
    <row r="934" spans="1:3" x14ac:dyDescent="0.3">
      <c r="A934" s="101">
        <v>170029</v>
      </c>
      <c r="B934" s="101" t="s">
        <v>103</v>
      </c>
      <c r="C934" s="101">
        <v>13</v>
      </c>
    </row>
    <row r="935" spans="1:3" x14ac:dyDescent="0.3">
      <c r="A935" s="101">
        <v>170030</v>
      </c>
      <c r="B935" s="101" t="s">
        <v>103</v>
      </c>
      <c r="C935" s="101">
        <v>13</v>
      </c>
    </row>
    <row r="936" spans="1:3" x14ac:dyDescent="0.3">
      <c r="A936" s="101">
        <v>170031</v>
      </c>
      <c r="B936" s="101" t="s">
        <v>103</v>
      </c>
      <c r="C936" s="101">
        <v>13</v>
      </c>
    </row>
    <row r="937" spans="1:3" x14ac:dyDescent="0.3">
      <c r="A937" s="101">
        <v>170037</v>
      </c>
      <c r="B937" s="101" t="s">
        <v>103</v>
      </c>
      <c r="C937" s="101">
        <v>13</v>
      </c>
    </row>
    <row r="938" spans="1:3" x14ac:dyDescent="0.3">
      <c r="A938" s="101">
        <v>170040</v>
      </c>
      <c r="B938" s="101" t="s">
        <v>103</v>
      </c>
      <c r="C938" s="101">
        <v>13</v>
      </c>
    </row>
    <row r="939" spans="1:3" x14ac:dyDescent="0.3">
      <c r="A939" s="101">
        <v>170041</v>
      </c>
      <c r="B939" s="101" t="s">
        <v>103</v>
      </c>
      <c r="C939" s="101">
        <v>13</v>
      </c>
    </row>
    <row r="940" spans="1:3" x14ac:dyDescent="0.3">
      <c r="A940" s="101">
        <v>170043</v>
      </c>
      <c r="B940" s="101" t="s">
        <v>103</v>
      </c>
      <c r="C940" s="101">
        <v>13</v>
      </c>
    </row>
    <row r="941" spans="1:3" x14ac:dyDescent="0.3">
      <c r="A941" s="101">
        <v>170045</v>
      </c>
      <c r="B941" s="101" t="s">
        <v>103</v>
      </c>
      <c r="C941" s="101">
        <v>13</v>
      </c>
    </row>
    <row r="942" spans="1:3" x14ac:dyDescent="0.3">
      <c r="A942" s="101">
        <v>170046</v>
      </c>
      <c r="B942" s="101" t="s">
        <v>103</v>
      </c>
      <c r="C942" s="101">
        <v>13</v>
      </c>
    </row>
    <row r="943" spans="1:3" x14ac:dyDescent="0.3">
      <c r="A943" s="101">
        <v>170047</v>
      </c>
      <c r="B943" s="101" t="s">
        <v>103</v>
      </c>
      <c r="C943" s="101">
        <v>13</v>
      </c>
    </row>
    <row r="944" spans="1:3" x14ac:dyDescent="0.3">
      <c r="A944" s="101">
        <v>170048</v>
      </c>
      <c r="B944" s="101" t="s">
        <v>103</v>
      </c>
      <c r="C944" s="101">
        <v>13</v>
      </c>
    </row>
    <row r="945" spans="1:3" x14ac:dyDescent="0.3">
      <c r="A945" s="101">
        <v>170050</v>
      </c>
      <c r="B945" s="101" t="s">
        <v>103</v>
      </c>
      <c r="C945" s="101">
        <v>13</v>
      </c>
    </row>
    <row r="946" spans="1:3" x14ac:dyDescent="0.3">
      <c r="A946" s="101">
        <v>170054</v>
      </c>
      <c r="B946" s="101" t="s">
        <v>103</v>
      </c>
      <c r="C946" s="101">
        <v>13</v>
      </c>
    </row>
    <row r="947" spans="1:3" x14ac:dyDescent="0.3">
      <c r="A947" s="101">
        <v>170055</v>
      </c>
      <c r="B947" s="101" t="s">
        <v>103</v>
      </c>
      <c r="C947" s="101">
        <v>13</v>
      </c>
    </row>
    <row r="948" spans="1:3" x14ac:dyDescent="0.3">
      <c r="A948" s="101">
        <v>170060</v>
      </c>
      <c r="B948" s="101" t="s">
        <v>103</v>
      </c>
      <c r="C948" s="101">
        <v>13</v>
      </c>
    </row>
    <row r="949" spans="1:3" x14ac:dyDescent="0.3">
      <c r="A949" s="101">
        <v>170061</v>
      </c>
      <c r="B949" s="101" t="s">
        <v>103</v>
      </c>
      <c r="C949" s="101">
        <v>13</v>
      </c>
    </row>
    <row r="950" spans="1:3" x14ac:dyDescent="0.3">
      <c r="A950" s="101">
        <v>170063</v>
      </c>
      <c r="B950" s="101" t="s">
        <v>103</v>
      </c>
      <c r="C950" s="101">
        <v>13</v>
      </c>
    </row>
    <row r="951" spans="1:3" x14ac:dyDescent="0.3">
      <c r="A951" s="101">
        <v>170064</v>
      </c>
      <c r="B951" s="101" t="s">
        <v>103</v>
      </c>
      <c r="C951" s="101">
        <v>13</v>
      </c>
    </row>
    <row r="952" spans="1:3" x14ac:dyDescent="0.3">
      <c r="A952" s="101">
        <v>170067</v>
      </c>
      <c r="B952" s="101" t="s">
        <v>103</v>
      </c>
      <c r="C952" s="101">
        <v>13</v>
      </c>
    </row>
    <row r="953" spans="1:3" x14ac:dyDescent="0.3">
      <c r="A953" s="101">
        <v>170068</v>
      </c>
      <c r="B953" s="101" t="s">
        <v>103</v>
      </c>
      <c r="C953" s="101">
        <v>13</v>
      </c>
    </row>
    <row r="954" spans="1:3" x14ac:dyDescent="0.3">
      <c r="A954" s="101">
        <v>170069</v>
      </c>
      <c r="B954" s="101" t="s">
        <v>103</v>
      </c>
      <c r="C954" s="101">
        <v>13</v>
      </c>
    </row>
    <row r="955" spans="1:3" x14ac:dyDescent="0.3">
      <c r="A955" s="101">
        <v>170070</v>
      </c>
      <c r="B955" s="101" t="s">
        <v>103</v>
      </c>
      <c r="C955" s="101">
        <v>13</v>
      </c>
    </row>
    <row r="956" spans="1:3" x14ac:dyDescent="0.3">
      <c r="A956" s="101">
        <v>170073</v>
      </c>
      <c r="B956" s="101" t="s">
        <v>103</v>
      </c>
      <c r="C956" s="101">
        <v>13</v>
      </c>
    </row>
    <row r="957" spans="1:3" x14ac:dyDescent="0.3">
      <c r="A957" s="101">
        <v>170074</v>
      </c>
      <c r="B957" s="101" t="s">
        <v>103</v>
      </c>
      <c r="C957" s="101">
        <v>13</v>
      </c>
    </row>
    <row r="958" spans="1:3" x14ac:dyDescent="0.3">
      <c r="A958" s="101">
        <v>170075</v>
      </c>
      <c r="B958" s="101" t="s">
        <v>103</v>
      </c>
      <c r="C958" s="101">
        <v>13</v>
      </c>
    </row>
    <row r="959" spans="1:3" x14ac:dyDescent="0.3">
      <c r="A959" s="101">
        <v>170077</v>
      </c>
      <c r="B959" s="101" t="s">
        <v>103</v>
      </c>
      <c r="C959" s="101">
        <v>13</v>
      </c>
    </row>
    <row r="960" spans="1:3" x14ac:dyDescent="0.3">
      <c r="A960" s="101">
        <v>170079</v>
      </c>
      <c r="B960" s="101" t="s">
        <v>103</v>
      </c>
      <c r="C960" s="101">
        <v>13</v>
      </c>
    </row>
    <row r="961" spans="1:3" x14ac:dyDescent="0.3">
      <c r="A961" s="101">
        <v>170080</v>
      </c>
      <c r="B961" s="101" t="s">
        <v>103</v>
      </c>
      <c r="C961" s="101">
        <v>13</v>
      </c>
    </row>
    <row r="962" spans="1:3" x14ac:dyDescent="0.3">
      <c r="A962" s="101">
        <v>170081</v>
      </c>
      <c r="B962" s="101" t="s">
        <v>103</v>
      </c>
      <c r="C962" s="101">
        <v>13</v>
      </c>
    </row>
    <row r="963" spans="1:3" x14ac:dyDescent="0.3">
      <c r="A963" s="101">
        <v>170083</v>
      </c>
      <c r="B963" s="101" t="s">
        <v>103</v>
      </c>
      <c r="C963" s="101">
        <v>13</v>
      </c>
    </row>
    <row r="964" spans="1:3" x14ac:dyDescent="0.3">
      <c r="A964" s="101">
        <v>170085</v>
      </c>
      <c r="B964" s="101" t="s">
        <v>103</v>
      </c>
      <c r="C964" s="101">
        <v>13</v>
      </c>
    </row>
    <row r="965" spans="1:3" x14ac:dyDescent="0.3">
      <c r="A965" s="101">
        <v>170088</v>
      </c>
      <c r="B965" s="101" t="s">
        <v>103</v>
      </c>
      <c r="C965" s="101">
        <v>13</v>
      </c>
    </row>
    <row r="966" spans="1:3" x14ac:dyDescent="0.3">
      <c r="A966" s="101">
        <v>170089</v>
      </c>
      <c r="B966" s="101" t="s">
        <v>103</v>
      </c>
      <c r="C966" s="101">
        <v>13</v>
      </c>
    </row>
    <row r="967" spans="1:3" x14ac:dyDescent="0.3">
      <c r="A967" s="101">
        <v>170090</v>
      </c>
      <c r="B967" s="101" t="s">
        <v>103</v>
      </c>
      <c r="C967" s="101">
        <v>13</v>
      </c>
    </row>
    <row r="968" spans="1:3" x14ac:dyDescent="0.3">
      <c r="A968" s="101">
        <v>170091</v>
      </c>
      <c r="B968" s="101" t="s">
        <v>103</v>
      </c>
      <c r="C968" s="101">
        <v>13</v>
      </c>
    </row>
    <row r="969" spans="1:3" x14ac:dyDescent="0.3">
      <c r="A969" s="101">
        <v>170103</v>
      </c>
      <c r="B969" s="101" t="s">
        <v>103</v>
      </c>
      <c r="C969" s="101">
        <v>113</v>
      </c>
    </row>
    <row r="970" spans="1:3" x14ac:dyDescent="0.3">
      <c r="A970" s="101">
        <v>170104</v>
      </c>
      <c r="B970" s="101" t="s">
        <v>103</v>
      </c>
      <c r="C970" s="101">
        <v>13</v>
      </c>
    </row>
    <row r="971" spans="1:3" x14ac:dyDescent="0.3">
      <c r="A971" s="101">
        <v>170105</v>
      </c>
      <c r="B971" s="101" t="s">
        <v>103</v>
      </c>
      <c r="C971" s="101">
        <v>13</v>
      </c>
    </row>
    <row r="972" spans="1:3" x14ac:dyDescent="0.3">
      <c r="A972" s="101">
        <v>170106</v>
      </c>
      <c r="B972" s="101" t="s">
        <v>103</v>
      </c>
      <c r="C972" s="101">
        <v>13</v>
      </c>
    </row>
    <row r="973" spans="1:3" x14ac:dyDescent="0.3">
      <c r="A973" s="101">
        <v>170111</v>
      </c>
      <c r="B973" s="101" t="s">
        <v>103</v>
      </c>
      <c r="C973" s="101">
        <v>13</v>
      </c>
    </row>
    <row r="974" spans="1:3" x14ac:dyDescent="0.3">
      <c r="A974" s="101">
        <v>170113</v>
      </c>
      <c r="B974" s="101" t="s">
        <v>103</v>
      </c>
      <c r="C974" s="101">
        <v>13</v>
      </c>
    </row>
    <row r="975" spans="1:3" x14ac:dyDescent="0.3">
      <c r="A975" s="101">
        <v>170114</v>
      </c>
      <c r="B975" s="101" t="s">
        <v>103</v>
      </c>
      <c r="C975" s="101">
        <v>13</v>
      </c>
    </row>
    <row r="976" spans="1:3" x14ac:dyDescent="0.3">
      <c r="A976" s="101">
        <v>170115</v>
      </c>
      <c r="B976" s="101" t="s">
        <v>103</v>
      </c>
      <c r="C976" s="101">
        <v>13</v>
      </c>
    </row>
    <row r="977" spans="1:3" x14ac:dyDescent="0.3">
      <c r="A977" s="101">
        <v>170119</v>
      </c>
      <c r="B977" s="101" t="s">
        <v>103</v>
      </c>
      <c r="C977" s="101">
        <v>13</v>
      </c>
    </row>
    <row r="978" spans="1:3" x14ac:dyDescent="0.3">
      <c r="A978" s="101">
        <v>170120</v>
      </c>
      <c r="B978" s="101" t="s">
        <v>103</v>
      </c>
      <c r="C978" s="101">
        <v>13</v>
      </c>
    </row>
    <row r="979" spans="1:3" x14ac:dyDescent="0.3">
      <c r="A979" s="101">
        <v>170121</v>
      </c>
      <c r="B979" s="101" t="s">
        <v>103</v>
      </c>
      <c r="C979" s="101">
        <v>13</v>
      </c>
    </row>
    <row r="980" spans="1:3" x14ac:dyDescent="0.3">
      <c r="A980" s="101">
        <v>170123</v>
      </c>
      <c r="B980" s="101" t="s">
        <v>103</v>
      </c>
      <c r="C980" s="101">
        <v>13</v>
      </c>
    </row>
    <row r="981" spans="1:3" x14ac:dyDescent="0.3">
      <c r="A981" s="101">
        <v>170124</v>
      </c>
      <c r="B981" s="101" t="s">
        <v>103</v>
      </c>
      <c r="C981" s="101">
        <v>13</v>
      </c>
    </row>
    <row r="982" spans="1:3" x14ac:dyDescent="0.3">
      <c r="A982" s="101">
        <v>170127</v>
      </c>
      <c r="B982" s="101" t="s">
        <v>103</v>
      </c>
      <c r="C982" s="101">
        <v>13</v>
      </c>
    </row>
    <row r="983" spans="1:3" x14ac:dyDescent="0.3">
      <c r="A983" s="101">
        <v>170131</v>
      </c>
      <c r="B983" s="101" t="s">
        <v>103</v>
      </c>
      <c r="C983" s="101">
        <v>13</v>
      </c>
    </row>
    <row r="984" spans="1:3" x14ac:dyDescent="0.3">
      <c r="A984" s="101">
        <v>170132</v>
      </c>
      <c r="B984" s="101" t="s">
        <v>103</v>
      </c>
      <c r="C984" s="101">
        <v>13</v>
      </c>
    </row>
    <row r="985" spans="1:3" x14ac:dyDescent="0.3">
      <c r="A985" s="101">
        <v>170135</v>
      </c>
      <c r="B985" s="101" t="s">
        <v>103</v>
      </c>
      <c r="C985" s="101">
        <v>13</v>
      </c>
    </row>
    <row r="986" spans="1:3" x14ac:dyDescent="0.3">
      <c r="A986" s="101">
        <v>170138</v>
      </c>
      <c r="B986" s="101" t="s">
        <v>103</v>
      </c>
      <c r="C986" s="101">
        <v>13</v>
      </c>
    </row>
    <row r="987" spans="1:3" x14ac:dyDescent="0.3">
      <c r="A987" s="101">
        <v>170139</v>
      </c>
      <c r="B987" s="101" t="s">
        <v>103</v>
      </c>
      <c r="C987" s="101">
        <v>13</v>
      </c>
    </row>
    <row r="988" spans="1:3" x14ac:dyDescent="0.3">
      <c r="A988" s="101">
        <v>170142</v>
      </c>
      <c r="B988" s="101" t="s">
        <v>103</v>
      </c>
      <c r="C988" s="101">
        <v>13</v>
      </c>
    </row>
    <row r="989" spans="1:3" x14ac:dyDescent="0.3">
      <c r="A989" s="101">
        <v>170144</v>
      </c>
      <c r="B989" s="101" t="s">
        <v>103</v>
      </c>
      <c r="C989" s="101">
        <v>13</v>
      </c>
    </row>
    <row r="990" spans="1:3" x14ac:dyDescent="0.3">
      <c r="A990" s="101">
        <v>170146</v>
      </c>
      <c r="B990" s="101" t="s">
        <v>103</v>
      </c>
      <c r="C990" s="101">
        <v>13</v>
      </c>
    </row>
    <row r="991" spans="1:3" x14ac:dyDescent="0.3">
      <c r="A991" s="101">
        <v>170147</v>
      </c>
      <c r="B991" s="101" t="s">
        <v>103</v>
      </c>
      <c r="C991" s="101">
        <v>13</v>
      </c>
    </row>
    <row r="992" spans="1:3" x14ac:dyDescent="0.3">
      <c r="A992" s="101">
        <v>170150</v>
      </c>
      <c r="B992" s="101" t="s">
        <v>103</v>
      </c>
      <c r="C992" s="101">
        <v>13</v>
      </c>
    </row>
    <row r="993" spans="1:3" x14ac:dyDescent="0.3">
      <c r="A993" s="101">
        <v>170152</v>
      </c>
      <c r="B993" s="101" t="s">
        <v>103</v>
      </c>
      <c r="C993" s="101">
        <v>13</v>
      </c>
    </row>
    <row r="994" spans="1:3" x14ac:dyDescent="0.3">
      <c r="A994" s="101">
        <v>170156</v>
      </c>
      <c r="B994" s="101" t="s">
        <v>103</v>
      </c>
      <c r="C994" s="101">
        <v>13</v>
      </c>
    </row>
    <row r="995" spans="1:3" x14ac:dyDescent="0.3">
      <c r="A995" s="101">
        <v>170157</v>
      </c>
      <c r="B995" s="101" t="s">
        <v>103</v>
      </c>
      <c r="C995" s="101">
        <v>13</v>
      </c>
    </row>
    <row r="996" spans="1:3" x14ac:dyDescent="0.3">
      <c r="A996" s="101">
        <v>170158</v>
      </c>
      <c r="B996" s="101" t="s">
        <v>103</v>
      </c>
      <c r="C996" s="101">
        <v>13</v>
      </c>
    </row>
    <row r="997" spans="1:3" x14ac:dyDescent="0.3">
      <c r="A997" s="101">
        <v>170159</v>
      </c>
      <c r="B997" s="101" t="s">
        <v>103</v>
      </c>
      <c r="C997" s="101">
        <v>13</v>
      </c>
    </row>
    <row r="998" spans="1:3" x14ac:dyDescent="0.3">
      <c r="A998" s="101">
        <v>170160</v>
      </c>
      <c r="B998" s="101" t="s">
        <v>103</v>
      </c>
      <c r="C998" s="101">
        <v>13</v>
      </c>
    </row>
    <row r="999" spans="1:3" x14ac:dyDescent="0.3">
      <c r="A999" s="101">
        <v>170167</v>
      </c>
      <c r="B999" s="101" t="s">
        <v>103</v>
      </c>
      <c r="C999" s="101">
        <v>13</v>
      </c>
    </row>
    <row r="1000" spans="1:3" x14ac:dyDescent="0.3">
      <c r="A1000" s="101">
        <v>170169</v>
      </c>
      <c r="B1000" s="101" t="s">
        <v>103</v>
      </c>
      <c r="C1000" s="101">
        <v>13</v>
      </c>
    </row>
    <row r="1001" spans="1:3" x14ac:dyDescent="0.3">
      <c r="A1001" s="101">
        <v>170171</v>
      </c>
      <c r="B1001" s="101" t="s">
        <v>103</v>
      </c>
      <c r="C1001" s="101">
        <v>13</v>
      </c>
    </row>
    <row r="1002" spans="1:3" x14ac:dyDescent="0.3">
      <c r="A1002" s="101">
        <v>170174</v>
      </c>
      <c r="B1002" s="101" t="s">
        <v>103</v>
      </c>
      <c r="C1002" s="101">
        <v>13</v>
      </c>
    </row>
    <row r="1003" spans="1:3" x14ac:dyDescent="0.3">
      <c r="A1003" s="101">
        <v>170176</v>
      </c>
      <c r="B1003" s="101" t="s">
        <v>103</v>
      </c>
      <c r="C1003" s="101">
        <v>13</v>
      </c>
    </row>
    <row r="1004" spans="1:3" x14ac:dyDescent="0.3">
      <c r="A1004" s="101">
        <v>170181</v>
      </c>
      <c r="B1004" s="101" t="s">
        <v>103</v>
      </c>
      <c r="C1004" s="101">
        <v>13</v>
      </c>
    </row>
    <row r="1005" spans="1:3" x14ac:dyDescent="0.3">
      <c r="A1005" s="101">
        <v>170182</v>
      </c>
      <c r="B1005" s="101" t="s">
        <v>103</v>
      </c>
      <c r="C1005" s="101">
        <v>13</v>
      </c>
    </row>
    <row r="1006" spans="1:3" x14ac:dyDescent="0.3">
      <c r="A1006" s="101">
        <v>170184</v>
      </c>
      <c r="B1006" s="101" t="s">
        <v>103</v>
      </c>
      <c r="C1006" s="101">
        <v>13</v>
      </c>
    </row>
    <row r="1007" spans="1:3" x14ac:dyDescent="0.3">
      <c r="A1007" s="101">
        <v>170185</v>
      </c>
      <c r="B1007" s="101" t="s">
        <v>103</v>
      </c>
      <c r="C1007" s="101">
        <v>13</v>
      </c>
    </row>
    <row r="1008" spans="1:3" x14ac:dyDescent="0.3">
      <c r="A1008" s="101">
        <v>170188</v>
      </c>
      <c r="B1008" s="101" t="s">
        <v>103</v>
      </c>
      <c r="C1008" s="101">
        <v>13</v>
      </c>
    </row>
    <row r="1009" spans="1:3" x14ac:dyDescent="0.3">
      <c r="A1009" s="101">
        <v>170189</v>
      </c>
      <c r="B1009" s="101" t="s">
        <v>103</v>
      </c>
      <c r="C1009" s="101">
        <v>113</v>
      </c>
    </row>
    <row r="1010" spans="1:3" x14ac:dyDescent="0.3">
      <c r="A1010" s="101">
        <v>170190</v>
      </c>
      <c r="B1010" s="101" t="s">
        <v>103</v>
      </c>
      <c r="C1010" s="101">
        <v>13</v>
      </c>
    </row>
    <row r="1011" spans="1:3" x14ac:dyDescent="0.3">
      <c r="A1011" s="101">
        <v>170193</v>
      </c>
      <c r="B1011" s="101" t="s">
        <v>103</v>
      </c>
      <c r="C1011" s="101">
        <v>13</v>
      </c>
    </row>
    <row r="1012" spans="1:3" x14ac:dyDescent="0.3">
      <c r="A1012" s="101">
        <v>170194</v>
      </c>
      <c r="B1012" s="101" t="s">
        <v>103</v>
      </c>
      <c r="C1012" s="101">
        <v>13</v>
      </c>
    </row>
    <row r="1013" spans="1:3" x14ac:dyDescent="0.3">
      <c r="A1013" s="101">
        <v>170195</v>
      </c>
      <c r="B1013" s="101" t="s">
        <v>103</v>
      </c>
      <c r="C1013" s="101">
        <v>13</v>
      </c>
    </row>
    <row r="1014" spans="1:3" x14ac:dyDescent="0.3">
      <c r="A1014" s="101">
        <v>170196</v>
      </c>
      <c r="B1014" s="101" t="s">
        <v>103</v>
      </c>
      <c r="C1014" s="101">
        <v>113</v>
      </c>
    </row>
    <row r="1015" spans="1:3" x14ac:dyDescent="0.3">
      <c r="A1015" s="101">
        <v>170197</v>
      </c>
      <c r="B1015" s="101" t="s">
        <v>103</v>
      </c>
      <c r="C1015" s="101">
        <v>113</v>
      </c>
    </row>
    <row r="1016" spans="1:3" x14ac:dyDescent="0.3">
      <c r="A1016" s="101">
        <v>170198</v>
      </c>
      <c r="B1016" s="101" t="s">
        <v>103</v>
      </c>
      <c r="C1016" s="101">
        <v>113</v>
      </c>
    </row>
    <row r="1017" spans="1:3" x14ac:dyDescent="0.3">
      <c r="A1017" s="101">
        <v>170201</v>
      </c>
      <c r="B1017" s="101" t="s">
        <v>103</v>
      </c>
      <c r="C1017" s="101">
        <v>13</v>
      </c>
    </row>
    <row r="1018" spans="1:3" x14ac:dyDescent="0.3">
      <c r="A1018" s="101">
        <v>170202</v>
      </c>
      <c r="B1018" s="101" t="s">
        <v>103</v>
      </c>
      <c r="C1018" s="101">
        <v>13</v>
      </c>
    </row>
    <row r="1019" spans="1:3" x14ac:dyDescent="0.3">
      <c r="A1019" s="101">
        <v>170209</v>
      </c>
      <c r="B1019" s="101" t="s">
        <v>103</v>
      </c>
      <c r="C1019" s="101">
        <v>13</v>
      </c>
    </row>
    <row r="1020" spans="1:3" x14ac:dyDescent="0.3">
      <c r="A1020" s="101">
        <v>170214</v>
      </c>
      <c r="B1020" s="101" t="s">
        <v>103</v>
      </c>
      <c r="C1020" s="101">
        <v>13</v>
      </c>
    </row>
    <row r="1021" spans="1:3" x14ac:dyDescent="0.3">
      <c r="A1021" s="101">
        <v>170216</v>
      </c>
      <c r="B1021" s="101" t="s">
        <v>103</v>
      </c>
      <c r="C1021" s="101">
        <v>13</v>
      </c>
    </row>
    <row r="1022" spans="1:3" x14ac:dyDescent="0.3">
      <c r="A1022" s="101">
        <v>170217</v>
      </c>
      <c r="B1022" s="101" t="s">
        <v>103</v>
      </c>
      <c r="C1022" s="101">
        <v>13</v>
      </c>
    </row>
    <row r="1023" spans="1:3" x14ac:dyDescent="0.3">
      <c r="A1023" s="101">
        <v>179013</v>
      </c>
      <c r="B1023" s="101" t="s">
        <v>103</v>
      </c>
      <c r="C1023" s="101">
        <v>13</v>
      </c>
    </row>
    <row r="1024" spans="1:3" x14ac:dyDescent="0.3">
      <c r="A1024" s="101">
        <v>179039</v>
      </c>
      <c r="B1024" s="101" t="s">
        <v>103</v>
      </c>
      <c r="C1024" s="101">
        <v>13</v>
      </c>
    </row>
    <row r="1025" spans="1:3" x14ac:dyDescent="0.3">
      <c r="A1025" s="101">
        <v>180005</v>
      </c>
      <c r="B1025" s="101" t="s">
        <v>101</v>
      </c>
      <c r="C1025" s="101">
        <v>14</v>
      </c>
    </row>
    <row r="1026" spans="1:3" x14ac:dyDescent="0.3">
      <c r="A1026" s="101">
        <v>180007</v>
      </c>
      <c r="B1026" s="101" t="s">
        <v>101</v>
      </c>
      <c r="C1026" s="101">
        <v>14</v>
      </c>
    </row>
    <row r="1027" spans="1:3" x14ac:dyDescent="0.3">
      <c r="A1027" s="101">
        <v>180011</v>
      </c>
      <c r="B1027" s="101" t="s">
        <v>101</v>
      </c>
      <c r="C1027" s="101">
        <v>14</v>
      </c>
    </row>
    <row r="1028" spans="1:3" x14ac:dyDescent="0.3">
      <c r="A1028" s="101">
        <v>180012</v>
      </c>
      <c r="B1028" s="101" t="s">
        <v>101</v>
      </c>
      <c r="C1028" s="101">
        <v>14</v>
      </c>
    </row>
    <row r="1029" spans="1:3" x14ac:dyDescent="0.3">
      <c r="A1029" s="101">
        <v>180013</v>
      </c>
      <c r="B1029" s="101" t="s">
        <v>101</v>
      </c>
      <c r="C1029" s="101">
        <v>14</v>
      </c>
    </row>
    <row r="1030" spans="1:3" x14ac:dyDescent="0.3">
      <c r="A1030" s="101">
        <v>180014</v>
      </c>
      <c r="B1030" s="101" t="s">
        <v>101</v>
      </c>
      <c r="C1030" s="101">
        <v>14</v>
      </c>
    </row>
    <row r="1031" spans="1:3" x14ac:dyDescent="0.3">
      <c r="A1031" s="101">
        <v>180015</v>
      </c>
      <c r="B1031" s="101" t="s">
        <v>101</v>
      </c>
      <c r="C1031" s="101">
        <v>14</v>
      </c>
    </row>
    <row r="1032" spans="1:3" x14ac:dyDescent="0.3">
      <c r="A1032" s="101">
        <v>180016</v>
      </c>
      <c r="B1032" s="101" t="s">
        <v>101</v>
      </c>
      <c r="C1032" s="101">
        <v>14</v>
      </c>
    </row>
    <row r="1033" spans="1:3" x14ac:dyDescent="0.3">
      <c r="A1033" s="101">
        <v>180023</v>
      </c>
      <c r="B1033" s="101" t="s">
        <v>101</v>
      </c>
      <c r="C1033" s="101">
        <v>14</v>
      </c>
    </row>
    <row r="1034" spans="1:3" x14ac:dyDescent="0.3">
      <c r="A1034" s="101">
        <v>180024</v>
      </c>
      <c r="B1034" s="101" t="s">
        <v>101</v>
      </c>
      <c r="C1034" s="101">
        <v>14</v>
      </c>
    </row>
    <row r="1035" spans="1:3" x14ac:dyDescent="0.3">
      <c r="A1035" s="101">
        <v>180025</v>
      </c>
      <c r="B1035" s="101" t="s">
        <v>101</v>
      </c>
      <c r="C1035" s="101">
        <v>14</v>
      </c>
    </row>
    <row r="1036" spans="1:3" x14ac:dyDescent="0.3">
      <c r="A1036" s="101">
        <v>180026</v>
      </c>
      <c r="B1036" s="101" t="s">
        <v>101</v>
      </c>
      <c r="C1036" s="101">
        <v>14</v>
      </c>
    </row>
    <row r="1037" spans="1:3" x14ac:dyDescent="0.3">
      <c r="A1037" s="101">
        <v>180027</v>
      </c>
      <c r="B1037" s="101" t="s">
        <v>101</v>
      </c>
      <c r="C1037" s="101">
        <v>14</v>
      </c>
    </row>
    <row r="1038" spans="1:3" x14ac:dyDescent="0.3">
      <c r="A1038" s="101">
        <v>180028</v>
      </c>
      <c r="B1038" s="101" t="s">
        <v>101</v>
      </c>
      <c r="C1038" s="101">
        <v>14</v>
      </c>
    </row>
    <row r="1039" spans="1:3" x14ac:dyDescent="0.3">
      <c r="A1039" s="101">
        <v>180029</v>
      </c>
      <c r="B1039" s="101" t="s">
        <v>101</v>
      </c>
      <c r="C1039" s="101">
        <v>14</v>
      </c>
    </row>
    <row r="1040" spans="1:3" x14ac:dyDescent="0.3">
      <c r="A1040" s="101">
        <v>180030</v>
      </c>
      <c r="B1040" s="101" t="s">
        <v>101</v>
      </c>
      <c r="C1040" s="101">
        <v>14</v>
      </c>
    </row>
    <row r="1041" spans="1:3" x14ac:dyDescent="0.3">
      <c r="A1041" s="101">
        <v>180031</v>
      </c>
      <c r="B1041" s="101" t="s">
        <v>101</v>
      </c>
      <c r="C1041" s="101">
        <v>14</v>
      </c>
    </row>
    <row r="1042" spans="1:3" x14ac:dyDescent="0.3">
      <c r="A1042" s="101">
        <v>180032</v>
      </c>
      <c r="B1042" s="101" t="s">
        <v>101</v>
      </c>
      <c r="C1042" s="101">
        <v>14</v>
      </c>
    </row>
    <row r="1043" spans="1:3" x14ac:dyDescent="0.3">
      <c r="A1043" s="101">
        <v>180035</v>
      </c>
      <c r="B1043" s="101" t="s">
        <v>101</v>
      </c>
      <c r="C1043" s="101">
        <v>14</v>
      </c>
    </row>
    <row r="1044" spans="1:3" x14ac:dyDescent="0.3">
      <c r="A1044" s="101">
        <v>180036</v>
      </c>
      <c r="B1044" s="101" t="s">
        <v>101</v>
      </c>
      <c r="C1044" s="101">
        <v>14</v>
      </c>
    </row>
    <row r="1045" spans="1:3" x14ac:dyDescent="0.3">
      <c r="A1045" s="101">
        <v>180037</v>
      </c>
      <c r="B1045" s="101" t="s">
        <v>101</v>
      </c>
      <c r="C1045" s="101">
        <v>14</v>
      </c>
    </row>
    <row r="1046" spans="1:3" x14ac:dyDescent="0.3">
      <c r="A1046" s="101">
        <v>180040</v>
      </c>
      <c r="B1046" s="101" t="s">
        <v>101</v>
      </c>
      <c r="C1046" s="101">
        <v>14</v>
      </c>
    </row>
    <row r="1047" spans="1:3" x14ac:dyDescent="0.3">
      <c r="A1047" s="101">
        <v>180041</v>
      </c>
      <c r="B1047" s="101" t="s">
        <v>101</v>
      </c>
      <c r="C1047" s="101">
        <v>14</v>
      </c>
    </row>
    <row r="1048" spans="1:3" x14ac:dyDescent="0.3">
      <c r="A1048" s="101">
        <v>180042</v>
      </c>
      <c r="B1048" s="101" t="s">
        <v>101</v>
      </c>
      <c r="C1048" s="101">
        <v>14</v>
      </c>
    </row>
    <row r="1049" spans="1:3" x14ac:dyDescent="0.3">
      <c r="A1049" s="101">
        <v>180043</v>
      </c>
      <c r="B1049" s="101" t="s">
        <v>101</v>
      </c>
      <c r="C1049" s="101">
        <v>14</v>
      </c>
    </row>
    <row r="1050" spans="1:3" x14ac:dyDescent="0.3">
      <c r="A1050" s="101">
        <v>180045</v>
      </c>
      <c r="B1050" s="101" t="s">
        <v>101</v>
      </c>
      <c r="C1050" s="101">
        <v>14</v>
      </c>
    </row>
    <row r="1051" spans="1:3" x14ac:dyDescent="0.3">
      <c r="A1051" s="101">
        <v>180047</v>
      </c>
      <c r="B1051" s="101" t="s">
        <v>101</v>
      </c>
      <c r="C1051" s="101">
        <v>14</v>
      </c>
    </row>
    <row r="1052" spans="1:3" x14ac:dyDescent="0.3">
      <c r="A1052" s="101">
        <v>180048</v>
      </c>
      <c r="B1052" s="101" t="s">
        <v>101</v>
      </c>
      <c r="C1052" s="101">
        <v>14</v>
      </c>
    </row>
    <row r="1053" spans="1:3" x14ac:dyDescent="0.3">
      <c r="A1053" s="101">
        <v>180049</v>
      </c>
      <c r="B1053" s="101" t="s">
        <v>101</v>
      </c>
      <c r="C1053" s="101">
        <v>14</v>
      </c>
    </row>
    <row r="1054" spans="1:3" x14ac:dyDescent="0.3">
      <c r="A1054" s="101">
        <v>180053</v>
      </c>
      <c r="B1054" s="101" t="s">
        <v>101</v>
      </c>
      <c r="C1054" s="101">
        <v>14</v>
      </c>
    </row>
    <row r="1055" spans="1:3" x14ac:dyDescent="0.3">
      <c r="A1055" s="101">
        <v>180054</v>
      </c>
      <c r="B1055" s="101" t="s">
        <v>101</v>
      </c>
      <c r="C1055" s="101">
        <v>14</v>
      </c>
    </row>
    <row r="1056" spans="1:3" x14ac:dyDescent="0.3">
      <c r="A1056" s="101">
        <v>180056</v>
      </c>
      <c r="B1056" s="101" t="s">
        <v>101</v>
      </c>
      <c r="C1056" s="101">
        <v>14</v>
      </c>
    </row>
    <row r="1057" spans="1:3" x14ac:dyDescent="0.3">
      <c r="A1057" s="101">
        <v>180059</v>
      </c>
      <c r="B1057" s="101" t="s">
        <v>101</v>
      </c>
      <c r="C1057" s="101">
        <v>14</v>
      </c>
    </row>
    <row r="1058" spans="1:3" x14ac:dyDescent="0.3">
      <c r="A1058" s="101">
        <v>180060</v>
      </c>
      <c r="B1058" s="101" t="s">
        <v>101</v>
      </c>
      <c r="C1058" s="101">
        <v>14</v>
      </c>
    </row>
    <row r="1059" spans="1:3" x14ac:dyDescent="0.3">
      <c r="A1059" s="101">
        <v>180061</v>
      </c>
      <c r="B1059" s="101" t="s">
        <v>101</v>
      </c>
      <c r="C1059" s="101">
        <v>14</v>
      </c>
    </row>
    <row r="1060" spans="1:3" x14ac:dyDescent="0.3">
      <c r="A1060" s="101">
        <v>180062</v>
      </c>
      <c r="B1060" s="101" t="s">
        <v>101</v>
      </c>
      <c r="C1060" s="101">
        <v>14</v>
      </c>
    </row>
    <row r="1061" spans="1:3" x14ac:dyDescent="0.3">
      <c r="A1061" s="101">
        <v>180064</v>
      </c>
      <c r="B1061" s="101" t="s">
        <v>101</v>
      </c>
      <c r="C1061" s="101">
        <v>14</v>
      </c>
    </row>
    <row r="1062" spans="1:3" x14ac:dyDescent="0.3">
      <c r="A1062" s="101">
        <v>180065</v>
      </c>
      <c r="B1062" s="101" t="s">
        <v>101</v>
      </c>
      <c r="C1062" s="101">
        <v>14</v>
      </c>
    </row>
    <row r="1063" spans="1:3" x14ac:dyDescent="0.3">
      <c r="A1063" s="101">
        <v>180066</v>
      </c>
      <c r="B1063" s="101" t="s">
        <v>101</v>
      </c>
      <c r="C1063" s="101">
        <v>14</v>
      </c>
    </row>
    <row r="1064" spans="1:3" x14ac:dyDescent="0.3">
      <c r="A1064" s="101">
        <v>180068</v>
      </c>
      <c r="B1064" s="101" t="s">
        <v>101</v>
      </c>
      <c r="C1064" s="101">
        <v>14</v>
      </c>
    </row>
    <row r="1065" spans="1:3" x14ac:dyDescent="0.3">
      <c r="A1065" s="101">
        <v>180069</v>
      </c>
      <c r="B1065" s="101" t="s">
        <v>101</v>
      </c>
      <c r="C1065" s="101">
        <v>14</v>
      </c>
    </row>
    <row r="1066" spans="1:3" x14ac:dyDescent="0.3">
      <c r="A1066" s="101">
        <v>180070</v>
      </c>
      <c r="B1066" s="101" t="s">
        <v>101</v>
      </c>
      <c r="C1066" s="101">
        <v>14</v>
      </c>
    </row>
    <row r="1067" spans="1:3" x14ac:dyDescent="0.3">
      <c r="A1067" s="101">
        <v>180071</v>
      </c>
      <c r="B1067" s="101" t="s">
        <v>101</v>
      </c>
      <c r="C1067" s="101">
        <v>14</v>
      </c>
    </row>
    <row r="1068" spans="1:3" x14ac:dyDescent="0.3">
      <c r="A1068" s="101">
        <v>180073</v>
      </c>
      <c r="B1068" s="101" t="s">
        <v>101</v>
      </c>
      <c r="C1068" s="101">
        <v>14</v>
      </c>
    </row>
    <row r="1069" spans="1:3" x14ac:dyDescent="0.3">
      <c r="A1069" s="101">
        <v>180074</v>
      </c>
      <c r="B1069" s="101" t="s">
        <v>101</v>
      </c>
      <c r="C1069" s="101">
        <v>14</v>
      </c>
    </row>
    <row r="1070" spans="1:3" x14ac:dyDescent="0.3">
      <c r="A1070" s="101">
        <v>180075</v>
      </c>
      <c r="B1070" s="101" t="s">
        <v>101</v>
      </c>
      <c r="C1070" s="101">
        <v>14</v>
      </c>
    </row>
    <row r="1071" spans="1:3" x14ac:dyDescent="0.3">
      <c r="A1071" s="101">
        <v>180076</v>
      </c>
      <c r="B1071" s="101" t="s">
        <v>101</v>
      </c>
      <c r="C1071" s="101">
        <v>14</v>
      </c>
    </row>
    <row r="1072" spans="1:3" x14ac:dyDescent="0.3">
      <c r="A1072" s="101">
        <v>180077</v>
      </c>
      <c r="B1072" s="101" t="s">
        <v>101</v>
      </c>
      <c r="C1072" s="101">
        <v>14</v>
      </c>
    </row>
    <row r="1073" spans="1:3" x14ac:dyDescent="0.3">
      <c r="A1073" s="101">
        <v>180078</v>
      </c>
      <c r="B1073" s="101" t="s">
        <v>101</v>
      </c>
      <c r="C1073" s="101">
        <v>14</v>
      </c>
    </row>
    <row r="1074" spans="1:3" x14ac:dyDescent="0.3">
      <c r="A1074" s="101">
        <v>180080</v>
      </c>
      <c r="B1074" s="101" t="s">
        <v>101</v>
      </c>
      <c r="C1074" s="101">
        <v>14</v>
      </c>
    </row>
    <row r="1075" spans="1:3" x14ac:dyDescent="0.3">
      <c r="A1075" s="101">
        <v>180082</v>
      </c>
      <c r="B1075" s="101" t="s">
        <v>101</v>
      </c>
      <c r="C1075" s="101">
        <v>14</v>
      </c>
    </row>
    <row r="1076" spans="1:3" x14ac:dyDescent="0.3">
      <c r="A1076" s="101">
        <v>180083</v>
      </c>
      <c r="B1076" s="101" t="s">
        <v>101</v>
      </c>
      <c r="C1076" s="101">
        <v>14</v>
      </c>
    </row>
    <row r="1077" spans="1:3" x14ac:dyDescent="0.3">
      <c r="A1077" s="101">
        <v>180084</v>
      </c>
      <c r="B1077" s="101" t="s">
        <v>101</v>
      </c>
      <c r="C1077" s="101">
        <v>14</v>
      </c>
    </row>
    <row r="1078" spans="1:3" x14ac:dyDescent="0.3">
      <c r="A1078" s="101">
        <v>180085</v>
      </c>
      <c r="B1078" s="101" t="s">
        <v>101</v>
      </c>
      <c r="C1078" s="101">
        <v>14</v>
      </c>
    </row>
    <row r="1079" spans="1:3" x14ac:dyDescent="0.3">
      <c r="A1079" s="101">
        <v>180086</v>
      </c>
      <c r="B1079" s="101" t="s">
        <v>101</v>
      </c>
      <c r="C1079" s="101">
        <v>14</v>
      </c>
    </row>
    <row r="1080" spans="1:3" x14ac:dyDescent="0.3">
      <c r="A1080" s="101">
        <v>180087</v>
      </c>
      <c r="B1080" s="101" t="s">
        <v>101</v>
      </c>
      <c r="C1080" s="101">
        <v>14</v>
      </c>
    </row>
    <row r="1081" spans="1:3" x14ac:dyDescent="0.3">
      <c r="A1081" s="101">
        <v>180089</v>
      </c>
      <c r="B1081" s="101" t="s">
        <v>101</v>
      </c>
      <c r="C1081" s="101">
        <v>14</v>
      </c>
    </row>
    <row r="1082" spans="1:3" x14ac:dyDescent="0.3">
      <c r="A1082" s="101">
        <v>180090</v>
      </c>
      <c r="B1082" s="101" t="s">
        <v>101</v>
      </c>
      <c r="C1082" s="101">
        <v>14</v>
      </c>
    </row>
    <row r="1083" spans="1:3" x14ac:dyDescent="0.3">
      <c r="A1083" s="101">
        <v>180092</v>
      </c>
      <c r="B1083" s="101" t="s">
        <v>101</v>
      </c>
      <c r="C1083" s="101">
        <v>14</v>
      </c>
    </row>
    <row r="1084" spans="1:3" x14ac:dyDescent="0.3">
      <c r="A1084" s="101">
        <v>180093</v>
      </c>
      <c r="B1084" s="101" t="s">
        <v>101</v>
      </c>
      <c r="C1084" s="101">
        <v>14</v>
      </c>
    </row>
    <row r="1085" spans="1:3" x14ac:dyDescent="0.3">
      <c r="A1085" s="101">
        <v>180095</v>
      </c>
      <c r="B1085" s="101" t="s">
        <v>101</v>
      </c>
      <c r="C1085" s="101">
        <v>14</v>
      </c>
    </row>
    <row r="1086" spans="1:3" x14ac:dyDescent="0.3">
      <c r="A1086" s="101">
        <v>180096</v>
      </c>
      <c r="B1086" s="101" t="s">
        <v>101</v>
      </c>
      <c r="C1086" s="101">
        <v>14</v>
      </c>
    </row>
    <row r="1087" spans="1:3" x14ac:dyDescent="0.3">
      <c r="A1087" s="101">
        <v>180097</v>
      </c>
      <c r="B1087" s="101" t="s">
        <v>101</v>
      </c>
      <c r="C1087" s="101">
        <v>14</v>
      </c>
    </row>
    <row r="1088" spans="1:3" x14ac:dyDescent="0.3">
      <c r="A1088" s="101">
        <v>180099</v>
      </c>
      <c r="B1088" s="101" t="s">
        <v>101</v>
      </c>
      <c r="C1088" s="101">
        <v>14</v>
      </c>
    </row>
    <row r="1089" spans="1:3" x14ac:dyDescent="0.3">
      <c r="A1089" s="101">
        <v>180100</v>
      </c>
      <c r="B1089" s="101" t="s">
        <v>101</v>
      </c>
      <c r="C1089" s="101">
        <v>14</v>
      </c>
    </row>
    <row r="1090" spans="1:3" x14ac:dyDescent="0.3">
      <c r="A1090" s="101">
        <v>180101</v>
      </c>
      <c r="B1090" s="101" t="s">
        <v>101</v>
      </c>
      <c r="C1090" s="101">
        <v>14</v>
      </c>
    </row>
    <row r="1091" spans="1:3" x14ac:dyDescent="0.3">
      <c r="A1091" s="101">
        <v>180102</v>
      </c>
      <c r="B1091" s="101" t="s">
        <v>101</v>
      </c>
      <c r="C1091" s="101">
        <v>14</v>
      </c>
    </row>
    <row r="1092" spans="1:3" x14ac:dyDescent="0.3">
      <c r="A1092" s="101">
        <v>180103</v>
      </c>
      <c r="B1092" s="101" t="s">
        <v>101</v>
      </c>
      <c r="C1092" s="101">
        <v>14</v>
      </c>
    </row>
    <row r="1093" spans="1:3" x14ac:dyDescent="0.3">
      <c r="A1093" s="101">
        <v>180104</v>
      </c>
      <c r="B1093" s="101" t="s">
        <v>101</v>
      </c>
      <c r="C1093" s="101">
        <v>14</v>
      </c>
    </row>
    <row r="1094" spans="1:3" x14ac:dyDescent="0.3">
      <c r="A1094" s="102">
        <v>180105</v>
      </c>
      <c r="B1094" s="102" t="s">
        <v>101</v>
      </c>
      <c r="C1094" s="101">
        <v>14</v>
      </c>
    </row>
    <row r="1095" spans="1:3" x14ac:dyDescent="0.3">
      <c r="A1095" s="101">
        <v>180106</v>
      </c>
      <c r="B1095" s="101" t="s">
        <v>101</v>
      </c>
      <c r="C1095" s="101">
        <v>14</v>
      </c>
    </row>
    <row r="1096" spans="1:3" x14ac:dyDescent="0.3">
      <c r="A1096" s="101">
        <v>180107</v>
      </c>
      <c r="B1096" s="101" t="s">
        <v>101</v>
      </c>
      <c r="C1096" s="101">
        <v>14</v>
      </c>
    </row>
    <row r="1097" spans="1:3" x14ac:dyDescent="0.3">
      <c r="A1097" s="101">
        <v>180108</v>
      </c>
      <c r="B1097" s="101" t="s">
        <v>101</v>
      </c>
      <c r="C1097" s="101">
        <v>14</v>
      </c>
    </row>
    <row r="1098" spans="1:3" x14ac:dyDescent="0.3">
      <c r="A1098" s="101">
        <v>180110</v>
      </c>
      <c r="B1098" s="101" t="s">
        <v>101</v>
      </c>
      <c r="C1098" s="101">
        <v>14</v>
      </c>
    </row>
    <row r="1099" spans="1:3" x14ac:dyDescent="0.3">
      <c r="A1099" s="101">
        <v>180113</v>
      </c>
      <c r="B1099" s="101" t="s">
        <v>101</v>
      </c>
      <c r="C1099" s="101">
        <v>14</v>
      </c>
    </row>
    <row r="1100" spans="1:3" x14ac:dyDescent="0.3">
      <c r="A1100" s="101">
        <v>180114</v>
      </c>
      <c r="B1100" s="101" t="s">
        <v>101</v>
      </c>
      <c r="C1100" s="101">
        <v>14</v>
      </c>
    </row>
    <row r="1101" spans="1:3" x14ac:dyDescent="0.3">
      <c r="A1101" s="101">
        <v>180115</v>
      </c>
      <c r="B1101" s="101" t="s">
        <v>101</v>
      </c>
      <c r="C1101" s="101">
        <v>14</v>
      </c>
    </row>
    <row r="1102" spans="1:3" x14ac:dyDescent="0.3">
      <c r="A1102" s="101">
        <v>180119</v>
      </c>
      <c r="B1102" s="101" t="s">
        <v>101</v>
      </c>
      <c r="C1102" s="101">
        <v>14</v>
      </c>
    </row>
    <row r="1103" spans="1:3" x14ac:dyDescent="0.3">
      <c r="A1103" s="101">
        <v>180120</v>
      </c>
      <c r="B1103" s="101" t="s">
        <v>101</v>
      </c>
      <c r="C1103" s="101">
        <v>14</v>
      </c>
    </row>
    <row r="1104" spans="1:3" x14ac:dyDescent="0.3">
      <c r="A1104" s="101">
        <v>180122</v>
      </c>
      <c r="B1104" s="101" t="s">
        <v>101</v>
      </c>
      <c r="C1104" s="101">
        <v>14</v>
      </c>
    </row>
    <row r="1105" spans="1:3" x14ac:dyDescent="0.3">
      <c r="A1105" s="101">
        <v>180123</v>
      </c>
      <c r="B1105" s="101" t="s">
        <v>101</v>
      </c>
      <c r="C1105" s="101">
        <v>14</v>
      </c>
    </row>
    <row r="1106" spans="1:3" x14ac:dyDescent="0.3">
      <c r="A1106" s="101">
        <v>180125</v>
      </c>
      <c r="B1106" s="101" t="s">
        <v>101</v>
      </c>
      <c r="C1106" s="101">
        <v>14</v>
      </c>
    </row>
    <row r="1107" spans="1:3" x14ac:dyDescent="0.3">
      <c r="A1107" s="101">
        <v>180126</v>
      </c>
      <c r="B1107" s="101" t="s">
        <v>101</v>
      </c>
      <c r="C1107" s="101">
        <v>14</v>
      </c>
    </row>
    <row r="1108" spans="1:3" x14ac:dyDescent="0.3">
      <c r="A1108" s="101">
        <v>180129</v>
      </c>
      <c r="B1108" s="101" t="s">
        <v>101</v>
      </c>
      <c r="C1108" s="101">
        <v>14</v>
      </c>
    </row>
    <row r="1109" spans="1:3" x14ac:dyDescent="0.3">
      <c r="A1109" s="101">
        <v>180130</v>
      </c>
      <c r="B1109" s="101" t="s">
        <v>101</v>
      </c>
      <c r="C1109" s="101">
        <v>14</v>
      </c>
    </row>
    <row r="1110" spans="1:3" x14ac:dyDescent="0.3">
      <c r="A1110" s="101">
        <v>180131</v>
      </c>
      <c r="B1110" s="101" t="s">
        <v>101</v>
      </c>
      <c r="C1110" s="101">
        <v>14</v>
      </c>
    </row>
    <row r="1111" spans="1:3" x14ac:dyDescent="0.3">
      <c r="A1111" s="101">
        <v>180132</v>
      </c>
      <c r="B1111" s="101" t="s">
        <v>101</v>
      </c>
      <c r="C1111" s="101">
        <v>14</v>
      </c>
    </row>
    <row r="1112" spans="1:3" x14ac:dyDescent="0.3">
      <c r="A1112" s="101">
        <v>180133</v>
      </c>
      <c r="B1112" s="101" t="s">
        <v>101</v>
      </c>
      <c r="C1112" s="101">
        <v>14</v>
      </c>
    </row>
    <row r="1113" spans="1:3" x14ac:dyDescent="0.3">
      <c r="A1113" s="101">
        <v>180134</v>
      </c>
      <c r="B1113" s="101" t="s">
        <v>101</v>
      </c>
      <c r="C1113" s="101">
        <v>14</v>
      </c>
    </row>
    <row r="1114" spans="1:3" x14ac:dyDescent="0.3">
      <c r="A1114" s="101">
        <v>180135</v>
      </c>
      <c r="B1114" s="101" t="s">
        <v>101</v>
      </c>
      <c r="C1114" s="101">
        <v>14</v>
      </c>
    </row>
    <row r="1115" spans="1:3" x14ac:dyDescent="0.3">
      <c r="A1115" s="101">
        <v>180136</v>
      </c>
      <c r="B1115" s="101" t="s">
        <v>101</v>
      </c>
      <c r="C1115" s="101">
        <v>14</v>
      </c>
    </row>
    <row r="1116" spans="1:3" x14ac:dyDescent="0.3">
      <c r="A1116" s="101">
        <v>180137</v>
      </c>
      <c r="B1116" s="101" t="s">
        <v>101</v>
      </c>
      <c r="C1116" s="101">
        <v>14</v>
      </c>
    </row>
    <row r="1117" spans="1:3" x14ac:dyDescent="0.3">
      <c r="A1117" s="101">
        <v>180139</v>
      </c>
      <c r="B1117" s="101" t="s">
        <v>101</v>
      </c>
      <c r="C1117" s="101">
        <v>14</v>
      </c>
    </row>
    <row r="1118" spans="1:3" x14ac:dyDescent="0.3">
      <c r="A1118" s="101">
        <v>180140</v>
      </c>
      <c r="B1118" s="101" t="s">
        <v>101</v>
      </c>
      <c r="C1118" s="101">
        <v>14</v>
      </c>
    </row>
    <row r="1119" spans="1:3" x14ac:dyDescent="0.3">
      <c r="A1119" s="101">
        <v>180141</v>
      </c>
      <c r="B1119" s="101" t="s">
        <v>101</v>
      </c>
      <c r="C1119" s="101">
        <v>14</v>
      </c>
    </row>
    <row r="1120" spans="1:3" x14ac:dyDescent="0.3">
      <c r="A1120" s="101">
        <v>180144</v>
      </c>
      <c r="B1120" s="101" t="s">
        <v>101</v>
      </c>
      <c r="C1120" s="101">
        <v>14</v>
      </c>
    </row>
    <row r="1121" spans="1:3" x14ac:dyDescent="0.3">
      <c r="A1121" s="101">
        <v>180145</v>
      </c>
      <c r="B1121" s="101" t="s">
        <v>101</v>
      </c>
      <c r="C1121" s="101">
        <v>14</v>
      </c>
    </row>
    <row r="1122" spans="1:3" x14ac:dyDescent="0.3">
      <c r="A1122" s="101">
        <v>180146</v>
      </c>
      <c r="B1122" s="101" t="s">
        <v>101</v>
      </c>
      <c r="C1122" s="101">
        <v>14</v>
      </c>
    </row>
    <row r="1123" spans="1:3" x14ac:dyDescent="0.3">
      <c r="A1123" s="101">
        <v>180148</v>
      </c>
      <c r="B1123" s="101" t="s">
        <v>101</v>
      </c>
      <c r="C1123" s="101">
        <v>14</v>
      </c>
    </row>
    <row r="1124" spans="1:3" x14ac:dyDescent="0.3">
      <c r="A1124" s="101">
        <v>180149</v>
      </c>
      <c r="B1124" s="101" t="s">
        <v>101</v>
      </c>
      <c r="C1124" s="101">
        <v>14</v>
      </c>
    </row>
    <row r="1125" spans="1:3" x14ac:dyDescent="0.3">
      <c r="A1125" s="101">
        <v>180151</v>
      </c>
      <c r="B1125" s="101" t="s">
        <v>101</v>
      </c>
      <c r="C1125" s="101">
        <v>14</v>
      </c>
    </row>
    <row r="1126" spans="1:3" x14ac:dyDescent="0.3">
      <c r="A1126" s="101">
        <v>180152</v>
      </c>
      <c r="B1126" s="101" t="s">
        <v>101</v>
      </c>
      <c r="C1126" s="101">
        <v>14</v>
      </c>
    </row>
    <row r="1127" spans="1:3" x14ac:dyDescent="0.3">
      <c r="A1127" s="101">
        <v>180153</v>
      </c>
      <c r="B1127" s="101" t="s">
        <v>101</v>
      </c>
      <c r="C1127" s="101">
        <v>14</v>
      </c>
    </row>
    <row r="1128" spans="1:3" x14ac:dyDescent="0.3">
      <c r="A1128" s="101">
        <v>180154</v>
      </c>
      <c r="B1128" s="101" t="s">
        <v>101</v>
      </c>
      <c r="C1128" s="101">
        <v>14</v>
      </c>
    </row>
    <row r="1129" spans="1:3" x14ac:dyDescent="0.3">
      <c r="A1129" s="101">
        <v>180155</v>
      </c>
      <c r="B1129" s="101" t="s">
        <v>101</v>
      </c>
      <c r="C1129" s="101">
        <v>14</v>
      </c>
    </row>
    <row r="1130" spans="1:3" x14ac:dyDescent="0.3">
      <c r="A1130" s="101">
        <v>180156</v>
      </c>
      <c r="B1130" s="101" t="s">
        <v>101</v>
      </c>
      <c r="C1130" s="101">
        <v>14</v>
      </c>
    </row>
    <row r="1131" spans="1:3" x14ac:dyDescent="0.3">
      <c r="A1131" s="101">
        <v>180157</v>
      </c>
      <c r="B1131" s="101" t="s">
        <v>101</v>
      </c>
      <c r="C1131" s="101">
        <v>14</v>
      </c>
    </row>
    <row r="1132" spans="1:3" x14ac:dyDescent="0.3">
      <c r="A1132" s="101">
        <v>180158</v>
      </c>
      <c r="B1132" s="101" t="s">
        <v>101</v>
      </c>
      <c r="C1132" s="101">
        <v>14</v>
      </c>
    </row>
    <row r="1133" spans="1:3" x14ac:dyDescent="0.3">
      <c r="A1133" s="101">
        <v>180159</v>
      </c>
      <c r="B1133" s="101" t="s">
        <v>101</v>
      </c>
      <c r="C1133" s="101">
        <v>14</v>
      </c>
    </row>
    <row r="1134" spans="1:3" x14ac:dyDescent="0.3">
      <c r="A1134" s="101">
        <v>180161</v>
      </c>
      <c r="B1134" s="101" t="s">
        <v>101</v>
      </c>
      <c r="C1134" s="101">
        <v>14</v>
      </c>
    </row>
    <row r="1135" spans="1:3" x14ac:dyDescent="0.3">
      <c r="A1135" s="101">
        <v>180163</v>
      </c>
      <c r="B1135" s="101" t="s">
        <v>101</v>
      </c>
      <c r="C1135" s="101">
        <v>14</v>
      </c>
    </row>
    <row r="1136" spans="1:3" x14ac:dyDescent="0.3">
      <c r="A1136" s="101">
        <v>180167</v>
      </c>
      <c r="B1136" s="101" t="s">
        <v>101</v>
      </c>
      <c r="C1136" s="101">
        <v>14</v>
      </c>
    </row>
    <row r="1137" spans="1:3" x14ac:dyDescent="0.3">
      <c r="A1137" s="101">
        <v>180171</v>
      </c>
      <c r="B1137" s="101" t="s">
        <v>101</v>
      </c>
      <c r="C1137" s="101">
        <v>14</v>
      </c>
    </row>
    <row r="1138" spans="1:3" x14ac:dyDescent="0.3">
      <c r="A1138" s="101">
        <v>180172</v>
      </c>
      <c r="B1138" s="101" t="s">
        <v>101</v>
      </c>
      <c r="C1138" s="101">
        <v>14</v>
      </c>
    </row>
    <row r="1139" spans="1:3" x14ac:dyDescent="0.3">
      <c r="A1139" s="101">
        <v>180173</v>
      </c>
      <c r="B1139" s="101" t="s">
        <v>101</v>
      </c>
      <c r="C1139" s="101">
        <v>14</v>
      </c>
    </row>
    <row r="1140" spans="1:3" x14ac:dyDescent="0.3">
      <c r="A1140" s="101">
        <v>180174</v>
      </c>
      <c r="B1140" s="101" t="s">
        <v>101</v>
      </c>
      <c r="C1140" s="101">
        <v>14</v>
      </c>
    </row>
    <row r="1141" spans="1:3" x14ac:dyDescent="0.3">
      <c r="A1141" s="101">
        <v>180175</v>
      </c>
      <c r="B1141" s="101" t="s">
        <v>101</v>
      </c>
      <c r="C1141" s="101">
        <v>14</v>
      </c>
    </row>
    <row r="1142" spans="1:3" x14ac:dyDescent="0.3">
      <c r="A1142" s="101">
        <v>180176</v>
      </c>
      <c r="B1142" s="101" t="s">
        <v>101</v>
      </c>
      <c r="C1142" s="101">
        <v>14</v>
      </c>
    </row>
    <row r="1143" spans="1:3" x14ac:dyDescent="0.3">
      <c r="A1143" s="101">
        <v>180177</v>
      </c>
      <c r="B1143" s="101" t="s">
        <v>101</v>
      </c>
      <c r="C1143" s="101">
        <v>14</v>
      </c>
    </row>
    <row r="1144" spans="1:3" x14ac:dyDescent="0.3">
      <c r="A1144" s="101">
        <v>180178</v>
      </c>
      <c r="B1144" s="101" t="s">
        <v>101</v>
      </c>
      <c r="C1144" s="101">
        <v>14</v>
      </c>
    </row>
    <row r="1145" spans="1:3" x14ac:dyDescent="0.3">
      <c r="A1145" s="101">
        <v>180179</v>
      </c>
      <c r="B1145" s="101" t="s">
        <v>101</v>
      </c>
      <c r="C1145" s="101">
        <v>14</v>
      </c>
    </row>
    <row r="1146" spans="1:3" x14ac:dyDescent="0.3">
      <c r="A1146" s="101">
        <v>180180</v>
      </c>
      <c r="B1146" s="101" t="s">
        <v>101</v>
      </c>
      <c r="C1146" s="101">
        <v>14</v>
      </c>
    </row>
    <row r="1147" spans="1:3" x14ac:dyDescent="0.3">
      <c r="A1147" s="101">
        <v>180181</v>
      </c>
      <c r="B1147" s="101" t="s">
        <v>101</v>
      </c>
      <c r="C1147" s="101">
        <v>14</v>
      </c>
    </row>
    <row r="1148" spans="1:3" x14ac:dyDescent="0.3">
      <c r="A1148" s="101">
        <v>180183</v>
      </c>
      <c r="B1148" s="101" t="s">
        <v>101</v>
      </c>
      <c r="C1148" s="101">
        <v>14</v>
      </c>
    </row>
    <row r="1149" spans="1:3" x14ac:dyDescent="0.3">
      <c r="A1149" s="101">
        <v>180185</v>
      </c>
      <c r="B1149" s="101" t="s">
        <v>101</v>
      </c>
      <c r="C1149" s="101">
        <v>14</v>
      </c>
    </row>
    <row r="1150" spans="1:3" x14ac:dyDescent="0.3">
      <c r="A1150" s="101">
        <v>180187</v>
      </c>
      <c r="B1150" s="101" t="s">
        <v>101</v>
      </c>
      <c r="C1150" s="101">
        <v>14</v>
      </c>
    </row>
    <row r="1151" spans="1:3" x14ac:dyDescent="0.3">
      <c r="A1151" s="101">
        <v>180188</v>
      </c>
      <c r="B1151" s="101" t="s">
        <v>101</v>
      </c>
      <c r="C1151" s="101">
        <v>14</v>
      </c>
    </row>
    <row r="1152" spans="1:3" x14ac:dyDescent="0.3">
      <c r="A1152" s="101">
        <v>180189</v>
      </c>
      <c r="B1152" s="101" t="s">
        <v>101</v>
      </c>
      <c r="C1152" s="101">
        <v>14</v>
      </c>
    </row>
    <row r="1153" spans="1:3" x14ac:dyDescent="0.3">
      <c r="A1153" s="101">
        <v>180190</v>
      </c>
      <c r="B1153" s="101" t="s">
        <v>101</v>
      </c>
      <c r="C1153" s="101">
        <v>14</v>
      </c>
    </row>
    <row r="1154" spans="1:3" x14ac:dyDescent="0.3">
      <c r="A1154" s="101">
        <v>180193</v>
      </c>
      <c r="B1154" s="101" t="s">
        <v>101</v>
      </c>
      <c r="C1154" s="101">
        <v>14</v>
      </c>
    </row>
    <row r="1155" spans="1:3" x14ac:dyDescent="0.3">
      <c r="A1155" s="101">
        <v>180194</v>
      </c>
      <c r="B1155" s="101" t="s">
        <v>101</v>
      </c>
      <c r="C1155" s="101">
        <v>14</v>
      </c>
    </row>
    <row r="1156" spans="1:3" x14ac:dyDescent="0.3">
      <c r="A1156" s="101">
        <v>180195</v>
      </c>
      <c r="B1156" s="101" t="s">
        <v>101</v>
      </c>
      <c r="C1156" s="101">
        <v>14</v>
      </c>
    </row>
    <row r="1157" spans="1:3" x14ac:dyDescent="0.3">
      <c r="A1157" s="101">
        <v>180196</v>
      </c>
      <c r="B1157" s="101" t="s">
        <v>101</v>
      </c>
      <c r="C1157" s="101">
        <v>14</v>
      </c>
    </row>
    <row r="1158" spans="1:3" x14ac:dyDescent="0.3">
      <c r="A1158" s="101">
        <v>180197</v>
      </c>
      <c r="B1158" s="101" t="s">
        <v>101</v>
      </c>
      <c r="C1158" s="101">
        <v>14</v>
      </c>
    </row>
    <row r="1159" spans="1:3" x14ac:dyDescent="0.3">
      <c r="A1159" s="101">
        <v>180198</v>
      </c>
      <c r="B1159" s="101" t="s">
        <v>101</v>
      </c>
      <c r="C1159" s="101">
        <v>14</v>
      </c>
    </row>
    <row r="1160" spans="1:3" x14ac:dyDescent="0.3">
      <c r="A1160" s="101">
        <v>180199</v>
      </c>
      <c r="B1160" s="101" t="s">
        <v>101</v>
      </c>
      <c r="C1160" s="101">
        <v>14</v>
      </c>
    </row>
    <row r="1161" spans="1:3" x14ac:dyDescent="0.3">
      <c r="A1161" s="101">
        <v>180200</v>
      </c>
      <c r="B1161" s="101" t="s">
        <v>101</v>
      </c>
      <c r="C1161" s="101">
        <v>14</v>
      </c>
    </row>
    <row r="1162" spans="1:3" x14ac:dyDescent="0.3">
      <c r="A1162" s="101">
        <v>180203</v>
      </c>
      <c r="B1162" s="101" t="s">
        <v>101</v>
      </c>
      <c r="C1162" s="101">
        <v>14</v>
      </c>
    </row>
    <row r="1163" spans="1:3" x14ac:dyDescent="0.3">
      <c r="A1163" s="101">
        <v>180204</v>
      </c>
      <c r="B1163" s="101" t="s">
        <v>101</v>
      </c>
      <c r="C1163" s="101">
        <v>14</v>
      </c>
    </row>
    <row r="1164" spans="1:3" x14ac:dyDescent="0.3">
      <c r="A1164" s="101">
        <v>180205</v>
      </c>
      <c r="B1164" s="101" t="s">
        <v>101</v>
      </c>
      <c r="C1164" s="101">
        <v>14</v>
      </c>
    </row>
    <row r="1165" spans="1:3" x14ac:dyDescent="0.3">
      <c r="A1165" s="101">
        <v>180206</v>
      </c>
      <c r="B1165" s="101" t="s">
        <v>101</v>
      </c>
      <c r="C1165" s="101">
        <v>14</v>
      </c>
    </row>
    <row r="1166" spans="1:3" x14ac:dyDescent="0.3">
      <c r="A1166" s="101">
        <v>180210</v>
      </c>
      <c r="B1166" s="101" t="s">
        <v>101</v>
      </c>
      <c r="C1166" s="101">
        <v>14</v>
      </c>
    </row>
    <row r="1167" spans="1:3" x14ac:dyDescent="0.3">
      <c r="A1167" s="101">
        <v>180211</v>
      </c>
      <c r="B1167" s="101" t="s">
        <v>101</v>
      </c>
      <c r="C1167" s="101">
        <v>14</v>
      </c>
    </row>
    <row r="1168" spans="1:3" x14ac:dyDescent="0.3">
      <c r="A1168" s="101">
        <v>180212</v>
      </c>
      <c r="B1168" s="101" t="s">
        <v>101</v>
      </c>
      <c r="C1168" s="101">
        <v>14</v>
      </c>
    </row>
    <row r="1169" spans="1:3" x14ac:dyDescent="0.3">
      <c r="A1169" s="101">
        <v>180214</v>
      </c>
      <c r="B1169" s="101" t="s">
        <v>101</v>
      </c>
      <c r="C1169" s="101">
        <v>14</v>
      </c>
    </row>
    <row r="1170" spans="1:3" x14ac:dyDescent="0.3">
      <c r="A1170" s="101">
        <v>180217</v>
      </c>
      <c r="B1170" s="101" t="s">
        <v>101</v>
      </c>
      <c r="C1170" s="101">
        <v>14</v>
      </c>
    </row>
    <row r="1171" spans="1:3" x14ac:dyDescent="0.3">
      <c r="A1171" s="101">
        <v>180219</v>
      </c>
      <c r="B1171" s="101" t="s">
        <v>101</v>
      </c>
      <c r="C1171" s="101">
        <v>14</v>
      </c>
    </row>
    <row r="1172" spans="1:3" x14ac:dyDescent="0.3">
      <c r="A1172" s="101">
        <v>180220</v>
      </c>
      <c r="B1172" s="101" t="s">
        <v>101</v>
      </c>
      <c r="C1172" s="101">
        <v>14</v>
      </c>
    </row>
    <row r="1173" spans="1:3" x14ac:dyDescent="0.3">
      <c r="A1173" s="101">
        <v>180221</v>
      </c>
      <c r="B1173" s="101" t="s">
        <v>101</v>
      </c>
      <c r="C1173" s="101">
        <v>14</v>
      </c>
    </row>
    <row r="1174" spans="1:3" x14ac:dyDescent="0.3">
      <c r="A1174" s="101">
        <v>180222</v>
      </c>
      <c r="B1174" s="101" t="s">
        <v>101</v>
      </c>
      <c r="C1174" s="101">
        <v>14</v>
      </c>
    </row>
    <row r="1175" spans="1:3" x14ac:dyDescent="0.3">
      <c r="A1175" s="101">
        <v>180224</v>
      </c>
      <c r="B1175" s="101" t="s">
        <v>101</v>
      </c>
      <c r="C1175" s="101">
        <v>14</v>
      </c>
    </row>
    <row r="1176" spans="1:3" x14ac:dyDescent="0.3">
      <c r="A1176" s="101">
        <v>180230</v>
      </c>
      <c r="B1176" s="101" t="s">
        <v>101</v>
      </c>
      <c r="C1176" s="101">
        <v>14</v>
      </c>
    </row>
    <row r="1177" spans="1:3" x14ac:dyDescent="0.3">
      <c r="A1177" s="101">
        <v>180231</v>
      </c>
      <c r="B1177" s="101" t="s">
        <v>101</v>
      </c>
      <c r="C1177" s="101">
        <v>14</v>
      </c>
    </row>
    <row r="1178" spans="1:3" x14ac:dyDescent="0.3">
      <c r="A1178" s="101">
        <v>180232</v>
      </c>
      <c r="B1178" s="101" t="s">
        <v>101</v>
      </c>
      <c r="C1178" s="101">
        <v>14</v>
      </c>
    </row>
    <row r="1179" spans="1:3" x14ac:dyDescent="0.3">
      <c r="A1179" s="101">
        <v>180234</v>
      </c>
      <c r="B1179" s="101" t="s">
        <v>101</v>
      </c>
      <c r="C1179" s="101">
        <v>14</v>
      </c>
    </row>
    <row r="1180" spans="1:3" x14ac:dyDescent="0.3">
      <c r="A1180" s="102">
        <v>180237</v>
      </c>
      <c r="B1180" s="102" t="s">
        <v>101</v>
      </c>
      <c r="C1180" s="102">
        <v>14</v>
      </c>
    </row>
    <row r="1181" spans="1:3" x14ac:dyDescent="0.3">
      <c r="A1181" s="101">
        <v>180238</v>
      </c>
      <c r="B1181" s="101" t="s">
        <v>101</v>
      </c>
      <c r="C1181" s="101">
        <v>14</v>
      </c>
    </row>
    <row r="1182" spans="1:3" x14ac:dyDescent="0.3">
      <c r="A1182" s="101">
        <v>180239</v>
      </c>
      <c r="B1182" s="101" t="s">
        <v>101</v>
      </c>
      <c r="C1182" s="101">
        <v>14</v>
      </c>
    </row>
    <row r="1183" spans="1:3" x14ac:dyDescent="0.3">
      <c r="A1183" s="101">
        <v>180240</v>
      </c>
      <c r="B1183" s="101" t="s">
        <v>101</v>
      </c>
      <c r="C1183" s="101">
        <v>14</v>
      </c>
    </row>
    <row r="1184" spans="1:3" x14ac:dyDescent="0.3">
      <c r="A1184" s="101">
        <v>180241</v>
      </c>
      <c r="B1184" s="101" t="s">
        <v>101</v>
      </c>
      <c r="C1184" s="101">
        <v>14</v>
      </c>
    </row>
    <row r="1185" spans="1:3" x14ac:dyDescent="0.3">
      <c r="A1185" s="101">
        <v>180242</v>
      </c>
      <c r="B1185" s="101" t="s">
        <v>101</v>
      </c>
      <c r="C1185" s="101">
        <v>14</v>
      </c>
    </row>
    <row r="1186" spans="1:3" x14ac:dyDescent="0.3">
      <c r="A1186" s="101">
        <v>180243</v>
      </c>
      <c r="B1186" s="101" t="s">
        <v>101</v>
      </c>
      <c r="C1186" s="101">
        <v>14</v>
      </c>
    </row>
    <row r="1187" spans="1:3" x14ac:dyDescent="0.3">
      <c r="A1187" s="101">
        <v>180244</v>
      </c>
      <c r="B1187" s="101" t="s">
        <v>101</v>
      </c>
      <c r="C1187" s="101">
        <v>14</v>
      </c>
    </row>
    <row r="1188" spans="1:3" x14ac:dyDescent="0.3">
      <c r="A1188" s="101">
        <v>180246</v>
      </c>
      <c r="B1188" s="101" t="s">
        <v>101</v>
      </c>
      <c r="C1188" s="101">
        <v>14</v>
      </c>
    </row>
    <row r="1189" spans="1:3" x14ac:dyDescent="0.3">
      <c r="A1189" s="101">
        <v>180247</v>
      </c>
      <c r="B1189" s="101" t="s">
        <v>101</v>
      </c>
      <c r="C1189" s="101">
        <v>14</v>
      </c>
    </row>
    <row r="1190" spans="1:3" x14ac:dyDescent="0.3">
      <c r="A1190" s="101">
        <v>180248</v>
      </c>
      <c r="B1190" s="101" t="s">
        <v>101</v>
      </c>
      <c r="C1190" s="101">
        <v>14</v>
      </c>
    </row>
    <row r="1191" spans="1:3" x14ac:dyDescent="0.3">
      <c r="A1191" s="101">
        <v>180249</v>
      </c>
      <c r="B1191" s="101" t="s">
        <v>101</v>
      </c>
      <c r="C1191" s="101">
        <v>14</v>
      </c>
    </row>
    <row r="1192" spans="1:3" x14ac:dyDescent="0.3">
      <c r="A1192" s="101">
        <v>180251</v>
      </c>
      <c r="B1192" s="101" t="s">
        <v>101</v>
      </c>
      <c r="C1192" s="101">
        <v>14</v>
      </c>
    </row>
    <row r="1193" spans="1:3" x14ac:dyDescent="0.3">
      <c r="A1193" s="101">
        <v>180252</v>
      </c>
      <c r="B1193" s="101" t="s">
        <v>101</v>
      </c>
      <c r="C1193" s="101">
        <v>14</v>
      </c>
    </row>
    <row r="1194" spans="1:3" x14ac:dyDescent="0.3">
      <c r="A1194" s="101">
        <v>180253</v>
      </c>
      <c r="B1194" s="101" t="s">
        <v>101</v>
      </c>
      <c r="C1194" s="101">
        <v>14</v>
      </c>
    </row>
    <row r="1195" spans="1:3" x14ac:dyDescent="0.3">
      <c r="A1195" s="101">
        <v>180254</v>
      </c>
      <c r="B1195" s="101" t="s">
        <v>101</v>
      </c>
      <c r="C1195" s="101">
        <v>14</v>
      </c>
    </row>
    <row r="1196" spans="1:3" x14ac:dyDescent="0.3">
      <c r="A1196" s="101">
        <v>180258</v>
      </c>
      <c r="B1196" s="101" t="s">
        <v>101</v>
      </c>
      <c r="C1196" s="101">
        <v>14</v>
      </c>
    </row>
    <row r="1197" spans="1:3" x14ac:dyDescent="0.3">
      <c r="A1197" s="101">
        <v>180259</v>
      </c>
      <c r="B1197" s="101" t="s">
        <v>101</v>
      </c>
      <c r="C1197" s="101">
        <v>14</v>
      </c>
    </row>
    <row r="1198" spans="1:3" x14ac:dyDescent="0.3">
      <c r="A1198" s="101">
        <v>180261</v>
      </c>
      <c r="B1198" s="101" t="s">
        <v>101</v>
      </c>
      <c r="C1198" s="101">
        <v>14</v>
      </c>
    </row>
    <row r="1199" spans="1:3" x14ac:dyDescent="0.3">
      <c r="A1199" s="101">
        <v>180262</v>
      </c>
      <c r="B1199" s="101" t="s">
        <v>101</v>
      </c>
      <c r="C1199" s="101">
        <v>14</v>
      </c>
    </row>
    <row r="1200" spans="1:3" x14ac:dyDescent="0.3">
      <c r="A1200" s="101">
        <v>180263</v>
      </c>
      <c r="B1200" s="101" t="s">
        <v>101</v>
      </c>
      <c r="C1200" s="101">
        <v>14</v>
      </c>
    </row>
    <row r="1201" spans="1:3" x14ac:dyDescent="0.3">
      <c r="A1201" s="101">
        <v>180264</v>
      </c>
      <c r="B1201" s="101" t="s">
        <v>101</v>
      </c>
      <c r="C1201" s="101">
        <v>14</v>
      </c>
    </row>
    <row r="1202" spans="1:3" x14ac:dyDescent="0.3">
      <c r="A1202" s="101">
        <v>180265</v>
      </c>
      <c r="B1202" s="101" t="s">
        <v>101</v>
      </c>
      <c r="C1202" s="101">
        <v>14</v>
      </c>
    </row>
    <row r="1203" spans="1:3" x14ac:dyDescent="0.3">
      <c r="A1203" s="101">
        <v>180266</v>
      </c>
      <c r="B1203" s="101" t="s">
        <v>101</v>
      </c>
      <c r="C1203" s="101">
        <v>14</v>
      </c>
    </row>
    <row r="1204" spans="1:3" x14ac:dyDescent="0.3">
      <c r="A1204" s="101">
        <v>180268</v>
      </c>
      <c r="B1204" s="101" t="s">
        <v>101</v>
      </c>
      <c r="C1204" s="101">
        <v>14</v>
      </c>
    </row>
    <row r="1205" spans="1:3" x14ac:dyDescent="0.3">
      <c r="A1205" s="101">
        <v>180269</v>
      </c>
      <c r="B1205" s="101" t="s">
        <v>101</v>
      </c>
      <c r="C1205" s="101">
        <v>14</v>
      </c>
    </row>
    <row r="1206" spans="1:3" x14ac:dyDescent="0.3">
      <c r="A1206" s="101">
        <v>180271</v>
      </c>
      <c r="B1206" s="101" t="s">
        <v>101</v>
      </c>
      <c r="C1206" s="101">
        <v>14</v>
      </c>
    </row>
    <row r="1207" spans="1:3" x14ac:dyDescent="0.3">
      <c r="A1207" s="101">
        <v>180275</v>
      </c>
      <c r="B1207" s="101" t="s">
        <v>101</v>
      </c>
      <c r="C1207" s="101">
        <v>14</v>
      </c>
    </row>
    <row r="1208" spans="1:3" x14ac:dyDescent="0.3">
      <c r="A1208" s="101">
        <v>180276</v>
      </c>
      <c r="B1208" s="101" t="s">
        <v>101</v>
      </c>
      <c r="C1208" s="101">
        <v>14</v>
      </c>
    </row>
    <row r="1209" spans="1:3" x14ac:dyDescent="0.3">
      <c r="A1209" s="101">
        <v>180281</v>
      </c>
      <c r="B1209" s="101" t="s">
        <v>101</v>
      </c>
      <c r="C1209" s="101">
        <v>14</v>
      </c>
    </row>
    <row r="1210" spans="1:3" x14ac:dyDescent="0.3">
      <c r="A1210" s="101">
        <v>180284</v>
      </c>
      <c r="B1210" s="101" t="s">
        <v>101</v>
      </c>
      <c r="C1210" s="101">
        <v>14</v>
      </c>
    </row>
    <row r="1211" spans="1:3" x14ac:dyDescent="0.3">
      <c r="A1211" s="101">
        <v>180285</v>
      </c>
      <c r="B1211" s="101" t="s">
        <v>101</v>
      </c>
      <c r="C1211" s="101">
        <v>14</v>
      </c>
    </row>
    <row r="1212" spans="1:3" x14ac:dyDescent="0.3">
      <c r="A1212" s="101">
        <v>180286</v>
      </c>
      <c r="B1212" s="101" t="s">
        <v>101</v>
      </c>
      <c r="C1212" s="101">
        <v>14</v>
      </c>
    </row>
    <row r="1213" spans="1:3" x14ac:dyDescent="0.3">
      <c r="A1213" s="101">
        <v>180287</v>
      </c>
      <c r="B1213" s="101" t="s">
        <v>101</v>
      </c>
      <c r="C1213" s="101">
        <v>14</v>
      </c>
    </row>
    <row r="1214" spans="1:3" x14ac:dyDescent="0.3">
      <c r="A1214" s="101">
        <v>180288</v>
      </c>
      <c r="B1214" s="101" t="s">
        <v>101</v>
      </c>
      <c r="C1214" s="101">
        <v>14</v>
      </c>
    </row>
    <row r="1215" spans="1:3" x14ac:dyDescent="0.3">
      <c r="A1215" s="101">
        <v>180290</v>
      </c>
      <c r="B1215" s="101" t="s">
        <v>101</v>
      </c>
      <c r="C1215" s="101">
        <v>14</v>
      </c>
    </row>
    <row r="1216" spans="1:3" x14ac:dyDescent="0.3">
      <c r="A1216" s="101">
        <v>180292</v>
      </c>
      <c r="B1216" s="101" t="s">
        <v>101</v>
      </c>
      <c r="C1216" s="101">
        <v>14</v>
      </c>
    </row>
    <row r="1217" spans="1:3" x14ac:dyDescent="0.3">
      <c r="A1217" s="101">
        <v>180295</v>
      </c>
      <c r="B1217" s="101" t="s">
        <v>101</v>
      </c>
      <c r="C1217" s="101">
        <v>14</v>
      </c>
    </row>
    <row r="1218" spans="1:3" x14ac:dyDescent="0.3">
      <c r="A1218" s="101">
        <v>180296</v>
      </c>
      <c r="B1218" s="101" t="s">
        <v>101</v>
      </c>
      <c r="C1218" s="101">
        <v>14</v>
      </c>
    </row>
    <row r="1219" spans="1:3" x14ac:dyDescent="0.3">
      <c r="A1219" s="101">
        <v>180297</v>
      </c>
      <c r="B1219" s="101" t="s">
        <v>101</v>
      </c>
      <c r="C1219" s="101">
        <v>14</v>
      </c>
    </row>
    <row r="1220" spans="1:3" x14ac:dyDescent="0.3">
      <c r="A1220" s="101">
        <v>180298</v>
      </c>
      <c r="B1220" s="101" t="s">
        <v>101</v>
      </c>
      <c r="C1220" s="101">
        <v>14</v>
      </c>
    </row>
    <row r="1221" spans="1:3" x14ac:dyDescent="0.3">
      <c r="A1221" s="101">
        <v>180299</v>
      </c>
      <c r="B1221" s="101" t="s">
        <v>101</v>
      </c>
      <c r="C1221" s="101">
        <v>14</v>
      </c>
    </row>
    <row r="1222" spans="1:3" x14ac:dyDescent="0.3">
      <c r="A1222" s="101">
        <v>180300</v>
      </c>
      <c r="B1222" s="101" t="s">
        <v>101</v>
      </c>
      <c r="C1222" s="101">
        <v>14</v>
      </c>
    </row>
    <row r="1223" spans="1:3" x14ac:dyDescent="0.3">
      <c r="A1223" s="101">
        <v>180307</v>
      </c>
      <c r="B1223" s="101" t="s">
        <v>101</v>
      </c>
      <c r="C1223" s="101">
        <v>14</v>
      </c>
    </row>
    <row r="1224" spans="1:3" x14ac:dyDescent="0.3">
      <c r="A1224" s="101">
        <v>180313</v>
      </c>
      <c r="B1224" s="101" t="s">
        <v>101</v>
      </c>
      <c r="C1224" s="101">
        <v>14</v>
      </c>
    </row>
    <row r="1225" spans="1:3" x14ac:dyDescent="0.3">
      <c r="A1225" s="101">
        <v>180314</v>
      </c>
      <c r="B1225" s="101" t="s">
        <v>101</v>
      </c>
      <c r="C1225" s="101">
        <v>14</v>
      </c>
    </row>
    <row r="1226" spans="1:3" x14ac:dyDescent="0.3">
      <c r="A1226" s="101">
        <v>180317</v>
      </c>
      <c r="B1226" s="101" t="s">
        <v>101</v>
      </c>
      <c r="C1226" s="101">
        <v>14</v>
      </c>
    </row>
    <row r="1227" spans="1:3" x14ac:dyDescent="0.3">
      <c r="A1227" s="101">
        <v>180318</v>
      </c>
      <c r="B1227" s="101" t="s">
        <v>101</v>
      </c>
      <c r="C1227" s="101">
        <v>14</v>
      </c>
    </row>
    <row r="1228" spans="1:3" x14ac:dyDescent="0.3">
      <c r="A1228" s="101">
        <v>180319</v>
      </c>
      <c r="B1228" s="101" t="s">
        <v>101</v>
      </c>
      <c r="C1228" s="101">
        <v>14</v>
      </c>
    </row>
    <row r="1229" spans="1:3" x14ac:dyDescent="0.3">
      <c r="A1229" s="101">
        <v>180320</v>
      </c>
      <c r="B1229" s="101" t="s">
        <v>101</v>
      </c>
      <c r="C1229" s="101">
        <v>14</v>
      </c>
    </row>
    <row r="1230" spans="1:3" x14ac:dyDescent="0.3">
      <c r="A1230" s="101">
        <v>180322</v>
      </c>
      <c r="B1230" s="101" t="s">
        <v>101</v>
      </c>
      <c r="C1230" s="101">
        <v>14</v>
      </c>
    </row>
    <row r="1231" spans="1:3" x14ac:dyDescent="0.3">
      <c r="A1231" s="101">
        <v>180324</v>
      </c>
      <c r="B1231" s="101" t="s">
        <v>101</v>
      </c>
      <c r="C1231" s="101">
        <v>14</v>
      </c>
    </row>
    <row r="1232" spans="1:3" x14ac:dyDescent="0.3">
      <c r="A1232" s="101">
        <v>180325</v>
      </c>
      <c r="B1232" s="101" t="s">
        <v>101</v>
      </c>
      <c r="C1232" s="101">
        <v>14</v>
      </c>
    </row>
    <row r="1233" spans="1:3" x14ac:dyDescent="0.3">
      <c r="A1233" s="101">
        <v>180327</v>
      </c>
      <c r="B1233" s="101" t="s">
        <v>101</v>
      </c>
      <c r="C1233" s="101">
        <v>14</v>
      </c>
    </row>
    <row r="1234" spans="1:3" x14ac:dyDescent="0.3">
      <c r="A1234" s="101">
        <v>180331</v>
      </c>
      <c r="B1234" s="101" t="s">
        <v>101</v>
      </c>
      <c r="C1234" s="101">
        <v>14</v>
      </c>
    </row>
    <row r="1235" spans="1:3" x14ac:dyDescent="0.3">
      <c r="A1235" s="101">
        <v>180332</v>
      </c>
      <c r="B1235" s="101" t="s">
        <v>101</v>
      </c>
      <c r="C1235" s="101">
        <v>14</v>
      </c>
    </row>
    <row r="1236" spans="1:3" x14ac:dyDescent="0.3">
      <c r="A1236" s="101">
        <v>180336</v>
      </c>
      <c r="B1236" s="101" t="s">
        <v>101</v>
      </c>
      <c r="C1236" s="101">
        <v>14</v>
      </c>
    </row>
    <row r="1237" spans="1:3" x14ac:dyDescent="0.3">
      <c r="A1237" s="101">
        <v>180337</v>
      </c>
      <c r="B1237" s="101" t="s">
        <v>101</v>
      </c>
      <c r="C1237" s="101">
        <v>14</v>
      </c>
    </row>
    <row r="1238" spans="1:3" x14ac:dyDescent="0.3">
      <c r="A1238" s="102">
        <v>180338</v>
      </c>
      <c r="B1238" s="102" t="s">
        <v>101</v>
      </c>
      <c r="C1238" s="101">
        <v>14</v>
      </c>
    </row>
    <row r="1239" spans="1:3" x14ac:dyDescent="0.3">
      <c r="A1239" s="101">
        <v>180343</v>
      </c>
      <c r="B1239" s="101" t="s">
        <v>101</v>
      </c>
      <c r="C1239" s="101">
        <v>14</v>
      </c>
    </row>
    <row r="1240" spans="1:3" x14ac:dyDescent="0.3">
      <c r="A1240" s="101">
        <v>180344</v>
      </c>
      <c r="B1240" s="101" t="s">
        <v>101</v>
      </c>
      <c r="C1240" s="101">
        <v>14</v>
      </c>
    </row>
    <row r="1241" spans="1:3" x14ac:dyDescent="0.3">
      <c r="A1241" s="101">
        <v>180345</v>
      </c>
      <c r="B1241" s="101" t="s">
        <v>101</v>
      </c>
      <c r="C1241" s="101">
        <v>14</v>
      </c>
    </row>
    <row r="1242" spans="1:3" x14ac:dyDescent="0.3">
      <c r="A1242" s="101">
        <v>180346</v>
      </c>
      <c r="B1242" s="101" t="s">
        <v>101</v>
      </c>
      <c r="C1242" s="101">
        <v>14</v>
      </c>
    </row>
    <row r="1243" spans="1:3" x14ac:dyDescent="0.3">
      <c r="A1243" s="101">
        <v>180347</v>
      </c>
      <c r="B1243" s="101" t="s">
        <v>101</v>
      </c>
      <c r="C1243" s="101">
        <v>14</v>
      </c>
    </row>
    <row r="1244" spans="1:3" x14ac:dyDescent="0.3">
      <c r="A1244" s="102">
        <v>180348</v>
      </c>
      <c r="B1244" s="102" t="s">
        <v>101</v>
      </c>
      <c r="C1244" s="101">
        <v>14</v>
      </c>
    </row>
    <row r="1245" spans="1:3" x14ac:dyDescent="0.3">
      <c r="A1245" s="102">
        <v>180350</v>
      </c>
      <c r="B1245" s="102" t="s">
        <v>101</v>
      </c>
      <c r="C1245" s="101">
        <v>14</v>
      </c>
    </row>
    <row r="1246" spans="1:3" x14ac:dyDescent="0.3">
      <c r="A1246" s="101">
        <v>189014</v>
      </c>
      <c r="B1246" s="101" t="s">
        <v>101</v>
      </c>
      <c r="C1246" s="101">
        <v>14</v>
      </c>
    </row>
    <row r="1247" spans="1:3" x14ac:dyDescent="0.3">
      <c r="A1247" s="101">
        <v>230001</v>
      </c>
      <c r="B1247" s="101" t="s">
        <v>100</v>
      </c>
      <c r="C1247" s="101">
        <v>16</v>
      </c>
    </row>
    <row r="1248" spans="1:3" x14ac:dyDescent="0.3">
      <c r="A1248" s="101">
        <v>230006</v>
      </c>
      <c r="B1248" s="101" t="s">
        <v>100</v>
      </c>
      <c r="C1248" s="101">
        <v>16</v>
      </c>
    </row>
    <row r="1249" spans="1:3" x14ac:dyDescent="0.3">
      <c r="A1249" s="101">
        <v>230007</v>
      </c>
      <c r="B1249" s="101" t="s">
        <v>100</v>
      </c>
      <c r="C1249" s="101">
        <v>16</v>
      </c>
    </row>
    <row r="1250" spans="1:3" x14ac:dyDescent="0.3">
      <c r="A1250" s="101">
        <v>230008</v>
      </c>
      <c r="B1250" s="101" t="s">
        <v>100</v>
      </c>
      <c r="C1250" s="101">
        <v>16</v>
      </c>
    </row>
    <row r="1251" spans="1:3" x14ac:dyDescent="0.3">
      <c r="A1251" s="101">
        <v>230009</v>
      </c>
      <c r="B1251" s="101" t="s">
        <v>100</v>
      </c>
      <c r="C1251" s="101">
        <v>16</v>
      </c>
    </row>
    <row r="1252" spans="1:3" x14ac:dyDescent="0.3">
      <c r="A1252" s="101">
        <v>230012</v>
      </c>
      <c r="B1252" s="101" t="s">
        <v>100</v>
      </c>
      <c r="C1252" s="101">
        <v>16</v>
      </c>
    </row>
    <row r="1253" spans="1:3" x14ac:dyDescent="0.3">
      <c r="A1253" s="101">
        <v>230013</v>
      </c>
      <c r="B1253" s="101" t="s">
        <v>100</v>
      </c>
      <c r="C1253" s="101">
        <v>16</v>
      </c>
    </row>
    <row r="1254" spans="1:3" x14ac:dyDescent="0.3">
      <c r="A1254" s="101">
        <v>230014</v>
      </c>
      <c r="B1254" s="101" t="s">
        <v>100</v>
      </c>
      <c r="C1254" s="101">
        <v>16</v>
      </c>
    </row>
    <row r="1255" spans="1:3" x14ac:dyDescent="0.3">
      <c r="A1255" s="101">
        <v>230015</v>
      </c>
      <c r="B1255" s="101" t="s">
        <v>100</v>
      </c>
      <c r="C1255" s="101">
        <v>16</v>
      </c>
    </row>
    <row r="1256" spans="1:3" x14ac:dyDescent="0.3">
      <c r="A1256" s="101">
        <v>230017</v>
      </c>
      <c r="B1256" s="101" t="s">
        <v>100</v>
      </c>
      <c r="C1256" s="101">
        <v>16</v>
      </c>
    </row>
    <row r="1257" spans="1:3" x14ac:dyDescent="0.3">
      <c r="A1257" s="101">
        <v>230018</v>
      </c>
      <c r="B1257" s="101" t="s">
        <v>100</v>
      </c>
      <c r="C1257" s="101">
        <v>16</v>
      </c>
    </row>
    <row r="1258" spans="1:3" x14ac:dyDescent="0.3">
      <c r="A1258" s="101">
        <v>230019</v>
      </c>
      <c r="B1258" s="101" t="s">
        <v>100</v>
      </c>
      <c r="C1258" s="101">
        <v>16</v>
      </c>
    </row>
    <row r="1259" spans="1:3" x14ac:dyDescent="0.3">
      <c r="A1259" s="101">
        <v>230020</v>
      </c>
      <c r="B1259" s="101" t="s">
        <v>100</v>
      </c>
      <c r="C1259" s="101">
        <v>16</v>
      </c>
    </row>
    <row r="1260" spans="1:3" x14ac:dyDescent="0.3">
      <c r="A1260" s="101">
        <v>230021</v>
      </c>
      <c r="B1260" s="101" t="s">
        <v>100</v>
      </c>
      <c r="C1260" s="101">
        <v>16</v>
      </c>
    </row>
    <row r="1261" spans="1:3" x14ac:dyDescent="0.3">
      <c r="A1261" s="101">
        <v>230023</v>
      </c>
      <c r="B1261" s="101" t="s">
        <v>100</v>
      </c>
      <c r="C1261" s="101">
        <v>16</v>
      </c>
    </row>
    <row r="1262" spans="1:3" x14ac:dyDescent="0.3">
      <c r="A1262" s="101">
        <v>230024</v>
      </c>
      <c r="B1262" s="101" t="s">
        <v>100</v>
      </c>
      <c r="C1262" s="101">
        <v>16</v>
      </c>
    </row>
    <row r="1263" spans="1:3" x14ac:dyDescent="0.3">
      <c r="A1263" s="101">
        <v>230025</v>
      </c>
      <c r="B1263" s="101" t="s">
        <v>100</v>
      </c>
      <c r="C1263" s="101">
        <v>16</v>
      </c>
    </row>
    <row r="1264" spans="1:3" x14ac:dyDescent="0.3">
      <c r="A1264" s="101">
        <v>230026</v>
      </c>
      <c r="B1264" s="101" t="s">
        <v>100</v>
      </c>
      <c r="C1264" s="101">
        <v>16</v>
      </c>
    </row>
    <row r="1265" spans="1:3" x14ac:dyDescent="0.3">
      <c r="A1265" s="101">
        <v>230027</v>
      </c>
      <c r="B1265" s="101" t="s">
        <v>100</v>
      </c>
      <c r="C1265" s="101">
        <v>16</v>
      </c>
    </row>
    <row r="1266" spans="1:3" x14ac:dyDescent="0.3">
      <c r="A1266" s="101">
        <v>230028</v>
      </c>
      <c r="B1266" s="101" t="s">
        <v>100</v>
      </c>
      <c r="C1266" s="101">
        <v>16</v>
      </c>
    </row>
    <row r="1267" spans="1:3" x14ac:dyDescent="0.3">
      <c r="A1267" s="101">
        <v>230029</v>
      </c>
      <c r="B1267" s="101" t="s">
        <v>100</v>
      </c>
      <c r="C1267" s="101">
        <v>16</v>
      </c>
    </row>
    <row r="1268" spans="1:3" x14ac:dyDescent="0.3">
      <c r="A1268" s="101">
        <v>230030</v>
      </c>
      <c r="B1268" s="101" t="s">
        <v>100</v>
      </c>
      <c r="C1268" s="101">
        <v>16</v>
      </c>
    </row>
    <row r="1269" spans="1:3" x14ac:dyDescent="0.3">
      <c r="A1269" s="101">
        <v>230031</v>
      </c>
      <c r="B1269" s="101" t="s">
        <v>100</v>
      </c>
      <c r="C1269" s="101">
        <v>16</v>
      </c>
    </row>
    <row r="1270" spans="1:3" x14ac:dyDescent="0.3">
      <c r="A1270" s="101">
        <v>230033</v>
      </c>
      <c r="B1270" s="101" t="s">
        <v>100</v>
      </c>
      <c r="C1270" s="101">
        <v>16</v>
      </c>
    </row>
    <row r="1271" spans="1:3" x14ac:dyDescent="0.3">
      <c r="A1271" s="101">
        <v>230034</v>
      </c>
      <c r="B1271" s="101" t="s">
        <v>100</v>
      </c>
      <c r="C1271" s="101">
        <v>16</v>
      </c>
    </row>
    <row r="1272" spans="1:3" x14ac:dyDescent="0.3">
      <c r="A1272" s="101">
        <v>230036</v>
      </c>
      <c r="B1272" s="101" t="s">
        <v>100</v>
      </c>
      <c r="C1272" s="101">
        <v>16</v>
      </c>
    </row>
    <row r="1273" spans="1:3" x14ac:dyDescent="0.3">
      <c r="A1273" s="101">
        <v>230038</v>
      </c>
      <c r="B1273" s="101" t="s">
        <v>100</v>
      </c>
      <c r="C1273" s="101">
        <v>16</v>
      </c>
    </row>
    <row r="1274" spans="1:3" x14ac:dyDescent="0.3">
      <c r="A1274" s="101">
        <v>230039</v>
      </c>
      <c r="B1274" s="101" t="s">
        <v>100</v>
      </c>
      <c r="C1274" s="101">
        <v>16</v>
      </c>
    </row>
    <row r="1275" spans="1:3" x14ac:dyDescent="0.3">
      <c r="A1275" s="101">
        <v>230040</v>
      </c>
      <c r="B1275" s="101" t="s">
        <v>100</v>
      </c>
      <c r="C1275" s="101">
        <v>16</v>
      </c>
    </row>
    <row r="1276" spans="1:3" x14ac:dyDescent="0.3">
      <c r="A1276" s="101">
        <v>230043</v>
      </c>
      <c r="B1276" s="101" t="s">
        <v>100</v>
      </c>
      <c r="C1276" s="101">
        <v>16</v>
      </c>
    </row>
    <row r="1277" spans="1:3" x14ac:dyDescent="0.3">
      <c r="A1277" s="101">
        <v>230045</v>
      </c>
      <c r="B1277" s="101" t="s">
        <v>100</v>
      </c>
      <c r="C1277" s="101">
        <v>16</v>
      </c>
    </row>
    <row r="1278" spans="1:3" x14ac:dyDescent="0.3">
      <c r="A1278" s="101">
        <v>230046</v>
      </c>
      <c r="B1278" s="101" t="s">
        <v>100</v>
      </c>
      <c r="C1278" s="101">
        <v>16</v>
      </c>
    </row>
    <row r="1279" spans="1:3" x14ac:dyDescent="0.3">
      <c r="A1279" s="101">
        <v>230047</v>
      </c>
      <c r="B1279" s="101" t="s">
        <v>100</v>
      </c>
      <c r="C1279" s="101">
        <v>16</v>
      </c>
    </row>
    <row r="1280" spans="1:3" x14ac:dyDescent="0.3">
      <c r="A1280" s="101">
        <v>230048</v>
      </c>
      <c r="B1280" s="101" t="s">
        <v>100</v>
      </c>
      <c r="C1280" s="101">
        <v>16</v>
      </c>
    </row>
    <row r="1281" spans="1:3" x14ac:dyDescent="0.3">
      <c r="A1281" s="101">
        <v>230049</v>
      </c>
      <c r="B1281" s="101" t="s">
        <v>100</v>
      </c>
      <c r="C1281" s="101">
        <v>16</v>
      </c>
    </row>
    <row r="1282" spans="1:3" x14ac:dyDescent="0.3">
      <c r="A1282" s="101">
        <v>230050</v>
      </c>
      <c r="B1282" s="101" t="s">
        <v>100</v>
      </c>
      <c r="C1282" s="101">
        <v>16</v>
      </c>
    </row>
    <row r="1283" spans="1:3" x14ac:dyDescent="0.3">
      <c r="A1283" s="101">
        <v>230051</v>
      </c>
      <c r="B1283" s="101" t="s">
        <v>100</v>
      </c>
      <c r="C1283" s="101">
        <v>16</v>
      </c>
    </row>
    <row r="1284" spans="1:3" x14ac:dyDescent="0.3">
      <c r="A1284" s="101">
        <v>230052</v>
      </c>
      <c r="B1284" s="101" t="s">
        <v>100</v>
      </c>
      <c r="C1284" s="101">
        <v>16</v>
      </c>
    </row>
    <row r="1285" spans="1:3" x14ac:dyDescent="0.3">
      <c r="A1285" s="101">
        <v>230053</v>
      </c>
      <c r="B1285" s="101" t="s">
        <v>100</v>
      </c>
      <c r="C1285" s="101">
        <v>16</v>
      </c>
    </row>
    <row r="1286" spans="1:3" x14ac:dyDescent="0.3">
      <c r="A1286" s="101">
        <v>230054</v>
      </c>
      <c r="B1286" s="101" t="s">
        <v>100</v>
      </c>
      <c r="C1286" s="101">
        <v>16</v>
      </c>
    </row>
    <row r="1287" spans="1:3" x14ac:dyDescent="0.3">
      <c r="A1287" s="101">
        <v>230055</v>
      </c>
      <c r="B1287" s="101" t="s">
        <v>100</v>
      </c>
      <c r="C1287" s="101">
        <v>16</v>
      </c>
    </row>
    <row r="1288" spans="1:3" x14ac:dyDescent="0.3">
      <c r="A1288" s="101">
        <v>230056</v>
      </c>
      <c r="B1288" s="101" t="s">
        <v>100</v>
      </c>
      <c r="C1288" s="101">
        <v>16</v>
      </c>
    </row>
    <row r="1289" spans="1:3" x14ac:dyDescent="0.3">
      <c r="A1289" s="101">
        <v>230059</v>
      </c>
      <c r="B1289" s="101" t="s">
        <v>100</v>
      </c>
      <c r="C1289" s="101">
        <v>16</v>
      </c>
    </row>
    <row r="1290" spans="1:3" x14ac:dyDescent="0.3">
      <c r="A1290" s="101">
        <v>230061</v>
      </c>
      <c r="B1290" s="101" t="s">
        <v>100</v>
      </c>
      <c r="C1290" s="101">
        <v>16</v>
      </c>
    </row>
    <row r="1291" spans="1:3" x14ac:dyDescent="0.3">
      <c r="A1291" s="102">
        <v>230062</v>
      </c>
      <c r="B1291" s="102" t="s">
        <v>100</v>
      </c>
      <c r="C1291" s="101">
        <v>16</v>
      </c>
    </row>
    <row r="1292" spans="1:3" x14ac:dyDescent="0.3">
      <c r="A1292" s="101">
        <v>239016</v>
      </c>
      <c r="B1292" s="101" t="s">
        <v>100</v>
      </c>
      <c r="C1292" s="101">
        <v>16</v>
      </c>
    </row>
    <row r="1293" spans="1:3" x14ac:dyDescent="0.3">
      <c r="A1293" s="101">
        <v>140228</v>
      </c>
      <c r="B1293" s="101" t="s">
        <v>99</v>
      </c>
      <c r="C1293" s="101">
        <v>17</v>
      </c>
    </row>
    <row r="1294" spans="1:3" x14ac:dyDescent="0.3">
      <c r="A1294" s="101">
        <v>140229</v>
      </c>
      <c r="B1294" s="101" t="s">
        <v>99</v>
      </c>
      <c r="C1294" s="101">
        <v>17</v>
      </c>
    </row>
    <row r="1295" spans="1:3" x14ac:dyDescent="0.3">
      <c r="A1295" s="101">
        <v>140230</v>
      </c>
      <c r="B1295" s="101" t="s">
        <v>99</v>
      </c>
      <c r="C1295" s="101">
        <v>17</v>
      </c>
    </row>
    <row r="1296" spans="1:3" x14ac:dyDescent="0.3">
      <c r="A1296" s="101">
        <v>140236</v>
      </c>
      <c r="B1296" s="101" t="s">
        <v>99</v>
      </c>
      <c r="C1296" s="101">
        <v>17</v>
      </c>
    </row>
    <row r="1297" spans="1:3" x14ac:dyDescent="0.3">
      <c r="A1297" s="101">
        <v>260025</v>
      </c>
      <c r="B1297" s="101" t="s">
        <v>99</v>
      </c>
      <c r="C1297" s="101">
        <v>17</v>
      </c>
    </row>
    <row r="1298" spans="1:3" x14ac:dyDescent="0.3">
      <c r="A1298" s="101">
        <v>260042</v>
      </c>
      <c r="B1298" s="101" t="s">
        <v>99</v>
      </c>
      <c r="C1298" s="101">
        <v>17</v>
      </c>
    </row>
    <row r="1299" spans="1:3" x14ac:dyDescent="0.3">
      <c r="A1299" s="101">
        <v>260043</v>
      </c>
      <c r="B1299" s="101" t="s">
        <v>99</v>
      </c>
      <c r="C1299" s="101">
        <v>17</v>
      </c>
    </row>
    <row r="1300" spans="1:3" x14ac:dyDescent="0.3">
      <c r="A1300" s="101">
        <v>260044</v>
      </c>
      <c r="B1300" s="101" t="s">
        <v>99</v>
      </c>
      <c r="C1300" s="101">
        <v>17</v>
      </c>
    </row>
    <row r="1301" spans="1:3" x14ac:dyDescent="0.3">
      <c r="A1301" s="101">
        <v>260046</v>
      </c>
      <c r="B1301" s="101" t="s">
        <v>99</v>
      </c>
      <c r="C1301" s="101">
        <v>17</v>
      </c>
    </row>
    <row r="1302" spans="1:3" x14ac:dyDescent="0.3">
      <c r="A1302" s="101">
        <v>260047</v>
      </c>
      <c r="B1302" s="101" t="s">
        <v>99</v>
      </c>
      <c r="C1302" s="101">
        <v>17</v>
      </c>
    </row>
    <row r="1303" spans="1:3" x14ac:dyDescent="0.3">
      <c r="A1303" s="101">
        <v>260050</v>
      </c>
      <c r="B1303" s="101" t="s">
        <v>99</v>
      </c>
      <c r="C1303" s="101">
        <v>17</v>
      </c>
    </row>
    <row r="1304" spans="1:3" x14ac:dyDescent="0.3">
      <c r="A1304" s="101">
        <v>260051</v>
      </c>
      <c r="B1304" s="101" t="s">
        <v>99</v>
      </c>
      <c r="C1304" s="101">
        <v>17</v>
      </c>
    </row>
    <row r="1305" spans="1:3" x14ac:dyDescent="0.3">
      <c r="A1305" s="101">
        <v>260052</v>
      </c>
      <c r="B1305" s="101" t="s">
        <v>99</v>
      </c>
      <c r="C1305" s="101">
        <v>17</v>
      </c>
    </row>
    <row r="1306" spans="1:3" x14ac:dyDescent="0.3">
      <c r="A1306" s="101">
        <v>260053</v>
      </c>
      <c r="B1306" s="101" t="s">
        <v>99</v>
      </c>
      <c r="C1306" s="101">
        <v>17</v>
      </c>
    </row>
    <row r="1307" spans="1:3" x14ac:dyDescent="0.3">
      <c r="A1307" s="101">
        <v>260055</v>
      </c>
      <c r="B1307" s="101" t="s">
        <v>99</v>
      </c>
      <c r="C1307" s="101">
        <v>17</v>
      </c>
    </row>
    <row r="1308" spans="1:3" x14ac:dyDescent="0.3">
      <c r="A1308" s="101">
        <v>260056</v>
      </c>
      <c r="B1308" s="101" t="s">
        <v>99</v>
      </c>
      <c r="C1308" s="101">
        <v>17</v>
      </c>
    </row>
    <row r="1309" spans="1:3" x14ac:dyDescent="0.3">
      <c r="A1309" s="101">
        <v>260060</v>
      </c>
      <c r="B1309" s="101" t="s">
        <v>99</v>
      </c>
      <c r="C1309" s="101">
        <v>17</v>
      </c>
    </row>
    <row r="1310" spans="1:3" x14ac:dyDescent="0.3">
      <c r="A1310" s="101">
        <v>260062</v>
      </c>
      <c r="B1310" s="101" t="s">
        <v>99</v>
      </c>
      <c r="C1310" s="101">
        <v>17</v>
      </c>
    </row>
    <row r="1311" spans="1:3" x14ac:dyDescent="0.3">
      <c r="A1311" s="101">
        <v>260063</v>
      </c>
      <c r="B1311" s="101" t="s">
        <v>99</v>
      </c>
      <c r="C1311" s="101">
        <v>17</v>
      </c>
    </row>
    <row r="1312" spans="1:3" x14ac:dyDescent="0.3">
      <c r="A1312" s="101">
        <v>260070</v>
      </c>
      <c r="B1312" s="101" t="s">
        <v>99</v>
      </c>
      <c r="C1312" s="101">
        <v>17</v>
      </c>
    </row>
    <row r="1313" spans="1:3" x14ac:dyDescent="0.3">
      <c r="A1313" s="101">
        <v>260071</v>
      </c>
      <c r="B1313" s="101" t="s">
        <v>99</v>
      </c>
      <c r="C1313" s="101">
        <v>17</v>
      </c>
    </row>
    <row r="1314" spans="1:3" x14ac:dyDescent="0.3">
      <c r="A1314" s="101">
        <v>260072</v>
      </c>
      <c r="B1314" s="101" t="s">
        <v>99</v>
      </c>
      <c r="C1314" s="101">
        <v>17</v>
      </c>
    </row>
    <row r="1315" spans="1:3" x14ac:dyDescent="0.3">
      <c r="A1315" s="101">
        <v>260074</v>
      </c>
      <c r="B1315" s="101" t="s">
        <v>99</v>
      </c>
      <c r="C1315" s="101">
        <v>17</v>
      </c>
    </row>
    <row r="1316" spans="1:3" x14ac:dyDescent="0.3">
      <c r="A1316" s="101">
        <v>260075</v>
      </c>
      <c r="B1316" s="101" t="s">
        <v>99</v>
      </c>
      <c r="C1316" s="101">
        <v>17</v>
      </c>
    </row>
    <row r="1317" spans="1:3" x14ac:dyDescent="0.3">
      <c r="A1317" s="101">
        <v>260078</v>
      </c>
      <c r="B1317" s="101" t="s">
        <v>99</v>
      </c>
      <c r="C1317" s="101">
        <v>17</v>
      </c>
    </row>
    <row r="1318" spans="1:3" x14ac:dyDescent="0.3">
      <c r="A1318" s="101">
        <v>260079</v>
      </c>
      <c r="B1318" s="101" t="s">
        <v>99</v>
      </c>
      <c r="C1318" s="101">
        <v>17</v>
      </c>
    </row>
    <row r="1319" spans="1:3" x14ac:dyDescent="0.3">
      <c r="A1319" s="101">
        <v>260080</v>
      </c>
      <c r="B1319" s="101" t="s">
        <v>99</v>
      </c>
      <c r="C1319" s="101">
        <v>17</v>
      </c>
    </row>
    <row r="1320" spans="1:3" x14ac:dyDescent="0.3">
      <c r="A1320" s="101">
        <v>260082</v>
      </c>
      <c r="B1320" s="101" t="s">
        <v>99</v>
      </c>
      <c r="C1320" s="101">
        <v>17</v>
      </c>
    </row>
    <row r="1321" spans="1:3" x14ac:dyDescent="0.3">
      <c r="A1321" s="101">
        <v>260083</v>
      </c>
      <c r="B1321" s="101" t="s">
        <v>99</v>
      </c>
      <c r="C1321" s="101">
        <v>17</v>
      </c>
    </row>
    <row r="1322" spans="1:3" x14ac:dyDescent="0.3">
      <c r="A1322" s="101">
        <v>260085</v>
      </c>
      <c r="B1322" s="101" t="s">
        <v>99</v>
      </c>
      <c r="C1322" s="101">
        <v>17</v>
      </c>
    </row>
    <row r="1323" spans="1:3" x14ac:dyDescent="0.3">
      <c r="A1323" s="101">
        <v>260086</v>
      </c>
      <c r="B1323" s="101" t="s">
        <v>99</v>
      </c>
      <c r="C1323" s="101">
        <v>17</v>
      </c>
    </row>
    <row r="1324" spans="1:3" x14ac:dyDescent="0.3">
      <c r="A1324" s="101">
        <v>260087</v>
      </c>
      <c r="B1324" s="101" t="s">
        <v>99</v>
      </c>
      <c r="C1324" s="101">
        <v>17</v>
      </c>
    </row>
    <row r="1325" spans="1:3" x14ac:dyDescent="0.3">
      <c r="A1325" s="101">
        <v>260088</v>
      </c>
      <c r="B1325" s="101" t="s">
        <v>99</v>
      </c>
      <c r="C1325" s="101">
        <v>17</v>
      </c>
    </row>
    <row r="1326" spans="1:3" x14ac:dyDescent="0.3">
      <c r="A1326" s="101">
        <v>260089</v>
      </c>
      <c r="B1326" s="101" t="s">
        <v>99</v>
      </c>
      <c r="C1326" s="101">
        <v>17</v>
      </c>
    </row>
    <row r="1327" spans="1:3" x14ac:dyDescent="0.3">
      <c r="A1327" s="101">
        <v>260090</v>
      </c>
      <c r="B1327" s="101" t="s">
        <v>99</v>
      </c>
      <c r="C1327" s="101">
        <v>17</v>
      </c>
    </row>
    <row r="1328" spans="1:3" x14ac:dyDescent="0.3">
      <c r="A1328" s="101">
        <v>260092</v>
      </c>
      <c r="B1328" s="101" t="s">
        <v>99</v>
      </c>
      <c r="C1328" s="101">
        <v>17</v>
      </c>
    </row>
    <row r="1329" spans="1:3" x14ac:dyDescent="0.3">
      <c r="A1329" s="101">
        <v>260093</v>
      </c>
      <c r="B1329" s="101" t="s">
        <v>99</v>
      </c>
      <c r="C1329" s="101">
        <v>17</v>
      </c>
    </row>
    <row r="1330" spans="1:3" x14ac:dyDescent="0.3">
      <c r="A1330" s="101">
        <v>260094</v>
      </c>
      <c r="B1330" s="101" t="s">
        <v>99</v>
      </c>
      <c r="C1330" s="101">
        <v>17</v>
      </c>
    </row>
    <row r="1331" spans="1:3" x14ac:dyDescent="0.3">
      <c r="A1331" s="101">
        <v>260095</v>
      </c>
      <c r="B1331" s="101" t="s">
        <v>99</v>
      </c>
      <c r="C1331" s="101">
        <v>17</v>
      </c>
    </row>
    <row r="1332" spans="1:3" x14ac:dyDescent="0.3">
      <c r="A1332" s="101">
        <v>260096</v>
      </c>
      <c r="B1332" s="101" t="s">
        <v>99</v>
      </c>
      <c r="C1332" s="101">
        <v>17</v>
      </c>
    </row>
    <row r="1333" spans="1:3" x14ac:dyDescent="0.3">
      <c r="A1333" s="101">
        <v>260098</v>
      </c>
      <c r="B1333" s="101" t="s">
        <v>99</v>
      </c>
      <c r="C1333" s="101">
        <v>17</v>
      </c>
    </row>
    <row r="1334" spans="1:3" x14ac:dyDescent="0.3">
      <c r="A1334" s="101">
        <v>260101</v>
      </c>
      <c r="B1334" s="101" t="s">
        <v>99</v>
      </c>
      <c r="C1334" s="101">
        <v>17</v>
      </c>
    </row>
    <row r="1335" spans="1:3" x14ac:dyDescent="0.3">
      <c r="A1335" s="101">
        <v>260104</v>
      </c>
      <c r="B1335" s="101" t="s">
        <v>99</v>
      </c>
      <c r="C1335" s="101">
        <v>17</v>
      </c>
    </row>
    <row r="1336" spans="1:3" x14ac:dyDescent="0.3">
      <c r="A1336" s="101">
        <v>260106</v>
      </c>
      <c r="B1336" s="101" t="s">
        <v>99</v>
      </c>
      <c r="C1336" s="101">
        <v>17</v>
      </c>
    </row>
    <row r="1337" spans="1:3" x14ac:dyDescent="0.3">
      <c r="A1337" s="101">
        <v>260108</v>
      </c>
      <c r="B1337" s="101" t="s">
        <v>99</v>
      </c>
      <c r="C1337" s="101">
        <v>17</v>
      </c>
    </row>
    <row r="1338" spans="1:3" x14ac:dyDescent="0.3">
      <c r="A1338" s="101">
        <v>260109</v>
      </c>
      <c r="B1338" s="101" t="s">
        <v>99</v>
      </c>
      <c r="C1338" s="101">
        <v>17</v>
      </c>
    </row>
    <row r="1339" spans="1:3" x14ac:dyDescent="0.3">
      <c r="A1339" s="101">
        <v>260110</v>
      </c>
      <c r="B1339" s="101" t="s">
        <v>99</v>
      </c>
      <c r="C1339" s="101">
        <v>17</v>
      </c>
    </row>
    <row r="1340" spans="1:3" x14ac:dyDescent="0.3">
      <c r="A1340" s="101">
        <v>260111</v>
      </c>
      <c r="B1340" s="101" t="s">
        <v>99</v>
      </c>
      <c r="C1340" s="101">
        <v>17</v>
      </c>
    </row>
    <row r="1341" spans="1:3" x14ac:dyDescent="0.3">
      <c r="A1341" s="101">
        <v>260112</v>
      </c>
      <c r="B1341" s="101" t="s">
        <v>99</v>
      </c>
      <c r="C1341" s="101">
        <v>17</v>
      </c>
    </row>
    <row r="1342" spans="1:3" x14ac:dyDescent="0.3">
      <c r="A1342" s="101">
        <v>260114</v>
      </c>
      <c r="B1342" s="101" t="s">
        <v>99</v>
      </c>
      <c r="C1342" s="101">
        <v>17</v>
      </c>
    </row>
    <row r="1343" spans="1:3" x14ac:dyDescent="0.3">
      <c r="A1343" s="101">
        <v>260115</v>
      </c>
      <c r="B1343" s="101" t="s">
        <v>99</v>
      </c>
      <c r="C1343" s="101">
        <v>17</v>
      </c>
    </row>
    <row r="1344" spans="1:3" x14ac:dyDescent="0.3">
      <c r="A1344" s="101">
        <v>260116</v>
      </c>
      <c r="B1344" s="101" t="s">
        <v>99</v>
      </c>
      <c r="C1344" s="101">
        <v>17</v>
      </c>
    </row>
    <row r="1345" spans="1:3" x14ac:dyDescent="0.3">
      <c r="A1345" s="101">
        <v>260117</v>
      </c>
      <c r="B1345" s="101" t="s">
        <v>99</v>
      </c>
      <c r="C1345" s="101">
        <v>17</v>
      </c>
    </row>
    <row r="1346" spans="1:3" x14ac:dyDescent="0.3">
      <c r="A1346" s="101">
        <v>260118</v>
      </c>
      <c r="B1346" s="101" t="s">
        <v>99</v>
      </c>
      <c r="C1346" s="101">
        <v>17</v>
      </c>
    </row>
    <row r="1347" spans="1:3" x14ac:dyDescent="0.3">
      <c r="A1347" s="101">
        <v>260119</v>
      </c>
      <c r="B1347" s="101" t="s">
        <v>99</v>
      </c>
      <c r="C1347" s="101">
        <v>17</v>
      </c>
    </row>
    <row r="1348" spans="1:3" x14ac:dyDescent="0.3">
      <c r="A1348" s="101">
        <v>260122</v>
      </c>
      <c r="B1348" s="101" t="s">
        <v>99</v>
      </c>
      <c r="C1348" s="101">
        <v>17</v>
      </c>
    </row>
    <row r="1349" spans="1:3" x14ac:dyDescent="0.3">
      <c r="A1349" s="101">
        <v>260124</v>
      </c>
      <c r="B1349" s="101" t="s">
        <v>99</v>
      </c>
      <c r="C1349" s="101">
        <v>17</v>
      </c>
    </row>
    <row r="1350" spans="1:3" x14ac:dyDescent="0.3">
      <c r="A1350" s="101">
        <v>260126</v>
      </c>
      <c r="B1350" s="101" t="s">
        <v>99</v>
      </c>
      <c r="C1350" s="101">
        <v>17</v>
      </c>
    </row>
    <row r="1351" spans="1:3" x14ac:dyDescent="0.3">
      <c r="A1351" s="101">
        <v>260129</v>
      </c>
      <c r="B1351" s="101" t="s">
        <v>99</v>
      </c>
      <c r="C1351" s="101">
        <v>17</v>
      </c>
    </row>
    <row r="1352" spans="1:3" x14ac:dyDescent="0.3">
      <c r="A1352" s="101">
        <v>260130</v>
      </c>
      <c r="B1352" s="101" t="s">
        <v>99</v>
      </c>
      <c r="C1352" s="101">
        <v>17</v>
      </c>
    </row>
    <row r="1353" spans="1:3" x14ac:dyDescent="0.3">
      <c r="A1353" s="101">
        <v>260131</v>
      </c>
      <c r="B1353" s="101" t="s">
        <v>99</v>
      </c>
      <c r="C1353" s="101">
        <v>17</v>
      </c>
    </row>
    <row r="1354" spans="1:3" x14ac:dyDescent="0.3">
      <c r="A1354" s="101">
        <v>260132</v>
      </c>
      <c r="B1354" s="101" t="s">
        <v>99</v>
      </c>
      <c r="C1354" s="101">
        <v>17</v>
      </c>
    </row>
    <row r="1355" spans="1:3" x14ac:dyDescent="0.3">
      <c r="A1355" s="101">
        <v>260133</v>
      </c>
      <c r="B1355" s="101" t="s">
        <v>99</v>
      </c>
      <c r="C1355" s="101">
        <v>17</v>
      </c>
    </row>
    <row r="1356" spans="1:3" x14ac:dyDescent="0.3">
      <c r="A1356" s="101">
        <v>260134</v>
      </c>
      <c r="B1356" s="101" t="s">
        <v>99</v>
      </c>
      <c r="C1356" s="101">
        <v>17</v>
      </c>
    </row>
    <row r="1357" spans="1:3" x14ac:dyDescent="0.3">
      <c r="A1357" s="101">
        <v>260137</v>
      </c>
      <c r="B1357" s="101" t="s">
        <v>99</v>
      </c>
      <c r="C1357" s="101">
        <v>17</v>
      </c>
    </row>
    <row r="1358" spans="1:3" x14ac:dyDescent="0.3">
      <c r="A1358" s="101">
        <v>260140</v>
      </c>
      <c r="B1358" s="101" t="s">
        <v>99</v>
      </c>
      <c r="C1358" s="101">
        <v>17</v>
      </c>
    </row>
    <row r="1359" spans="1:3" x14ac:dyDescent="0.3">
      <c r="A1359" s="101">
        <v>260141</v>
      </c>
      <c r="B1359" s="101" t="s">
        <v>99</v>
      </c>
      <c r="C1359" s="101">
        <v>17</v>
      </c>
    </row>
    <row r="1360" spans="1:3" x14ac:dyDescent="0.3">
      <c r="A1360" s="101">
        <v>260142</v>
      </c>
      <c r="B1360" s="101" t="s">
        <v>99</v>
      </c>
      <c r="C1360" s="101">
        <v>17</v>
      </c>
    </row>
    <row r="1361" spans="1:3" x14ac:dyDescent="0.3">
      <c r="A1361" s="101">
        <v>260143</v>
      </c>
      <c r="B1361" s="101" t="s">
        <v>99</v>
      </c>
      <c r="C1361" s="101">
        <v>17</v>
      </c>
    </row>
    <row r="1362" spans="1:3" x14ac:dyDescent="0.3">
      <c r="A1362" s="101">
        <v>260144</v>
      </c>
      <c r="B1362" s="101" t="s">
        <v>99</v>
      </c>
      <c r="C1362" s="101">
        <v>17</v>
      </c>
    </row>
    <row r="1363" spans="1:3" x14ac:dyDescent="0.3">
      <c r="A1363" s="101">
        <v>260145</v>
      </c>
      <c r="B1363" s="101" t="s">
        <v>99</v>
      </c>
      <c r="C1363" s="101">
        <v>17</v>
      </c>
    </row>
    <row r="1364" spans="1:3" x14ac:dyDescent="0.3">
      <c r="A1364" s="101">
        <v>260147</v>
      </c>
      <c r="B1364" s="101" t="s">
        <v>99</v>
      </c>
      <c r="C1364" s="101">
        <v>17</v>
      </c>
    </row>
    <row r="1365" spans="1:3" x14ac:dyDescent="0.3">
      <c r="A1365" s="101">
        <v>260148</v>
      </c>
      <c r="B1365" s="101" t="s">
        <v>99</v>
      </c>
      <c r="C1365" s="101">
        <v>17</v>
      </c>
    </row>
    <row r="1366" spans="1:3" x14ac:dyDescent="0.3">
      <c r="A1366" s="101">
        <v>260152</v>
      </c>
      <c r="B1366" s="101" t="s">
        <v>99</v>
      </c>
      <c r="C1366" s="101">
        <v>17</v>
      </c>
    </row>
    <row r="1367" spans="1:3" x14ac:dyDescent="0.3">
      <c r="A1367" s="101">
        <v>260154</v>
      </c>
      <c r="B1367" s="101" t="s">
        <v>99</v>
      </c>
      <c r="C1367" s="101">
        <v>17</v>
      </c>
    </row>
    <row r="1368" spans="1:3" x14ac:dyDescent="0.3">
      <c r="A1368" s="101">
        <v>260157</v>
      </c>
      <c r="B1368" s="101" t="s">
        <v>99</v>
      </c>
      <c r="C1368" s="101">
        <v>17</v>
      </c>
    </row>
    <row r="1369" spans="1:3" x14ac:dyDescent="0.3">
      <c r="A1369" s="101">
        <v>260159</v>
      </c>
      <c r="B1369" s="101" t="s">
        <v>99</v>
      </c>
      <c r="C1369" s="101">
        <v>17</v>
      </c>
    </row>
    <row r="1370" spans="1:3" x14ac:dyDescent="0.3">
      <c r="A1370" s="101">
        <v>260161</v>
      </c>
      <c r="B1370" s="101" t="s">
        <v>99</v>
      </c>
      <c r="C1370" s="101">
        <v>17</v>
      </c>
    </row>
    <row r="1371" spans="1:3" x14ac:dyDescent="0.3">
      <c r="A1371" s="101">
        <v>260162</v>
      </c>
      <c r="B1371" s="101" t="s">
        <v>99</v>
      </c>
      <c r="C1371" s="101">
        <v>17</v>
      </c>
    </row>
    <row r="1372" spans="1:3" x14ac:dyDescent="0.3">
      <c r="A1372" s="101">
        <v>260163</v>
      </c>
      <c r="B1372" s="101" t="s">
        <v>99</v>
      </c>
      <c r="C1372" s="101">
        <v>17</v>
      </c>
    </row>
    <row r="1373" spans="1:3" x14ac:dyDescent="0.3">
      <c r="A1373" s="101">
        <v>260164</v>
      </c>
      <c r="B1373" s="101" t="s">
        <v>99</v>
      </c>
      <c r="C1373" s="101">
        <v>17</v>
      </c>
    </row>
    <row r="1374" spans="1:3" x14ac:dyDescent="0.3">
      <c r="A1374" s="101">
        <v>260166</v>
      </c>
      <c r="B1374" s="101" t="s">
        <v>99</v>
      </c>
      <c r="C1374" s="101">
        <v>17</v>
      </c>
    </row>
    <row r="1375" spans="1:3" x14ac:dyDescent="0.3">
      <c r="A1375" s="101">
        <v>260167</v>
      </c>
      <c r="B1375" s="101" t="s">
        <v>99</v>
      </c>
      <c r="C1375" s="101">
        <v>17</v>
      </c>
    </row>
    <row r="1376" spans="1:3" x14ac:dyDescent="0.3">
      <c r="A1376" s="101">
        <v>260169</v>
      </c>
      <c r="B1376" s="101" t="s">
        <v>99</v>
      </c>
      <c r="C1376" s="101">
        <v>17</v>
      </c>
    </row>
    <row r="1377" spans="1:3" x14ac:dyDescent="0.3">
      <c r="A1377" s="101">
        <v>260170</v>
      </c>
      <c r="B1377" s="101" t="s">
        <v>99</v>
      </c>
      <c r="C1377" s="101">
        <v>17</v>
      </c>
    </row>
    <row r="1378" spans="1:3" x14ac:dyDescent="0.3">
      <c r="A1378" s="101">
        <v>260172</v>
      </c>
      <c r="B1378" s="101" t="s">
        <v>99</v>
      </c>
      <c r="C1378" s="101">
        <v>17</v>
      </c>
    </row>
    <row r="1379" spans="1:3" x14ac:dyDescent="0.3">
      <c r="A1379" s="101">
        <v>260173</v>
      </c>
      <c r="B1379" s="101" t="s">
        <v>99</v>
      </c>
      <c r="C1379" s="101">
        <v>17</v>
      </c>
    </row>
    <row r="1380" spans="1:3" x14ac:dyDescent="0.3">
      <c r="A1380" s="101">
        <v>260174</v>
      </c>
      <c r="B1380" s="101" t="s">
        <v>99</v>
      </c>
      <c r="C1380" s="101">
        <v>17</v>
      </c>
    </row>
    <row r="1381" spans="1:3" x14ac:dyDescent="0.3">
      <c r="A1381" s="102">
        <v>260176</v>
      </c>
      <c r="B1381" s="102" t="s">
        <v>99</v>
      </c>
      <c r="C1381" s="102">
        <v>17</v>
      </c>
    </row>
    <row r="1382" spans="1:3" x14ac:dyDescent="0.3">
      <c r="A1382" s="101">
        <v>260178</v>
      </c>
      <c r="B1382" s="101" t="s">
        <v>99</v>
      </c>
      <c r="C1382" s="101">
        <v>17</v>
      </c>
    </row>
    <row r="1383" spans="1:3" x14ac:dyDescent="0.3">
      <c r="A1383" s="101">
        <v>260180</v>
      </c>
      <c r="B1383" s="101" t="s">
        <v>99</v>
      </c>
      <c r="C1383" s="101">
        <v>17</v>
      </c>
    </row>
    <row r="1384" spans="1:3" x14ac:dyDescent="0.3">
      <c r="A1384" s="101">
        <v>260181</v>
      </c>
      <c r="B1384" s="101" t="s">
        <v>99</v>
      </c>
      <c r="C1384" s="101">
        <v>17</v>
      </c>
    </row>
    <row r="1385" spans="1:3" x14ac:dyDescent="0.3">
      <c r="A1385" s="108">
        <v>260182</v>
      </c>
      <c r="B1385" s="107" t="s">
        <v>99</v>
      </c>
      <c r="C1385" s="109">
        <v>182</v>
      </c>
    </row>
    <row r="1386" spans="1:3" x14ac:dyDescent="0.3">
      <c r="A1386" s="101">
        <v>260183</v>
      </c>
      <c r="B1386" s="101" t="s">
        <v>99</v>
      </c>
      <c r="C1386" s="101">
        <v>17</v>
      </c>
    </row>
    <row r="1387" spans="1:3" x14ac:dyDescent="0.3">
      <c r="A1387" s="101">
        <v>260184</v>
      </c>
      <c r="B1387" s="101" t="s">
        <v>99</v>
      </c>
      <c r="C1387" s="101">
        <v>17</v>
      </c>
    </row>
    <row r="1388" spans="1:3" x14ac:dyDescent="0.3">
      <c r="A1388" s="103">
        <v>260191</v>
      </c>
      <c r="B1388" s="103" t="s">
        <v>99</v>
      </c>
      <c r="C1388" s="101">
        <v>17</v>
      </c>
    </row>
    <row r="1389" spans="1:3" x14ac:dyDescent="0.3">
      <c r="A1389" s="101">
        <v>260192</v>
      </c>
      <c r="B1389" s="101" t="s">
        <v>99</v>
      </c>
      <c r="C1389" s="101">
        <v>17</v>
      </c>
    </row>
    <row r="1390" spans="1:3" x14ac:dyDescent="0.3">
      <c r="A1390" s="101">
        <v>260193</v>
      </c>
      <c r="B1390" s="101" t="s">
        <v>99</v>
      </c>
      <c r="C1390" s="101">
        <v>17</v>
      </c>
    </row>
    <row r="1391" spans="1:3" x14ac:dyDescent="0.3">
      <c r="A1391" s="101">
        <v>260194</v>
      </c>
      <c r="B1391" s="101" t="s">
        <v>99</v>
      </c>
      <c r="C1391" s="101">
        <v>17</v>
      </c>
    </row>
    <row r="1392" spans="1:3" x14ac:dyDescent="0.3">
      <c r="A1392" s="101">
        <v>260196</v>
      </c>
      <c r="B1392" s="101" t="s">
        <v>99</v>
      </c>
      <c r="C1392" s="101">
        <v>17</v>
      </c>
    </row>
    <row r="1393" spans="1:3" x14ac:dyDescent="0.3">
      <c r="A1393" s="101">
        <v>260197</v>
      </c>
      <c r="B1393" s="101" t="s">
        <v>99</v>
      </c>
      <c r="C1393" s="101">
        <v>17</v>
      </c>
    </row>
    <row r="1394" spans="1:3" x14ac:dyDescent="0.3">
      <c r="A1394" s="101">
        <v>260200</v>
      </c>
      <c r="B1394" s="101" t="s">
        <v>99</v>
      </c>
      <c r="C1394" s="101">
        <v>17</v>
      </c>
    </row>
    <row r="1395" spans="1:3" x14ac:dyDescent="0.3">
      <c r="A1395" s="101">
        <v>260201</v>
      </c>
      <c r="B1395" s="101" t="s">
        <v>99</v>
      </c>
      <c r="C1395" s="101">
        <v>17</v>
      </c>
    </row>
    <row r="1396" spans="1:3" x14ac:dyDescent="0.3">
      <c r="A1396" s="101">
        <v>260202</v>
      </c>
      <c r="B1396" s="101" t="s">
        <v>99</v>
      </c>
      <c r="C1396" s="101">
        <v>17</v>
      </c>
    </row>
    <row r="1397" spans="1:3" x14ac:dyDescent="0.3">
      <c r="A1397" s="101">
        <v>260203</v>
      </c>
      <c r="B1397" s="101" t="s">
        <v>99</v>
      </c>
      <c r="C1397" s="101">
        <v>17</v>
      </c>
    </row>
    <row r="1398" spans="1:3" x14ac:dyDescent="0.3">
      <c r="A1398" s="101">
        <v>260204</v>
      </c>
      <c r="B1398" s="101" t="s">
        <v>99</v>
      </c>
      <c r="C1398" s="101">
        <v>17</v>
      </c>
    </row>
    <row r="1399" spans="1:3" x14ac:dyDescent="0.3">
      <c r="A1399" s="101">
        <v>260205</v>
      </c>
      <c r="B1399" s="101" t="s">
        <v>99</v>
      </c>
      <c r="C1399" s="101">
        <v>17</v>
      </c>
    </row>
    <row r="1400" spans="1:3" x14ac:dyDescent="0.3">
      <c r="A1400" s="101">
        <v>260206</v>
      </c>
      <c r="B1400" s="101" t="s">
        <v>99</v>
      </c>
      <c r="C1400" s="101">
        <v>17</v>
      </c>
    </row>
    <row r="1401" spans="1:3" x14ac:dyDescent="0.3">
      <c r="A1401" s="101">
        <v>260208</v>
      </c>
      <c r="B1401" s="101" t="s">
        <v>99</v>
      </c>
      <c r="C1401" s="101">
        <v>17</v>
      </c>
    </row>
    <row r="1402" spans="1:3" x14ac:dyDescent="0.3">
      <c r="A1402" s="101">
        <v>260209</v>
      </c>
      <c r="B1402" s="101" t="s">
        <v>99</v>
      </c>
      <c r="C1402" s="101">
        <v>17</v>
      </c>
    </row>
    <row r="1403" spans="1:3" x14ac:dyDescent="0.3">
      <c r="A1403" s="101">
        <v>260211</v>
      </c>
      <c r="B1403" s="101" t="s">
        <v>99</v>
      </c>
      <c r="C1403" s="101">
        <v>17</v>
      </c>
    </row>
    <row r="1404" spans="1:3" x14ac:dyDescent="0.3">
      <c r="A1404" s="101">
        <v>260213</v>
      </c>
      <c r="B1404" s="101" t="s">
        <v>99</v>
      </c>
      <c r="C1404" s="101">
        <v>17</v>
      </c>
    </row>
    <row r="1405" spans="1:3" x14ac:dyDescent="0.3">
      <c r="A1405" s="101">
        <v>260214</v>
      </c>
      <c r="B1405" s="101" t="s">
        <v>99</v>
      </c>
      <c r="C1405" s="101">
        <v>17</v>
      </c>
    </row>
    <row r="1406" spans="1:3" x14ac:dyDescent="0.3">
      <c r="A1406" s="101">
        <v>260215</v>
      </c>
      <c r="B1406" s="101" t="s">
        <v>99</v>
      </c>
      <c r="C1406" s="101">
        <v>17</v>
      </c>
    </row>
    <row r="1407" spans="1:3" x14ac:dyDescent="0.3">
      <c r="A1407" s="101">
        <v>260221</v>
      </c>
      <c r="B1407" s="101" t="s">
        <v>99</v>
      </c>
      <c r="C1407" s="101">
        <v>17</v>
      </c>
    </row>
    <row r="1408" spans="1:3" x14ac:dyDescent="0.3">
      <c r="A1408" s="101">
        <v>260223</v>
      </c>
      <c r="B1408" s="101" t="s">
        <v>99</v>
      </c>
      <c r="C1408" s="101">
        <v>17</v>
      </c>
    </row>
    <row r="1409" spans="1:3" x14ac:dyDescent="0.3">
      <c r="A1409" s="101">
        <v>260224</v>
      </c>
      <c r="B1409" s="101" t="s">
        <v>99</v>
      </c>
      <c r="C1409" s="101">
        <v>17</v>
      </c>
    </row>
    <row r="1410" spans="1:3" x14ac:dyDescent="0.3">
      <c r="A1410" s="101">
        <v>260225</v>
      </c>
      <c r="B1410" s="101" t="s">
        <v>99</v>
      </c>
      <c r="C1410" s="101">
        <v>17</v>
      </c>
    </row>
    <row r="1411" spans="1:3" x14ac:dyDescent="0.3">
      <c r="A1411" s="101">
        <v>260226</v>
      </c>
      <c r="B1411" s="101" t="s">
        <v>99</v>
      </c>
      <c r="C1411" s="101">
        <v>17</v>
      </c>
    </row>
    <row r="1412" spans="1:3" x14ac:dyDescent="0.3">
      <c r="A1412" s="101">
        <v>260227</v>
      </c>
      <c r="B1412" s="101" t="s">
        <v>99</v>
      </c>
      <c r="C1412" s="101">
        <v>17</v>
      </c>
    </row>
    <row r="1413" spans="1:3" x14ac:dyDescent="0.3">
      <c r="A1413" s="101">
        <v>260229</v>
      </c>
      <c r="B1413" s="101" t="s">
        <v>99</v>
      </c>
      <c r="C1413" s="101">
        <v>17</v>
      </c>
    </row>
    <row r="1414" spans="1:3" x14ac:dyDescent="0.3">
      <c r="A1414" s="101">
        <v>260230</v>
      </c>
      <c r="B1414" s="101" t="s">
        <v>99</v>
      </c>
      <c r="C1414" s="101">
        <v>17</v>
      </c>
    </row>
    <row r="1415" spans="1:3" x14ac:dyDescent="0.3">
      <c r="A1415" s="101">
        <v>260260</v>
      </c>
      <c r="B1415" s="101" t="s">
        <v>99</v>
      </c>
      <c r="C1415" s="101">
        <v>17</v>
      </c>
    </row>
    <row r="1416" spans="1:3" x14ac:dyDescent="0.3">
      <c r="A1416" s="101">
        <v>260262</v>
      </c>
      <c r="B1416" s="101" t="s">
        <v>99</v>
      </c>
      <c r="C1416" s="101">
        <v>17</v>
      </c>
    </row>
    <row r="1417" spans="1:3" x14ac:dyDescent="0.3">
      <c r="A1417" s="101">
        <v>260263</v>
      </c>
      <c r="B1417" s="101" t="s">
        <v>99</v>
      </c>
      <c r="C1417" s="101">
        <v>17</v>
      </c>
    </row>
    <row r="1418" spans="1:3" x14ac:dyDescent="0.3">
      <c r="A1418" s="101">
        <v>260267</v>
      </c>
      <c r="B1418" s="101" t="s">
        <v>99</v>
      </c>
      <c r="C1418" s="101">
        <v>17</v>
      </c>
    </row>
    <row r="1419" spans="1:3" x14ac:dyDescent="0.3">
      <c r="A1419" s="101">
        <v>260270</v>
      </c>
      <c r="B1419" s="101" t="s">
        <v>99</v>
      </c>
      <c r="C1419" s="101">
        <v>17</v>
      </c>
    </row>
    <row r="1420" spans="1:3" x14ac:dyDescent="0.3">
      <c r="A1420" s="101">
        <v>260271</v>
      </c>
      <c r="B1420" s="101" t="s">
        <v>99</v>
      </c>
      <c r="C1420" s="101">
        <v>17</v>
      </c>
    </row>
    <row r="1421" spans="1:3" x14ac:dyDescent="0.3">
      <c r="A1421" s="101">
        <v>260273</v>
      </c>
      <c r="B1421" s="101" t="s">
        <v>99</v>
      </c>
      <c r="C1421" s="101">
        <v>17</v>
      </c>
    </row>
    <row r="1422" spans="1:3" x14ac:dyDescent="0.3">
      <c r="A1422" s="101">
        <v>260275</v>
      </c>
      <c r="B1422" s="101" t="s">
        <v>99</v>
      </c>
      <c r="C1422" s="101">
        <v>17</v>
      </c>
    </row>
    <row r="1423" spans="1:3" x14ac:dyDescent="0.3">
      <c r="A1423" s="101">
        <v>260276</v>
      </c>
      <c r="B1423" s="101" t="s">
        <v>99</v>
      </c>
      <c r="C1423" s="101">
        <v>17</v>
      </c>
    </row>
    <row r="1424" spans="1:3" x14ac:dyDescent="0.3">
      <c r="A1424" s="101">
        <v>260278</v>
      </c>
      <c r="B1424" s="101" t="s">
        <v>99</v>
      </c>
      <c r="C1424" s="101">
        <v>17</v>
      </c>
    </row>
    <row r="1425" spans="1:3" x14ac:dyDescent="0.3">
      <c r="A1425" s="101">
        <v>260279</v>
      </c>
      <c r="B1425" s="101" t="s">
        <v>99</v>
      </c>
      <c r="C1425" s="101">
        <v>17</v>
      </c>
    </row>
    <row r="1426" spans="1:3" x14ac:dyDescent="0.3">
      <c r="A1426" s="101">
        <v>260283</v>
      </c>
      <c r="B1426" s="101" t="s">
        <v>99</v>
      </c>
      <c r="C1426" s="101">
        <v>17</v>
      </c>
    </row>
    <row r="1427" spans="1:3" x14ac:dyDescent="0.3">
      <c r="A1427" s="101">
        <v>260284</v>
      </c>
      <c r="B1427" s="101" t="s">
        <v>99</v>
      </c>
      <c r="C1427" s="101">
        <v>17</v>
      </c>
    </row>
    <row r="1428" spans="1:3" x14ac:dyDescent="0.3">
      <c r="A1428" s="101">
        <v>260290</v>
      </c>
      <c r="B1428" s="101" t="s">
        <v>99</v>
      </c>
      <c r="C1428" s="101">
        <v>17</v>
      </c>
    </row>
    <row r="1429" spans="1:3" x14ac:dyDescent="0.3">
      <c r="A1429" s="101">
        <v>260291</v>
      </c>
      <c r="B1429" s="101" t="s">
        <v>99</v>
      </c>
      <c r="C1429" s="101">
        <v>17</v>
      </c>
    </row>
    <row r="1430" spans="1:3" x14ac:dyDescent="0.3">
      <c r="A1430" s="101">
        <v>260292</v>
      </c>
      <c r="B1430" s="101" t="s">
        <v>99</v>
      </c>
      <c r="C1430" s="101">
        <v>17</v>
      </c>
    </row>
    <row r="1431" spans="1:3" x14ac:dyDescent="0.3">
      <c r="A1431" s="101">
        <v>260293</v>
      </c>
      <c r="B1431" s="101" t="s">
        <v>99</v>
      </c>
      <c r="C1431" s="101">
        <v>17</v>
      </c>
    </row>
    <row r="1432" spans="1:3" x14ac:dyDescent="0.3">
      <c r="A1432" s="101">
        <v>260295</v>
      </c>
      <c r="B1432" s="101" t="s">
        <v>99</v>
      </c>
      <c r="C1432" s="101">
        <v>17</v>
      </c>
    </row>
    <row r="1433" spans="1:3" x14ac:dyDescent="0.3">
      <c r="A1433" s="101">
        <v>260296</v>
      </c>
      <c r="B1433" s="101" t="s">
        <v>99</v>
      </c>
      <c r="C1433" s="101">
        <v>17</v>
      </c>
    </row>
    <row r="1434" spans="1:3" x14ac:dyDescent="0.3">
      <c r="A1434" s="101">
        <v>260297</v>
      </c>
      <c r="B1434" s="101" t="s">
        <v>99</v>
      </c>
      <c r="C1434" s="101">
        <v>17</v>
      </c>
    </row>
    <row r="1435" spans="1:3" x14ac:dyDescent="0.3">
      <c r="A1435" s="101">
        <v>260298</v>
      </c>
      <c r="B1435" s="101" t="s">
        <v>99</v>
      </c>
      <c r="C1435" s="101">
        <v>17</v>
      </c>
    </row>
    <row r="1436" spans="1:3" x14ac:dyDescent="0.3">
      <c r="A1436" s="101">
        <v>260299</v>
      </c>
      <c r="B1436" s="101" t="s">
        <v>99</v>
      </c>
      <c r="C1436" s="101">
        <v>17</v>
      </c>
    </row>
    <row r="1437" spans="1:3" x14ac:dyDescent="0.3">
      <c r="A1437" s="101">
        <v>260300</v>
      </c>
      <c r="B1437" s="101" t="s">
        <v>99</v>
      </c>
      <c r="C1437" s="101">
        <v>17</v>
      </c>
    </row>
    <row r="1438" spans="1:3" x14ac:dyDescent="0.3">
      <c r="A1438" s="101">
        <v>260301</v>
      </c>
      <c r="B1438" s="101" t="s">
        <v>99</v>
      </c>
      <c r="C1438" s="101">
        <v>17</v>
      </c>
    </row>
    <row r="1439" spans="1:3" x14ac:dyDescent="0.3">
      <c r="A1439" s="101">
        <v>260303</v>
      </c>
      <c r="B1439" s="101" t="s">
        <v>99</v>
      </c>
      <c r="C1439" s="101">
        <v>17</v>
      </c>
    </row>
    <row r="1440" spans="1:3" x14ac:dyDescent="0.3">
      <c r="A1440" s="101">
        <v>260305</v>
      </c>
      <c r="B1440" s="101" t="s">
        <v>99</v>
      </c>
      <c r="C1440" s="101">
        <v>17</v>
      </c>
    </row>
    <row r="1441" spans="1:3" x14ac:dyDescent="0.3">
      <c r="A1441" s="101">
        <v>260306</v>
      </c>
      <c r="B1441" s="101" t="s">
        <v>99</v>
      </c>
      <c r="C1441" s="101">
        <v>17</v>
      </c>
    </row>
    <row r="1442" spans="1:3" x14ac:dyDescent="0.3">
      <c r="A1442" s="101">
        <v>260307</v>
      </c>
      <c r="B1442" s="101" t="s">
        <v>99</v>
      </c>
      <c r="C1442" s="101">
        <v>17</v>
      </c>
    </row>
    <row r="1443" spans="1:3" x14ac:dyDescent="0.3">
      <c r="A1443" s="101">
        <v>260308</v>
      </c>
      <c r="B1443" s="101" t="s">
        <v>99</v>
      </c>
      <c r="C1443" s="101">
        <v>17</v>
      </c>
    </row>
    <row r="1444" spans="1:3" x14ac:dyDescent="0.3">
      <c r="A1444" s="101">
        <v>260309</v>
      </c>
      <c r="B1444" s="101" t="s">
        <v>99</v>
      </c>
      <c r="C1444" s="101">
        <v>17</v>
      </c>
    </row>
    <row r="1445" spans="1:3" x14ac:dyDescent="0.3">
      <c r="A1445" s="101">
        <v>260310</v>
      </c>
      <c r="B1445" s="101" t="s">
        <v>99</v>
      </c>
      <c r="C1445" s="101">
        <v>17</v>
      </c>
    </row>
    <row r="1446" spans="1:3" x14ac:dyDescent="0.3">
      <c r="A1446" s="101">
        <v>260311</v>
      </c>
      <c r="B1446" s="101" t="s">
        <v>99</v>
      </c>
      <c r="C1446" s="101">
        <v>17</v>
      </c>
    </row>
    <row r="1447" spans="1:3" x14ac:dyDescent="0.3">
      <c r="A1447" s="101">
        <v>260312</v>
      </c>
      <c r="B1447" s="101" t="s">
        <v>99</v>
      </c>
      <c r="C1447" s="101">
        <v>17</v>
      </c>
    </row>
    <row r="1448" spans="1:3" x14ac:dyDescent="0.3">
      <c r="A1448" s="101">
        <v>260314</v>
      </c>
      <c r="B1448" s="101" t="s">
        <v>99</v>
      </c>
      <c r="C1448" s="101">
        <v>17</v>
      </c>
    </row>
    <row r="1449" spans="1:3" x14ac:dyDescent="0.3">
      <c r="A1449" s="108">
        <v>260315</v>
      </c>
      <c r="B1449" s="107" t="s">
        <v>99</v>
      </c>
      <c r="C1449" s="109">
        <v>917</v>
      </c>
    </row>
    <row r="1450" spans="1:3" x14ac:dyDescent="0.3">
      <c r="A1450" s="101">
        <v>260316</v>
      </c>
      <c r="B1450" s="101" t="s">
        <v>99</v>
      </c>
      <c r="C1450" s="101">
        <v>17</v>
      </c>
    </row>
    <row r="1451" spans="1:3" x14ac:dyDescent="0.3">
      <c r="A1451" s="101">
        <v>260317</v>
      </c>
      <c r="B1451" s="101" t="s">
        <v>99</v>
      </c>
      <c r="C1451" s="101">
        <v>17</v>
      </c>
    </row>
    <row r="1452" spans="1:3" x14ac:dyDescent="0.3">
      <c r="A1452" s="101">
        <v>260319</v>
      </c>
      <c r="B1452" s="101" t="s">
        <v>99</v>
      </c>
      <c r="C1452" s="101">
        <v>17</v>
      </c>
    </row>
    <row r="1453" spans="1:3" x14ac:dyDescent="0.3">
      <c r="A1453" s="101">
        <v>260321</v>
      </c>
      <c r="B1453" s="101" t="s">
        <v>99</v>
      </c>
      <c r="C1453" s="101">
        <v>17</v>
      </c>
    </row>
    <row r="1454" spans="1:3" x14ac:dyDescent="0.3">
      <c r="A1454" s="101">
        <v>260325</v>
      </c>
      <c r="B1454" s="101" t="s">
        <v>99</v>
      </c>
      <c r="C1454" s="101">
        <v>17</v>
      </c>
    </row>
    <row r="1455" spans="1:3" x14ac:dyDescent="0.3">
      <c r="A1455" s="101">
        <v>260327</v>
      </c>
      <c r="B1455" s="101" t="s">
        <v>99</v>
      </c>
      <c r="C1455" s="101">
        <v>17</v>
      </c>
    </row>
    <row r="1456" spans="1:3" x14ac:dyDescent="0.3">
      <c r="A1456" s="101">
        <v>260330</v>
      </c>
      <c r="B1456" s="101" t="s">
        <v>99</v>
      </c>
      <c r="C1456" s="101">
        <v>17</v>
      </c>
    </row>
    <row r="1457" spans="1:3" x14ac:dyDescent="0.3">
      <c r="A1457" s="101">
        <v>260332</v>
      </c>
      <c r="B1457" s="101" t="s">
        <v>99</v>
      </c>
      <c r="C1457" s="101">
        <v>17</v>
      </c>
    </row>
    <row r="1458" spans="1:3" x14ac:dyDescent="0.3">
      <c r="A1458" s="101">
        <v>260335</v>
      </c>
      <c r="B1458" s="101" t="s">
        <v>99</v>
      </c>
      <c r="C1458" s="101">
        <v>17</v>
      </c>
    </row>
    <row r="1459" spans="1:3" x14ac:dyDescent="0.3">
      <c r="A1459" s="101">
        <v>260337</v>
      </c>
      <c r="B1459" s="101" t="s">
        <v>99</v>
      </c>
      <c r="C1459" s="101">
        <v>17</v>
      </c>
    </row>
    <row r="1460" spans="1:3" x14ac:dyDescent="0.3">
      <c r="A1460" s="101">
        <v>260339</v>
      </c>
      <c r="B1460" s="101" t="s">
        <v>99</v>
      </c>
      <c r="C1460" s="101">
        <v>17</v>
      </c>
    </row>
    <row r="1461" spans="1:3" x14ac:dyDescent="0.3">
      <c r="A1461" s="101">
        <v>260340</v>
      </c>
      <c r="B1461" s="101" t="s">
        <v>99</v>
      </c>
      <c r="C1461" s="101">
        <v>17</v>
      </c>
    </row>
    <row r="1462" spans="1:3" x14ac:dyDescent="0.3">
      <c r="A1462" s="101">
        <v>260341</v>
      </c>
      <c r="B1462" s="101" t="s">
        <v>99</v>
      </c>
      <c r="C1462" s="101">
        <v>17</v>
      </c>
    </row>
    <row r="1463" spans="1:3" x14ac:dyDescent="0.3">
      <c r="A1463" s="101">
        <v>260342</v>
      </c>
      <c r="B1463" s="101" t="s">
        <v>99</v>
      </c>
      <c r="C1463" s="101">
        <v>17</v>
      </c>
    </row>
    <row r="1464" spans="1:3" x14ac:dyDescent="0.3">
      <c r="A1464" s="101">
        <v>260343</v>
      </c>
      <c r="B1464" s="101" t="s">
        <v>99</v>
      </c>
      <c r="C1464" s="101">
        <v>17</v>
      </c>
    </row>
    <row r="1465" spans="1:3" x14ac:dyDescent="0.3">
      <c r="A1465" s="101">
        <v>260344</v>
      </c>
      <c r="B1465" s="101" t="s">
        <v>99</v>
      </c>
      <c r="C1465" s="101">
        <v>17</v>
      </c>
    </row>
    <row r="1466" spans="1:3" x14ac:dyDescent="0.3">
      <c r="A1466" s="101">
        <v>260345</v>
      </c>
      <c r="B1466" s="101" t="s">
        <v>99</v>
      </c>
      <c r="C1466" s="101">
        <v>17</v>
      </c>
    </row>
    <row r="1467" spans="1:3" x14ac:dyDescent="0.3">
      <c r="A1467" s="101">
        <v>260346</v>
      </c>
      <c r="B1467" s="101" t="s">
        <v>99</v>
      </c>
      <c r="C1467" s="101">
        <v>17</v>
      </c>
    </row>
    <row r="1468" spans="1:3" x14ac:dyDescent="0.3">
      <c r="A1468" s="101">
        <v>260347</v>
      </c>
      <c r="B1468" s="101" t="s">
        <v>99</v>
      </c>
      <c r="C1468" s="101">
        <v>17</v>
      </c>
    </row>
    <row r="1469" spans="1:3" x14ac:dyDescent="0.3">
      <c r="A1469" s="101">
        <v>260348</v>
      </c>
      <c r="B1469" s="101" t="s">
        <v>99</v>
      </c>
      <c r="C1469" s="101">
        <v>17</v>
      </c>
    </row>
    <row r="1470" spans="1:3" x14ac:dyDescent="0.3">
      <c r="A1470" s="101">
        <v>260354</v>
      </c>
      <c r="B1470" s="101" t="s">
        <v>99</v>
      </c>
      <c r="C1470" s="101">
        <v>17</v>
      </c>
    </row>
    <row r="1471" spans="1:3" x14ac:dyDescent="0.3">
      <c r="A1471" s="101">
        <v>260357</v>
      </c>
      <c r="B1471" s="101" t="s">
        <v>99</v>
      </c>
      <c r="C1471" s="101">
        <v>17</v>
      </c>
    </row>
    <row r="1472" spans="1:3" x14ac:dyDescent="0.3">
      <c r="A1472" s="101">
        <v>260363</v>
      </c>
      <c r="B1472" s="101" t="s">
        <v>99</v>
      </c>
      <c r="C1472" s="101">
        <v>17</v>
      </c>
    </row>
    <row r="1473" spans="1:3" x14ac:dyDescent="0.3">
      <c r="A1473" s="101">
        <v>260364</v>
      </c>
      <c r="B1473" s="101" t="s">
        <v>99</v>
      </c>
      <c r="C1473" s="101">
        <v>17</v>
      </c>
    </row>
    <row r="1474" spans="1:3" x14ac:dyDescent="0.3">
      <c r="A1474" s="101">
        <v>260366</v>
      </c>
      <c r="B1474" s="101" t="s">
        <v>99</v>
      </c>
      <c r="C1474" s="101">
        <v>17</v>
      </c>
    </row>
    <row r="1475" spans="1:3" x14ac:dyDescent="0.3">
      <c r="A1475" s="101">
        <v>260370</v>
      </c>
      <c r="B1475" s="101" t="s">
        <v>99</v>
      </c>
      <c r="C1475" s="101">
        <v>17</v>
      </c>
    </row>
    <row r="1476" spans="1:3" x14ac:dyDescent="0.3">
      <c r="A1476" s="101">
        <v>260371</v>
      </c>
      <c r="B1476" s="101" t="s">
        <v>99</v>
      </c>
      <c r="C1476" s="101">
        <v>17</v>
      </c>
    </row>
    <row r="1477" spans="1:3" x14ac:dyDescent="0.3">
      <c r="A1477" s="101">
        <v>260372</v>
      </c>
      <c r="B1477" s="101" t="s">
        <v>99</v>
      </c>
      <c r="C1477" s="101">
        <v>17</v>
      </c>
    </row>
    <row r="1478" spans="1:3" x14ac:dyDescent="0.3">
      <c r="A1478" s="101">
        <v>260374</v>
      </c>
      <c r="B1478" s="101" t="s">
        <v>99</v>
      </c>
      <c r="C1478" s="101">
        <v>17</v>
      </c>
    </row>
    <row r="1479" spans="1:3" x14ac:dyDescent="0.3">
      <c r="A1479" s="101">
        <v>260375</v>
      </c>
      <c r="B1479" s="101" t="s">
        <v>99</v>
      </c>
      <c r="C1479" s="101">
        <v>17</v>
      </c>
    </row>
    <row r="1480" spans="1:3" x14ac:dyDescent="0.3">
      <c r="A1480" s="101">
        <v>260376</v>
      </c>
      <c r="B1480" s="101" t="s">
        <v>99</v>
      </c>
      <c r="C1480" s="101">
        <v>17</v>
      </c>
    </row>
    <row r="1481" spans="1:3" x14ac:dyDescent="0.3">
      <c r="A1481" s="101">
        <v>260377</v>
      </c>
      <c r="B1481" s="101" t="s">
        <v>99</v>
      </c>
      <c r="C1481" s="101">
        <v>17</v>
      </c>
    </row>
    <row r="1482" spans="1:3" x14ac:dyDescent="0.3">
      <c r="A1482" s="101">
        <v>260378</v>
      </c>
      <c r="B1482" s="101" t="s">
        <v>99</v>
      </c>
      <c r="C1482" s="101">
        <v>17</v>
      </c>
    </row>
    <row r="1483" spans="1:3" x14ac:dyDescent="0.3">
      <c r="A1483" s="101">
        <v>260379</v>
      </c>
      <c r="B1483" s="101" t="s">
        <v>99</v>
      </c>
      <c r="C1483" s="101">
        <v>17</v>
      </c>
    </row>
    <row r="1484" spans="1:3" x14ac:dyDescent="0.3">
      <c r="A1484" s="101">
        <v>260380</v>
      </c>
      <c r="B1484" s="101" t="s">
        <v>99</v>
      </c>
      <c r="C1484" s="101">
        <v>17</v>
      </c>
    </row>
    <row r="1485" spans="1:3" x14ac:dyDescent="0.3">
      <c r="A1485" s="101">
        <v>260381</v>
      </c>
      <c r="B1485" s="101" t="s">
        <v>99</v>
      </c>
      <c r="C1485" s="101">
        <v>17</v>
      </c>
    </row>
    <row r="1486" spans="1:3" x14ac:dyDescent="0.3">
      <c r="A1486" s="101">
        <v>260382</v>
      </c>
      <c r="B1486" s="101" t="s">
        <v>99</v>
      </c>
      <c r="C1486" s="101">
        <v>17</v>
      </c>
    </row>
    <row r="1487" spans="1:3" x14ac:dyDescent="0.3">
      <c r="A1487" s="101">
        <v>260383</v>
      </c>
      <c r="B1487" s="101" t="s">
        <v>99</v>
      </c>
      <c r="C1487" s="101">
        <v>17</v>
      </c>
    </row>
    <row r="1488" spans="1:3" x14ac:dyDescent="0.3">
      <c r="A1488" s="101">
        <v>260384</v>
      </c>
      <c r="B1488" s="101" t="s">
        <v>99</v>
      </c>
      <c r="C1488" s="101">
        <v>17</v>
      </c>
    </row>
    <row r="1489" spans="1:3" x14ac:dyDescent="0.3">
      <c r="A1489" s="101">
        <v>260385</v>
      </c>
      <c r="B1489" s="101" t="s">
        <v>99</v>
      </c>
      <c r="C1489" s="101">
        <v>17</v>
      </c>
    </row>
    <row r="1490" spans="1:3" x14ac:dyDescent="0.3">
      <c r="A1490" s="101">
        <v>260386</v>
      </c>
      <c r="B1490" s="101" t="s">
        <v>99</v>
      </c>
      <c r="C1490" s="101">
        <v>17</v>
      </c>
    </row>
    <row r="1491" spans="1:3" x14ac:dyDescent="0.3">
      <c r="A1491" s="101">
        <v>260387</v>
      </c>
      <c r="B1491" s="101" t="s">
        <v>99</v>
      </c>
      <c r="C1491" s="101">
        <v>17</v>
      </c>
    </row>
    <row r="1492" spans="1:3" x14ac:dyDescent="0.3">
      <c r="A1492" s="101">
        <v>260388</v>
      </c>
      <c r="B1492" s="101" t="s">
        <v>99</v>
      </c>
      <c r="C1492" s="101">
        <v>17</v>
      </c>
    </row>
    <row r="1493" spans="1:3" x14ac:dyDescent="0.3">
      <c r="A1493" s="101">
        <v>260389</v>
      </c>
      <c r="B1493" s="101" t="s">
        <v>99</v>
      </c>
      <c r="C1493" s="101">
        <v>17</v>
      </c>
    </row>
    <row r="1494" spans="1:3" x14ac:dyDescent="0.3">
      <c r="A1494" s="101">
        <v>260390</v>
      </c>
      <c r="B1494" s="101" t="s">
        <v>99</v>
      </c>
      <c r="C1494" s="101">
        <v>17</v>
      </c>
    </row>
    <row r="1495" spans="1:3" x14ac:dyDescent="0.3">
      <c r="A1495" s="101">
        <v>260391</v>
      </c>
      <c r="B1495" s="101" t="s">
        <v>99</v>
      </c>
      <c r="C1495" s="101">
        <v>17</v>
      </c>
    </row>
    <row r="1496" spans="1:3" x14ac:dyDescent="0.3">
      <c r="A1496" s="101">
        <v>260392</v>
      </c>
      <c r="B1496" s="101" t="s">
        <v>99</v>
      </c>
      <c r="C1496" s="101">
        <v>17</v>
      </c>
    </row>
    <row r="1497" spans="1:3" x14ac:dyDescent="0.3">
      <c r="A1497" s="101">
        <v>260393</v>
      </c>
      <c r="B1497" s="101" t="s">
        <v>99</v>
      </c>
      <c r="C1497" s="101">
        <v>17</v>
      </c>
    </row>
    <row r="1498" spans="1:3" x14ac:dyDescent="0.3">
      <c r="A1498" s="101">
        <v>260394</v>
      </c>
      <c r="B1498" s="101" t="s">
        <v>99</v>
      </c>
      <c r="C1498" s="101">
        <v>17</v>
      </c>
    </row>
    <row r="1499" spans="1:3" x14ac:dyDescent="0.3">
      <c r="A1499" s="101">
        <v>260395</v>
      </c>
      <c r="B1499" s="101" t="s">
        <v>99</v>
      </c>
      <c r="C1499" s="101">
        <v>17</v>
      </c>
    </row>
    <row r="1500" spans="1:3" x14ac:dyDescent="0.3">
      <c r="A1500" s="101">
        <v>260397</v>
      </c>
      <c r="B1500" s="101" t="s">
        <v>99</v>
      </c>
      <c r="C1500" s="101">
        <v>17</v>
      </c>
    </row>
    <row r="1501" spans="1:3" x14ac:dyDescent="0.3">
      <c r="A1501" s="101">
        <v>260399</v>
      </c>
      <c r="B1501" s="101" t="s">
        <v>99</v>
      </c>
      <c r="C1501" s="101">
        <v>17</v>
      </c>
    </row>
    <row r="1502" spans="1:3" x14ac:dyDescent="0.3">
      <c r="A1502" s="101">
        <v>260400</v>
      </c>
      <c r="B1502" s="101" t="s">
        <v>99</v>
      </c>
      <c r="C1502" s="101">
        <v>17</v>
      </c>
    </row>
    <row r="1503" spans="1:3" x14ac:dyDescent="0.3">
      <c r="A1503" s="101">
        <v>260401</v>
      </c>
      <c r="B1503" s="101" t="s">
        <v>99</v>
      </c>
      <c r="C1503" s="101">
        <v>17</v>
      </c>
    </row>
    <row r="1504" spans="1:3" x14ac:dyDescent="0.3">
      <c r="A1504" s="101">
        <v>260405</v>
      </c>
      <c r="B1504" s="101" t="s">
        <v>99</v>
      </c>
      <c r="C1504" s="101">
        <v>17</v>
      </c>
    </row>
    <row r="1505" spans="1:3" x14ac:dyDescent="0.3">
      <c r="A1505" s="101">
        <v>260406</v>
      </c>
      <c r="B1505" s="101" t="s">
        <v>99</v>
      </c>
      <c r="C1505" s="101">
        <v>17</v>
      </c>
    </row>
    <row r="1506" spans="1:3" x14ac:dyDescent="0.3">
      <c r="A1506" s="101">
        <v>260407</v>
      </c>
      <c r="B1506" s="101" t="s">
        <v>99</v>
      </c>
      <c r="C1506" s="101">
        <v>17</v>
      </c>
    </row>
    <row r="1507" spans="1:3" x14ac:dyDescent="0.3">
      <c r="A1507" s="101">
        <v>260410</v>
      </c>
      <c r="B1507" s="101" t="s">
        <v>99</v>
      </c>
      <c r="C1507" s="101">
        <v>17</v>
      </c>
    </row>
    <row r="1508" spans="1:3" x14ac:dyDescent="0.3">
      <c r="A1508" s="101">
        <v>260411</v>
      </c>
      <c r="B1508" s="101" t="s">
        <v>99</v>
      </c>
      <c r="C1508" s="101">
        <v>17</v>
      </c>
    </row>
    <row r="1509" spans="1:3" x14ac:dyDescent="0.3">
      <c r="A1509" s="101">
        <v>260414</v>
      </c>
      <c r="B1509" s="101" t="s">
        <v>99</v>
      </c>
      <c r="C1509" s="101">
        <v>17</v>
      </c>
    </row>
    <row r="1510" spans="1:3" x14ac:dyDescent="0.3">
      <c r="A1510" s="101">
        <v>260415</v>
      </c>
      <c r="B1510" s="101" t="s">
        <v>99</v>
      </c>
      <c r="C1510" s="101">
        <v>17</v>
      </c>
    </row>
    <row r="1511" spans="1:3" x14ac:dyDescent="0.3">
      <c r="A1511" s="101">
        <v>260416</v>
      </c>
      <c r="B1511" s="101" t="s">
        <v>99</v>
      </c>
      <c r="C1511" s="101">
        <v>17</v>
      </c>
    </row>
    <row r="1512" spans="1:3" x14ac:dyDescent="0.3">
      <c r="A1512" s="101">
        <v>260417</v>
      </c>
      <c r="B1512" s="101" t="s">
        <v>99</v>
      </c>
      <c r="C1512" s="101">
        <v>17</v>
      </c>
    </row>
    <row r="1513" spans="1:3" x14ac:dyDescent="0.3">
      <c r="A1513" s="101">
        <v>260418</v>
      </c>
      <c r="B1513" s="101" t="s">
        <v>99</v>
      </c>
      <c r="C1513" s="101">
        <v>17</v>
      </c>
    </row>
    <row r="1514" spans="1:3" x14ac:dyDescent="0.3">
      <c r="A1514" s="101">
        <v>260419</v>
      </c>
      <c r="B1514" s="101" t="s">
        <v>99</v>
      </c>
      <c r="C1514" s="101">
        <v>17</v>
      </c>
    </row>
    <row r="1515" spans="1:3" x14ac:dyDescent="0.3">
      <c r="A1515" s="101">
        <v>260420</v>
      </c>
      <c r="B1515" s="101" t="s">
        <v>99</v>
      </c>
      <c r="C1515" s="101">
        <v>17</v>
      </c>
    </row>
    <row r="1516" spans="1:3" x14ac:dyDescent="0.3">
      <c r="A1516" s="101">
        <v>260421</v>
      </c>
      <c r="B1516" s="101" t="s">
        <v>99</v>
      </c>
      <c r="C1516" s="101">
        <v>17</v>
      </c>
    </row>
    <row r="1517" spans="1:3" x14ac:dyDescent="0.3">
      <c r="A1517" s="101">
        <v>260422</v>
      </c>
      <c r="B1517" s="101" t="s">
        <v>99</v>
      </c>
      <c r="C1517" s="101">
        <v>17</v>
      </c>
    </row>
    <row r="1518" spans="1:3" x14ac:dyDescent="0.3">
      <c r="A1518" s="101">
        <v>260423</v>
      </c>
      <c r="B1518" s="101" t="s">
        <v>99</v>
      </c>
      <c r="C1518" s="101">
        <v>17</v>
      </c>
    </row>
    <row r="1519" spans="1:3" x14ac:dyDescent="0.3">
      <c r="A1519" s="101">
        <v>260426</v>
      </c>
      <c r="B1519" s="101" t="s">
        <v>99</v>
      </c>
      <c r="C1519" s="101">
        <v>17</v>
      </c>
    </row>
    <row r="1520" spans="1:3" x14ac:dyDescent="0.3">
      <c r="A1520" s="101">
        <v>260429</v>
      </c>
      <c r="B1520" s="101" t="s">
        <v>99</v>
      </c>
      <c r="C1520" s="101">
        <v>17</v>
      </c>
    </row>
    <row r="1521" spans="1:3" x14ac:dyDescent="0.3">
      <c r="A1521" s="101">
        <v>260430</v>
      </c>
      <c r="B1521" s="101" t="s">
        <v>99</v>
      </c>
      <c r="C1521" s="101">
        <v>17</v>
      </c>
    </row>
    <row r="1522" spans="1:3" x14ac:dyDescent="0.3">
      <c r="A1522" s="101">
        <v>260432</v>
      </c>
      <c r="B1522" s="101" t="s">
        <v>99</v>
      </c>
      <c r="C1522" s="101">
        <v>17</v>
      </c>
    </row>
    <row r="1523" spans="1:3" x14ac:dyDescent="0.3">
      <c r="A1523" s="101">
        <v>260433</v>
      </c>
      <c r="B1523" s="101" t="s">
        <v>99</v>
      </c>
      <c r="C1523" s="101">
        <v>17</v>
      </c>
    </row>
    <row r="1524" spans="1:3" x14ac:dyDescent="0.3">
      <c r="A1524" s="101">
        <v>260434</v>
      </c>
      <c r="B1524" s="101" t="s">
        <v>99</v>
      </c>
      <c r="C1524" s="101">
        <v>17</v>
      </c>
    </row>
    <row r="1525" spans="1:3" x14ac:dyDescent="0.3">
      <c r="A1525" s="101">
        <v>260435</v>
      </c>
      <c r="B1525" s="101" t="s">
        <v>99</v>
      </c>
      <c r="C1525" s="101">
        <v>17</v>
      </c>
    </row>
    <row r="1526" spans="1:3" x14ac:dyDescent="0.3">
      <c r="A1526" s="101">
        <v>260436</v>
      </c>
      <c r="B1526" s="101" t="s">
        <v>99</v>
      </c>
      <c r="C1526" s="101">
        <v>17</v>
      </c>
    </row>
    <row r="1527" spans="1:3" x14ac:dyDescent="0.3">
      <c r="A1527" s="101">
        <v>260438</v>
      </c>
      <c r="B1527" s="101" t="s">
        <v>99</v>
      </c>
      <c r="C1527" s="101">
        <v>17</v>
      </c>
    </row>
    <row r="1528" spans="1:3" x14ac:dyDescent="0.3">
      <c r="A1528" s="101">
        <v>260439</v>
      </c>
      <c r="B1528" s="101" t="s">
        <v>99</v>
      </c>
      <c r="C1528" s="101">
        <v>17</v>
      </c>
    </row>
    <row r="1529" spans="1:3" x14ac:dyDescent="0.3">
      <c r="A1529" s="101">
        <v>260441</v>
      </c>
      <c r="B1529" s="101" t="s">
        <v>99</v>
      </c>
      <c r="C1529" s="101">
        <v>17</v>
      </c>
    </row>
    <row r="1530" spans="1:3" x14ac:dyDescent="0.3">
      <c r="A1530" s="101">
        <v>260442</v>
      </c>
      <c r="B1530" s="101" t="s">
        <v>99</v>
      </c>
      <c r="C1530" s="101">
        <v>17</v>
      </c>
    </row>
    <row r="1531" spans="1:3" x14ac:dyDescent="0.3">
      <c r="A1531" s="101">
        <v>260443</v>
      </c>
      <c r="B1531" s="101" t="s">
        <v>99</v>
      </c>
      <c r="C1531" s="101">
        <v>17</v>
      </c>
    </row>
    <row r="1532" spans="1:3" x14ac:dyDescent="0.3">
      <c r="A1532" s="101">
        <v>260444</v>
      </c>
      <c r="B1532" s="101" t="s">
        <v>99</v>
      </c>
      <c r="C1532" s="101">
        <v>17</v>
      </c>
    </row>
    <row r="1533" spans="1:3" x14ac:dyDescent="0.3">
      <c r="A1533" s="101">
        <v>260447</v>
      </c>
      <c r="B1533" s="101" t="s">
        <v>99</v>
      </c>
      <c r="C1533" s="101">
        <v>17</v>
      </c>
    </row>
    <row r="1534" spans="1:3" x14ac:dyDescent="0.3">
      <c r="A1534" s="101">
        <v>260449</v>
      </c>
      <c r="B1534" s="101" t="s">
        <v>99</v>
      </c>
      <c r="C1534" s="101">
        <v>17</v>
      </c>
    </row>
    <row r="1535" spans="1:3" x14ac:dyDescent="0.3">
      <c r="A1535" s="101">
        <v>260454</v>
      </c>
      <c r="B1535" s="101" t="s">
        <v>99</v>
      </c>
      <c r="C1535" s="101">
        <v>17</v>
      </c>
    </row>
    <row r="1536" spans="1:3" x14ac:dyDescent="0.3">
      <c r="A1536" s="101">
        <v>260456</v>
      </c>
      <c r="B1536" s="101" t="s">
        <v>99</v>
      </c>
      <c r="C1536" s="101">
        <v>17</v>
      </c>
    </row>
    <row r="1537" spans="1:3" x14ac:dyDescent="0.3">
      <c r="A1537" s="101">
        <v>260457</v>
      </c>
      <c r="B1537" s="101" t="s">
        <v>99</v>
      </c>
      <c r="C1537" s="101">
        <v>17</v>
      </c>
    </row>
    <row r="1538" spans="1:3" x14ac:dyDescent="0.3">
      <c r="A1538" s="101">
        <v>260458</v>
      </c>
      <c r="B1538" s="101" t="s">
        <v>99</v>
      </c>
      <c r="C1538" s="101">
        <v>17</v>
      </c>
    </row>
    <row r="1539" spans="1:3" x14ac:dyDescent="0.3">
      <c r="A1539" s="101">
        <v>260461</v>
      </c>
      <c r="B1539" s="101" t="s">
        <v>99</v>
      </c>
      <c r="C1539" s="101">
        <v>17</v>
      </c>
    </row>
    <row r="1540" spans="1:3" x14ac:dyDescent="0.3">
      <c r="A1540" s="101">
        <v>260462</v>
      </c>
      <c r="B1540" s="101" t="s">
        <v>99</v>
      </c>
      <c r="C1540" s="101">
        <v>17</v>
      </c>
    </row>
    <row r="1541" spans="1:3" x14ac:dyDescent="0.3">
      <c r="A1541" s="101">
        <v>260466</v>
      </c>
      <c r="B1541" s="101" t="s">
        <v>99</v>
      </c>
      <c r="C1541" s="101">
        <v>17</v>
      </c>
    </row>
    <row r="1542" spans="1:3" x14ac:dyDescent="0.3">
      <c r="A1542" s="101">
        <v>260468</v>
      </c>
      <c r="B1542" s="101" t="s">
        <v>99</v>
      </c>
      <c r="C1542" s="101">
        <v>17</v>
      </c>
    </row>
    <row r="1543" spans="1:3" x14ac:dyDescent="0.3">
      <c r="A1543" s="101">
        <v>260469</v>
      </c>
      <c r="B1543" s="101" t="s">
        <v>99</v>
      </c>
      <c r="C1543" s="101">
        <v>17</v>
      </c>
    </row>
    <row r="1544" spans="1:3" x14ac:dyDescent="0.3">
      <c r="A1544" s="101">
        <v>260471</v>
      </c>
      <c r="B1544" s="101" t="s">
        <v>99</v>
      </c>
      <c r="C1544" s="101">
        <v>17</v>
      </c>
    </row>
    <row r="1545" spans="1:3" x14ac:dyDescent="0.3">
      <c r="A1545" s="101">
        <v>260474</v>
      </c>
      <c r="B1545" s="101" t="s">
        <v>99</v>
      </c>
      <c r="C1545" s="101">
        <v>17</v>
      </c>
    </row>
    <row r="1546" spans="1:3" x14ac:dyDescent="0.3">
      <c r="A1546" s="101">
        <v>260477</v>
      </c>
      <c r="B1546" s="101" t="s">
        <v>99</v>
      </c>
      <c r="C1546" s="101">
        <v>17</v>
      </c>
    </row>
    <row r="1547" spans="1:3" x14ac:dyDescent="0.3">
      <c r="A1547" s="101">
        <v>260478</v>
      </c>
      <c r="B1547" s="101" t="s">
        <v>99</v>
      </c>
      <c r="C1547" s="101">
        <v>17</v>
      </c>
    </row>
    <row r="1548" spans="1:3" x14ac:dyDescent="0.3">
      <c r="A1548" s="101">
        <v>260481</v>
      </c>
      <c r="B1548" s="101" t="s">
        <v>99</v>
      </c>
      <c r="C1548" s="101">
        <v>17</v>
      </c>
    </row>
    <row r="1549" spans="1:3" x14ac:dyDescent="0.3">
      <c r="A1549" s="101">
        <v>260482</v>
      </c>
      <c r="B1549" s="101" t="s">
        <v>99</v>
      </c>
      <c r="C1549" s="101">
        <v>17</v>
      </c>
    </row>
    <row r="1550" spans="1:3" x14ac:dyDescent="0.3">
      <c r="A1550" s="101">
        <v>260483</v>
      </c>
      <c r="B1550" s="101" t="s">
        <v>99</v>
      </c>
      <c r="C1550" s="101">
        <v>17</v>
      </c>
    </row>
    <row r="1551" spans="1:3" x14ac:dyDescent="0.3">
      <c r="A1551" s="101">
        <v>260485</v>
      </c>
      <c r="B1551" s="101" t="s">
        <v>99</v>
      </c>
      <c r="C1551" s="101">
        <v>17</v>
      </c>
    </row>
    <row r="1552" spans="1:3" x14ac:dyDescent="0.3">
      <c r="A1552" s="101">
        <v>260493</v>
      </c>
      <c r="B1552" s="101" t="s">
        <v>99</v>
      </c>
      <c r="C1552" s="101">
        <v>17</v>
      </c>
    </row>
    <row r="1553" spans="1:3" x14ac:dyDescent="0.3">
      <c r="A1553" s="101">
        <v>260495</v>
      </c>
      <c r="B1553" s="101" t="s">
        <v>99</v>
      </c>
      <c r="C1553" s="101">
        <v>17</v>
      </c>
    </row>
    <row r="1554" spans="1:3" x14ac:dyDescent="0.3">
      <c r="A1554" s="101">
        <v>260496</v>
      </c>
      <c r="B1554" s="101" t="s">
        <v>99</v>
      </c>
      <c r="C1554" s="101">
        <v>17</v>
      </c>
    </row>
    <row r="1555" spans="1:3" x14ac:dyDescent="0.3">
      <c r="A1555" s="101">
        <v>260511</v>
      </c>
      <c r="B1555" s="101" t="s">
        <v>99</v>
      </c>
      <c r="C1555" s="101">
        <v>17</v>
      </c>
    </row>
    <row r="1556" spans="1:3" x14ac:dyDescent="0.3">
      <c r="A1556" s="101">
        <v>269017</v>
      </c>
      <c r="B1556" s="101" t="s">
        <v>99</v>
      </c>
      <c r="C1556" s="101">
        <v>17</v>
      </c>
    </row>
    <row r="1557" spans="1:3" x14ac:dyDescent="0.3">
      <c r="A1557" s="102">
        <v>530001</v>
      </c>
      <c r="B1557" s="102" t="s">
        <v>486</v>
      </c>
      <c r="C1557" s="101">
        <v>36</v>
      </c>
    </row>
    <row r="1558" spans="1:3" x14ac:dyDescent="0.3">
      <c r="A1558" s="102">
        <v>530100</v>
      </c>
      <c r="B1558" s="102" t="s">
        <v>486</v>
      </c>
      <c r="C1558" s="101">
        <v>36</v>
      </c>
    </row>
    <row r="1559" spans="1:3" x14ac:dyDescent="0.3">
      <c r="A1559" s="107">
        <v>530198</v>
      </c>
      <c r="B1559" s="107" t="s">
        <v>486</v>
      </c>
      <c r="C1559" s="107">
        <v>36</v>
      </c>
    </row>
    <row r="1560" spans="1:3" x14ac:dyDescent="0.3">
      <c r="A1560" s="102">
        <v>530199</v>
      </c>
      <c r="B1560" s="102" t="s">
        <v>486</v>
      </c>
      <c r="C1560" s="101">
        <v>36</v>
      </c>
    </row>
    <row r="1561" spans="1:3" x14ac:dyDescent="0.3">
      <c r="A1561" s="101">
        <v>270002</v>
      </c>
      <c r="B1561" s="101" t="s">
        <v>98</v>
      </c>
      <c r="C1561" s="101">
        <v>19</v>
      </c>
    </row>
    <row r="1562" spans="1:3" x14ac:dyDescent="0.3">
      <c r="A1562" s="101">
        <v>270003</v>
      </c>
      <c r="B1562" s="101" t="s">
        <v>98</v>
      </c>
      <c r="C1562" s="101">
        <v>19</v>
      </c>
    </row>
    <row r="1563" spans="1:3" x14ac:dyDescent="0.3">
      <c r="A1563" s="101">
        <v>270004</v>
      </c>
      <c r="B1563" s="101" t="s">
        <v>98</v>
      </c>
      <c r="C1563" s="101">
        <v>19</v>
      </c>
    </row>
    <row r="1564" spans="1:3" x14ac:dyDescent="0.3">
      <c r="A1564" s="101">
        <v>270005</v>
      </c>
      <c r="B1564" s="101" t="s">
        <v>98</v>
      </c>
      <c r="C1564" s="101">
        <v>19</v>
      </c>
    </row>
    <row r="1565" spans="1:3" x14ac:dyDescent="0.3">
      <c r="A1565" s="101">
        <v>270010</v>
      </c>
      <c r="B1565" s="101" t="s">
        <v>98</v>
      </c>
      <c r="C1565" s="101">
        <v>19</v>
      </c>
    </row>
    <row r="1566" spans="1:3" x14ac:dyDescent="0.3">
      <c r="A1566" s="101">
        <v>270011</v>
      </c>
      <c r="B1566" s="101" t="s">
        <v>98</v>
      </c>
      <c r="C1566" s="101">
        <v>19</v>
      </c>
    </row>
    <row r="1567" spans="1:3" x14ac:dyDescent="0.3">
      <c r="A1567" s="101">
        <v>270012</v>
      </c>
      <c r="B1567" s="101" t="s">
        <v>98</v>
      </c>
      <c r="C1567" s="101">
        <v>19</v>
      </c>
    </row>
    <row r="1568" spans="1:3" x14ac:dyDescent="0.3">
      <c r="A1568" s="101">
        <v>270013</v>
      </c>
      <c r="B1568" s="101" t="s">
        <v>98</v>
      </c>
      <c r="C1568" s="101">
        <v>19</v>
      </c>
    </row>
    <row r="1569" spans="1:3" x14ac:dyDescent="0.3">
      <c r="A1569" s="101">
        <v>270014</v>
      </c>
      <c r="B1569" s="101" t="s">
        <v>98</v>
      </c>
      <c r="C1569" s="101">
        <v>19</v>
      </c>
    </row>
    <row r="1570" spans="1:3" x14ac:dyDescent="0.3">
      <c r="A1570" s="101">
        <v>270015</v>
      </c>
      <c r="B1570" s="101" t="s">
        <v>98</v>
      </c>
      <c r="C1570" s="101">
        <v>19</v>
      </c>
    </row>
    <row r="1571" spans="1:3" x14ac:dyDescent="0.3">
      <c r="A1571" s="101">
        <v>270016</v>
      </c>
      <c r="B1571" s="101" t="s">
        <v>98</v>
      </c>
      <c r="C1571" s="101">
        <v>19</v>
      </c>
    </row>
    <row r="1572" spans="1:3" x14ac:dyDescent="0.3">
      <c r="A1572" s="101">
        <v>270017</v>
      </c>
      <c r="B1572" s="101" t="s">
        <v>98</v>
      </c>
      <c r="C1572" s="101">
        <v>19</v>
      </c>
    </row>
    <row r="1573" spans="1:3" x14ac:dyDescent="0.3">
      <c r="A1573" s="101">
        <v>270018</v>
      </c>
      <c r="B1573" s="101" t="s">
        <v>98</v>
      </c>
      <c r="C1573" s="101">
        <v>19</v>
      </c>
    </row>
    <row r="1574" spans="1:3" x14ac:dyDescent="0.3">
      <c r="A1574" s="101">
        <v>270021</v>
      </c>
      <c r="B1574" s="101" t="s">
        <v>98</v>
      </c>
      <c r="C1574" s="101">
        <v>19</v>
      </c>
    </row>
    <row r="1575" spans="1:3" x14ac:dyDescent="0.3">
      <c r="A1575" s="101">
        <v>270022</v>
      </c>
      <c r="B1575" s="101" t="s">
        <v>98</v>
      </c>
      <c r="C1575" s="101">
        <v>19</v>
      </c>
    </row>
    <row r="1576" spans="1:3" x14ac:dyDescent="0.3">
      <c r="A1576" s="101">
        <v>279019</v>
      </c>
      <c r="B1576" s="101" t="s">
        <v>98</v>
      </c>
      <c r="C1576" s="101">
        <v>19</v>
      </c>
    </row>
    <row r="1577" spans="1:3" x14ac:dyDescent="0.3">
      <c r="A1577" s="107">
        <v>340322</v>
      </c>
      <c r="B1577" s="107" t="s">
        <v>5308</v>
      </c>
      <c r="C1577" s="107">
        <v>21</v>
      </c>
    </row>
    <row r="1578" spans="1:3" x14ac:dyDescent="0.3">
      <c r="A1578" s="101">
        <v>280006</v>
      </c>
      <c r="B1578" s="101" t="s">
        <v>97</v>
      </c>
      <c r="C1578" s="101">
        <v>20</v>
      </c>
    </row>
    <row r="1579" spans="1:3" x14ac:dyDescent="0.3">
      <c r="A1579" s="101">
        <v>280007</v>
      </c>
      <c r="B1579" s="101" t="s">
        <v>97</v>
      </c>
      <c r="C1579" s="101">
        <v>20</v>
      </c>
    </row>
    <row r="1580" spans="1:3" x14ac:dyDescent="0.3">
      <c r="A1580" s="101">
        <v>280008</v>
      </c>
      <c r="B1580" s="101" t="s">
        <v>97</v>
      </c>
      <c r="C1580" s="101">
        <v>20</v>
      </c>
    </row>
    <row r="1581" spans="1:3" x14ac:dyDescent="0.3">
      <c r="A1581" s="101">
        <v>280010</v>
      </c>
      <c r="B1581" s="101" t="s">
        <v>97</v>
      </c>
      <c r="C1581" s="101">
        <v>20</v>
      </c>
    </row>
    <row r="1582" spans="1:3" x14ac:dyDescent="0.3">
      <c r="A1582" s="101">
        <v>280011</v>
      </c>
      <c r="B1582" s="101" t="s">
        <v>97</v>
      </c>
      <c r="C1582" s="101">
        <v>20</v>
      </c>
    </row>
    <row r="1583" spans="1:3" x14ac:dyDescent="0.3">
      <c r="A1583" s="101">
        <v>280013</v>
      </c>
      <c r="B1583" s="101" t="s">
        <v>97</v>
      </c>
      <c r="C1583" s="101">
        <v>20</v>
      </c>
    </row>
    <row r="1584" spans="1:3" x14ac:dyDescent="0.3">
      <c r="A1584" s="101">
        <v>280015</v>
      </c>
      <c r="B1584" s="101" t="s">
        <v>97</v>
      </c>
      <c r="C1584" s="101">
        <v>20</v>
      </c>
    </row>
    <row r="1585" spans="1:3" x14ac:dyDescent="0.3">
      <c r="A1585" s="101">
        <v>280016</v>
      </c>
      <c r="B1585" s="101" t="s">
        <v>97</v>
      </c>
      <c r="C1585" s="101">
        <v>20</v>
      </c>
    </row>
    <row r="1586" spans="1:3" x14ac:dyDescent="0.3">
      <c r="A1586" s="101">
        <v>280017</v>
      </c>
      <c r="B1586" s="101" t="s">
        <v>97</v>
      </c>
      <c r="C1586" s="101">
        <v>20</v>
      </c>
    </row>
    <row r="1587" spans="1:3" x14ac:dyDescent="0.3">
      <c r="A1587" s="101">
        <v>280018</v>
      </c>
      <c r="B1587" s="101" t="s">
        <v>97</v>
      </c>
      <c r="C1587" s="101">
        <v>20</v>
      </c>
    </row>
    <row r="1588" spans="1:3" x14ac:dyDescent="0.3">
      <c r="A1588" s="101">
        <v>280019</v>
      </c>
      <c r="B1588" s="101" t="s">
        <v>97</v>
      </c>
      <c r="C1588" s="101">
        <v>20</v>
      </c>
    </row>
    <row r="1589" spans="1:3" x14ac:dyDescent="0.3">
      <c r="A1589" s="101">
        <v>280020</v>
      </c>
      <c r="B1589" s="101" t="s">
        <v>97</v>
      </c>
      <c r="C1589" s="101">
        <v>20</v>
      </c>
    </row>
    <row r="1590" spans="1:3" x14ac:dyDescent="0.3">
      <c r="A1590" s="101">
        <v>280021</v>
      </c>
      <c r="B1590" s="101" t="s">
        <v>97</v>
      </c>
      <c r="C1590" s="101">
        <v>20</v>
      </c>
    </row>
    <row r="1591" spans="1:3" x14ac:dyDescent="0.3">
      <c r="A1591" s="101">
        <v>280022</v>
      </c>
      <c r="B1591" s="101" t="s">
        <v>97</v>
      </c>
      <c r="C1591" s="101">
        <v>20</v>
      </c>
    </row>
    <row r="1592" spans="1:3" x14ac:dyDescent="0.3">
      <c r="A1592" s="101">
        <v>280023</v>
      </c>
      <c r="B1592" s="101" t="s">
        <v>97</v>
      </c>
      <c r="C1592" s="101">
        <v>20</v>
      </c>
    </row>
    <row r="1593" spans="1:3" x14ac:dyDescent="0.3">
      <c r="A1593" s="101">
        <v>280024</v>
      </c>
      <c r="B1593" s="101" t="s">
        <v>97</v>
      </c>
      <c r="C1593" s="101">
        <v>20</v>
      </c>
    </row>
    <row r="1594" spans="1:3" x14ac:dyDescent="0.3">
      <c r="A1594" s="101">
        <v>280025</v>
      </c>
      <c r="B1594" s="101" t="s">
        <v>97</v>
      </c>
      <c r="C1594" s="101">
        <v>20</v>
      </c>
    </row>
    <row r="1595" spans="1:3" x14ac:dyDescent="0.3">
      <c r="A1595" s="101">
        <v>280026</v>
      </c>
      <c r="B1595" s="101" t="s">
        <v>97</v>
      </c>
      <c r="C1595" s="101">
        <v>20</v>
      </c>
    </row>
    <row r="1596" spans="1:3" x14ac:dyDescent="0.3">
      <c r="A1596" s="101">
        <v>280027</v>
      </c>
      <c r="B1596" s="101" t="s">
        <v>97</v>
      </c>
      <c r="C1596" s="101">
        <v>20</v>
      </c>
    </row>
    <row r="1597" spans="1:3" x14ac:dyDescent="0.3">
      <c r="A1597" s="101">
        <v>280028</v>
      </c>
      <c r="B1597" s="101" t="s">
        <v>97</v>
      </c>
      <c r="C1597" s="101">
        <v>20</v>
      </c>
    </row>
    <row r="1598" spans="1:3" x14ac:dyDescent="0.3">
      <c r="A1598" s="101">
        <v>280029</v>
      </c>
      <c r="B1598" s="101" t="s">
        <v>97</v>
      </c>
      <c r="C1598" s="101">
        <v>20</v>
      </c>
    </row>
    <row r="1599" spans="1:3" x14ac:dyDescent="0.3">
      <c r="A1599" s="101">
        <v>280030</v>
      </c>
      <c r="B1599" s="101" t="s">
        <v>97</v>
      </c>
      <c r="C1599" s="101">
        <v>20</v>
      </c>
    </row>
    <row r="1600" spans="1:3" x14ac:dyDescent="0.3">
      <c r="A1600" s="101">
        <v>280031</v>
      </c>
      <c r="B1600" s="101" t="s">
        <v>97</v>
      </c>
      <c r="C1600" s="101">
        <v>20</v>
      </c>
    </row>
    <row r="1601" spans="1:3" x14ac:dyDescent="0.3">
      <c r="A1601" s="101">
        <v>280032</v>
      </c>
      <c r="B1601" s="101" t="s">
        <v>97</v>
      </c>
      <c r="C1601" s="101">
        <v>20</v>
      </c>
    </row>
    <row r="1602" spans="1:3" x14ac:dyDescent="0.3">
      <c r="A1602" s="101">
        <v>280033</v>
      </c>
      <c r="B1602" s="101" t="s">
        <v>97</v>
      </c>
      <c r="C1602" s="101">
        <v>20</v>
      </c>
    </row>
    <row r="1603" spans="1:3" x14ac:dyDescent="0.3">
      <c r="A1603" s="101">
        <v>280034</v>
      </c>
      <c r="B1603" s="101" t="s">
        <v>97</v>
      </c>
      <c r="C1603" s="101">
        <v>20</v>
      </c>
    </row>
    <row r="1604" spans="1:3" x14ac:dyDescent="0.3">
      <c r="A1604" s="101">
        <v>280035</v>
      </c>
      <c r="B1604" s="101" t="s">
        <v>97</v>
      </c>
      <c r="C1604" s="101">
        <v>20</v>
      </c>
    </row>
    <row r="1605" spans="1:3" x14ac:dyDescent="0.3">
      <c r="A1605" s="101">
        <v>280036</v>
      </c>
      <c r="B1605" s="101" t="s">
        <v>97</v>
      </c>
      <c r="C1605" s="101">
        <v>20</v>
      </c>
    </row>
    <row r="1606" spans="1:3" x14ac:dyDescent="0.3">
      <c r="A1606" s="101">
        <v>280037</v>
      </c>
      <c r="B1606" s="101" t="s">
        <v>97</v>
      </c>
      <c r="C1606" s="101">
        <v>20</v>
      </c>
    </row>
    <row r="1607" spans="1:3" x14ac:dyDescent="0.3">
      <c r="A1607" s="101">
        <v>280039</v>
      </c>
      <c r="B1607" s="101" t="s">
        <v>97</v>
      </c>
      <c r="C1607" s="101">
        <v>20</v>
      </c>
    </row>
    <row r="1608" spans="1:3" x14ac:dyDescent="0.3">
      <c r="A1608" s="101">
        <v>280041</v>
      </c>
      <c r="B1608" s="101" t="s">
        <v>97</v>
      </c>
      <c r="C1608" s="101">
        <v>20</v>
      </c>
    </row>
    <row r="1609" spans="1:3" x14ac:dyDescent="0.3">
      <c r="A1609" s="101">
        <v>280042</v>
      </c>
      <c r="B1609" s="101" t="s">
        <v>97</v>
      </c>
      <c r="C1609" s="101">
        <v>20</v>
      </c>
    </row>
    <row r="1610" spans="1:3" x14ac:dyDescent="0.3">
      <c r="A1610" s="101">
        <v>280044</v>
      </c>
      <c r="B1610" s="101" t="s">
        <v>97</v>
      </c>
      <c r="C1610" s="101">
        <v>20</v>
      </c>
    </row>
    <row r="1611" spans="1:3" x14ac:dyDescent="0.3">
      <c r="A1611" s="101">
        <v>280045</v>
      </c>
      <c r="B1611" s="101" t="s">
        <v>97</v>
      </c>
      <c r="C1611" s="101">
        <v>20</v>
      </c>
    </row>
    <row r="1612" spans="1:3" x14ac:dyDescent="0.3">
      <c r="A1612" s="101">
        <v>280047</v>
      </c>
      <c r="B1612" s="101" t="s">
        <v>97</v>
      </c>
      <c r="C1612" s="101">
        <v>20</v>
      </c>
    </row>
    <row r="1613" spans="1:3" x14ac:dyDescent="0.3">
      <c r="A1613" s="101">
        <v>280048</v>
      </c>
      <c r="B1613" s="101" t="s">
        <v>97</v>
      </c>
      <c r="C1613" s="101">
        <v>20</v>
      </c>
    </row>
    <row r="1614" spans="1:3" x14ac:dyDescent="0.3">
      <c r="A1614" s="101">
        <v>280049</v>
      </c>
      <c r="B1614" s="101" t="s">
        <v>97</v>
      </c>
      <c r="C1614" s="101">
        <v>20</v>
      </c>
    </row>
    <row r="1615" spans="1:3" x14ac:dyDescent="0.3">
      <c r="A1615" s="101">
        <v>280050</v>
      </c>
      <c r="B1615" s="101" t="s">
        <v>97</v>
      </c>
      <c r="C1615" s="101">
        <v>20</v>
      </c>
    </row>
    <row r="1616" spans="1:3" x14ac:dyDescent="0.3">
      <c r="A1616" s="101">
        <v>280052</v>
      </c>
      <c r="B1616" s="101" t="s">
        <v>97</v>
      </c>
      <c r="C1616" s="101">
        <v>20</v>
      </c>
    </row>
    <row r="1617" spans="1:3" x14ac:dyDescent="0.3">
      <c r="A1617" s="101">
        <v>280053</v>
      </c>
      <c r="B1617" s="101" t="s">
        <v>97</v>
      </c>
      <c r="C1617" s="101">
        <v>20</v>
      </c>
    </row>
    <row r="1618" spans="1:3" x14ac:dyDescent="0.3">
      <c r="A1618" s="101">
        <v>280054</v>
      </c>
      <c r="B1618" s="101" t="s">
        <v>97</v>
      </c>
      <c r="C1618" s="101">
        <v>20</v>
      </c>
    </row>
    <row r="1619" spans="1:3" x14ac:dyDescent="0.3">
      <c r="A1619" s="101">
        <v>280055</v>
      </c>
      <c r="B1619" s="101" t="s">
        <v>97</v>
      </c>
      <c r="C1619" s="101">
        <v>20</v>
      </c>
    </row>
    <row r="1620" spans="1:3" x14ac:dyDescent="0.3">
      <c r="A1620" s="101">
        <v>280056</v>
      </c>
      <c r="B1620" s="101" t="s">
        <v>97</v>
      </c>
      <c r="C1620" s="101">
        <v>20</v>
      </c>
    </row>
    <row r="1621" spans="1:3" x14ac:dyDescent="0.3">
      <c r="A1621" s="101">
        <v>280057</v>
      </c>
      <c r="B1621" s="101" t="s">
        <v>97</v>
      </c>
      <c r="C1621" s="101">
        <v>20</v>
      </c>
    </row>
    <row r="1622" spans="1:3" x14ac:dyDescent="0.3">
      <c r="A1622" s="101">
        <v>280058</v>
      </c>
      <c r="B1622" s="101" t="s">
        <v>97</v>
      </c>
      <c r="C1622" s="101">
        <v>20</v>
      </c>
    </row>
    <row r="1623" spans="1:3" x14ac:dyDescent="0.3">
      <c r="A1623" s="101">
        <v>280059</v>
      </c>
      <c r="B1623" s="101" t="s">
        <v>97</v>
      </c>
      <c r="C1623" s="101">
        <v>20</v>
      </c>
    </row>
    <row r="1624" spans="1:3" x14ac:dyDescent="0.3">
      <c r="A1624" s="101">
        <v>280061</v>
      </c>
      <c r="B1624" s="101" t="s">
        <v>97</v>
      </c>
      <c r="C1624" s="101">
        <v>20</v>
      </c>
    </row>
    <row r="1625" spans="1:3" x14ac:dyDescent="0.3">
      <c r="A1625" s="101">
        <v>280063</v>
      </c>
      <c r="B1625" s="101" t="s">
        <v>97</v>
      </c>
      <c r="C1625" s="101">
        <v>20</v>
      </c>
    </row>
    <row r="1626" spans="1:3" x14ac:dyDescent="0.3">
      <c r="A1626" s="101">
        <v>280064</v>
      </c>
      <c r="B1626" s="101" t="s">
        <v>97</v>
      </c>
      <c r="C1626" s="101">
        <v>20</v>
      </c>
    </row>
    <row r="1627" spans="1:3" x14ac:dyDescent="0.3">
      <c r="A1627" s="101">
        <v>280067</v>
      </c>
      <c r="B1627" s="101" t="s">
        <v>97</v>
      </c>
      <c r="C1627" s="101">
        <v>20</v>
      </c>
    </row>
    <row r="1628" spans="1:3" x14ac:dyDescent="0.3">
      <c r="A1628" s="101">
        <v>280068</v>
      </c>
      <c r="B1628" s="101" t="s">
        <v>97</v>
      </c>
      <c r="C1628" s="101">
        <v>20</v>
      </c>
    </row>
    <row r="1629" spans="1:3" x14ac:dyDescent="0.3">
      <c r="A1629" s="102">
        <v>280071</v>
      </c>
      <c r="B1629" s="102" t="s">
        <v>97</v>
      </c>
      <c r="C1629" s="101">
        <v>20</v>
      </c>
    </row>
    <row r="1630" spans="1:3" x14ac:dyDescent="0.3">
      <c r="A1630" s="102">
        <v>280072</v>
      </c>
      <c r="B1630" s="101" t="s">
        <v>97</v>
      </c>
      <c r="C1630" s="101">
        <v>20</v>
      </c>
    </row>
    <row r="1631" spans="1:3" x14ac:dyDescent="0.3">
      <c r="A1631" s="102">
        <v>280074</v>
      </c>
      <c r="B1631" s="101" t="s">
        <v>97</v>
      </c>
      <c r="C1631" s="101">
        <v>20</v>
      </c>
    </row>
    <row r="1632" spans="1:3" x14ac:dyDescent="0.3">
      <c r="A1632" s="101">
        <v>289020</v>
      </c>
      <c r="B1632" s="101" t="s">
        <v>97</v>
      </c>
      <c r="C1632" s="101">
        <v>20</v>
      </c>
    </row>
    <row r="1633" spans="1:3" x14ac:dyDescent="0.3">
      <c r="A1633" s="101">
        <v>320322</v>
      </c>
      <c r="B1633" s="101" t="s">
        <v>96</v>
      </c>
      <c r="C1633" s="101">
        <v>21</v>
      </c>
    </row>
    <row r="1634" spans="1:3" x14ac:dyDescent="0.3">
      <c r="A1634" s="101">
        <v>340006</v>
      </c>
      <c r="B1634" s="101" t="s">
        <v>96</v>
      </c>
      <c r="C1634" s="101">
        <v>21</v>
      </c>
    </row>
    <row r="1635" spans="1:3" x14ac:dyDescent="0.3">
      <c r="A1635" s="101">
        <v>340009</v>
      </c>
      <c r="B1635" s="101" t="s">
        <v>96</v>
      </c>
      <c r="C1635" s="101">
        <v>21</v>
      </c>
    </row>
    <row r="1636" spans="1:3" x14ac:dyDescent="0.3">
      <c r="A1636" s="101">
        <v>340012</v>
      </c>
      <c r="B1636" s="101" t="s">
        <v>96</v>
      </c>
      <c r="C1636" s="101">
        <v>21</v>
      </c>
    </row>
    <row r="1637" spans="1:3" x14ac:dyDescent="0.3">
      <c r="A1637" s="101">
        <v>340014</v>
      </c>
      <c r="B1637" s="101" t="s">
        <v>96</v>
      </c>
      <c r="C1637" s="101">
        <v>21</v>
      </c>
    </row>
    <row r="1638" spans="1:3" x14ac:dyDescent="0.3">
      <c r="A1638" s="101">
        <v>340016</v>
      </c>
      <c r="B1638" s="101" t="s">
        <v>96</v>
      </c>
      <c r="C1638" s="101">
        <v>21</v>
      </c>
    </row>
    <row r="1639" spans="1:3" x14ac:dyDescent="0.3">
      <c r="A1639" s="101">
        <v>340017</v>
      </c>
      <c r="B1639" s="101" t="s">
        <v>96</v>
      </c>
      <c r="C1639" s="101">
        <v>21</v>
      </c>
    </row>
    <row r="1640" spans="1:3" x14ac:dyDescent="0.3">
      <c r="A1640" s="101">
        <v>340018</v>
      </c>
      <c r="B1640" s="101" t="s">
        <v>96</v>
      </c>
      <c r="C1640" s="101">
        <v>21</v>
      </c>
    </row>
    <row r="1641" spans="1:3" x14ac:dyDescent="0.3">
      <c r="A1641" s="101">
        <v>340021</v>
      </c>
      <c r="B1641" s="101" t="s">
        <v>96</v>
      </c>
      <c r="C1641" s="101">
        <v>21</v>
      </c>
    </row>
    <row r="1642" spans="1:3" x14ac:dyDescent="0.3">
      <c r="A1642" s="101">
        <v>340026</v>
      </c>
      <c r="B1642" s="101" t="s">
        <v>96</v>
      </c>
      <c r="C1642" s="101">
        <v>21</v>
      </c>
    </row>
    <row r="1643" spans="1:3" x14ac:dyDescent="0.3">
      <c r="A1643" s="101">
        <v>340028</v>
      </c>
      <c r="B1643" s="101" t="s">
        <v>96</v>
      </c>
      <c r="C1643" s="101">
        <v>21</v>
      </c>
    </row>
    <row r="1644" spans="1:3" x14ac:dyDescent="0.3">
      <c r="A1644" s="101">
        <v>340034</v>
      </c>
      <c r="B1644" s="101" t="s">
        <v>96</v>
      </c>
      <c r="C1644" s="101">
        <v>21</v>
      </c>
    </row>
    <row r="1645" spans="1:3" x14ac:dyDescent="0.3">
      <c r="A1645" s="101">
        <v>340035</v>
      </c>
      <c r="B1645" s="101" t="s">
        <v>96</v>
      </c>
      <c r="C1645" s="101">
        <v>21</v>
      </c>
    </row>
    <row r="1646" spans="1:3" x14ac:dyDescent="0.3">
      <c r="A1646" s="101">
        <v>340037</v>
      </c>
      <c r="B1646" s="101" t="s">
        <v>96</v>
      </c>
      <c r="C1646" s="101">
        <v>21</v>
      </c>
    </row>
    <row r="1647" spans="1:3" x14ac:dyDescent="0.3">
      <c r="A1647" s="101">
        <v>340039</v>
      </c>
      <c r="B1647" s="101" t="s">
        <v>96</v>
      </c>
      <c r="C1647" s="101">
        <v>21</v>
      </c>
    </row>
    <row r="1648" spans="1:3" x14ac:dyDescent="0.3">
      <c r="A1648" s="101">
        <v>340041</v>
      </c>
      <c r="B1648" s="101" t="s">
        <v>96</v>
      </c>
      <c r="C1648" s="101">
        <v>21</v>
      </c>
    </row>
    <row r="1649" spans="1:3" x14ac:dyDescent="0.3">
      <c r="A1649" s="101">
        <v>340044</v>
      </c>
      <c r="B1649" s="101" t="s">
        <v>96</v>
      </c>
      <c r="C1649" s="101">
        <v>21</v>
      </c>
    </row>
    <row r="1650" spans="1:3" x14ac:dyDescent="0.3">
      <c r="A1650" s="101">
        <v>340045</v>
      </c>
      <c r="B1650" s="101" t="s">
        <v>96</v>
      </c>
      <c r="C1650" s="101">
        <v>21</v>
      </c>
    </row>
    <row r="1651" spans="1:3" x14ac:dyDescent="0.3">
      <c r="A1651" s="101">
        <v>340049</v>
      </c>
      <c r="B1651" s="101" t="s">
        <v>96</v>
      </c>
      <c r="C1651" s="101">
        <v>21</v>
      </c>
    </row>
    <row r="1652" spans="1:3" x14ac:dyDescent="0.3">
      <c r="A1652" s="101">
        <v>340053</v>
      </c>
      <c r="B1652" s="101" t="s">
        <v>96</v>
      </c>
      <c r="C1652" s="101">
        <v>21</v>
      </c>
    </row>
    <row r="1653" spans="1:3" x14ac:dyDescent="0.3">
      <c r="A1653" s="101">
        <v>340059</v>
      </c>
      <c r="B1653" s="101" t="s">
        <v>96</v>
      </c>
      <c r="C1653" s="101">
        <v>21</v>
      </c>
    </row>
    <row r="1654" spans="1:3" x14ac:dyDescent="0.3">
      <c r="A1654" s="101">
        <v>340064</v>
      </c>
      <c r="B1654" s="101" t="s">
        <v>96</v>
      </c>
      <c r="C1654" s="101">
        <v>21</v>
      </c>
    </row>
    <row r="1655" spans="1:3" x14ac:dyDescent="0.3">
      <c r="A1655" s="101">
        <v>340068</v>
      </c>
      <c r="B1655" s="101" t="s">
        <v>96</v>
      </c>
      <c r="C1655" s="101">
        <v>21</v>
      </c>
    </row>
    <row r="1656" spans="1:3" x14ac:dyDescent="0.3">
      <c r="A1656" s="101">
        <v>340071</v>
      </c>
      <c r="B1656" s="101" t="s">
        <v>96</v>
      </c>
      <c r="C1656" s="101">
        <v>21</v>
      </c>
    </row>
    <row r="1657" spans="1:3" x14ac:dyDescent="0.3">
      <c r="A1657" s="101">
        <v>340072</v>
      </c>
      <c r="B1657" s="101" t="s">
        <v>96</v>
      </c>
      <c r="C1657" s="101">
        <v>21</v>
      </c>
    </row>
    <row r="1658" spans="1:3" x14ac:dyDescent="0.3">
      <c r="A1658" s="101">
        <v>340073</v>
      </c>
      <c r="B1658" s="101" t="s">
        <v>96</v>
      </c>
      <c r="C1658" s="101">
        <v>21</v>
      </c>
    </row>
    <row r="1659" spans="1:3" x14ac:dyDescent="0.3">
      <c r="A1659" s="101">
        <v>340074</v>
      </c>
      <c r="B1659" s="101" t="s">
        <v>96</v>
      </c>
      <c r="C1659" s="101">
        <v>21</v>
      </c>
    </row>
    <row r="1660" spans="1:3" x14ac:dyDescent="0.3">
      <c r="A1660" s="101">
        <v>340075</v>
      </c>
      <c r="B1660" s="101" t="s">
        <v>96</v>
      </c>
      <c r="C1660" s="101">
        <v>21</v>
      </c>
    </row>
    <row r="1661" spans="1:3" x14ac:dyDescent="0.3">
      <c r="A1661" s="101">
        <v>340078</v>
      </c>
      <c r="B1661" s="101" t="s">
        <v>96</v>
      </c>
      <c r="C1661" s="101">
        <v>21</v>
      </c>
    </row>
    <row r="1662" spans="1:3" x14ac:dyDescent="0.3">
      <c r="A1662" s="101">
        <v>340079</v>
      </c>
      <c r="B1662" s="101" t="s">
        <v>96</v>
      </c>
      <c r="C1662" s="101">
        <v>21</v>
      </c>
    </row>
    <row r="1663" spans="1:3" x14ac:dyDescent="0.3">
      <c r="A1663" s="101">
        <v>340080</v>
      </c>
      <c r="B1663" s="101" t="s">
        <v>96</v>
      </c>
      <c r="C1663" s="101">
        <v>21</v>
      </c>
    </row>
    <row r="1664" spans="1:3" x14ac:dyDescent="0.3">
      <c r="A1664" s="101">
        <v>340084</v>
      </c>
      <c r="B1664" s="101" t="s">
        <v>96</v>
      </c>
      <c r="C1664" s="101">
        <v>21</v>
      </c>
    </row>
    <row r="1665" spans="1:3" x14ac:dyDescent="0.3">
      <c r="A1665" s="101">
        <v>340088</v>
      </c>
      <c r="B1665" s="101" t="s">
        <v>96</v>
      </c>
      <c r="C1665" s="101">
        <v>21</v>
      </c>
    </row>
    <row r="1666" spans="1:3" x14ac:dyDescent="0.3">
      <c r="A1666" s="101">
        <v>340089</v>
      </c>
      <c r="B1666" s="101" t="s">
        <v>96</v>
      </c>
      <c r="C1666" s="101">
        <v>21</v>
      </c>
    </row>
    <row r="1667" spans="1:3" x14ac:dyDescent="0.3">
      <c r="A1667" s="101">
        <v>340094</v>
      </c>
      <c r="B1667" s="101" t="s">
        <v>96</v>
      </c>
      <c r="C1667" s="101">
        <v>21</v>
      </c>
    </row>
    <row r="1668" spans="1:3" x14ac:dyDescent="0.3">
      <c r="A1668" s="101">
        <v>340095</v>
      </c>
      <c r="B1668" s="101" t="s">
        <v>96</v>
      </c>
      <c r="C1668" s="101">
        <v>21</v>
      </c>
    </row>
    <row r="1669" spans="1:3" x14ac:dyDescent="0.3">
      <c r="A1669" s="101">
        <v>340098</v>
      </c>
      <c r="B1669" s="101" t="s">
        <v>96</v>
      </c>
      <c r="C1669" s="101">
        <v>21</v>
      </c>
    </row>
    <row r="1670" spans="1:3" x14ac:dyDescent="0.3">
      <c r="A1670" s="101">
        <v>340101</v>
      </c>
      <c r="B1670" s="101" t="s">
        <v>96</v>
      </c>
      <c r="C1670" s="101">
        <v>21</v>
      </c>
    </row>
    <row r="1671" spans="1:3" x14ac:dyDescent="0.3">
      <c r="A1671" s="101">
        <v>340103</v>
      </c>
      <c r="B1671" s="101" t="s">
        <v>96</v>
      </c>
      <c r="C1671" s="101">
        <v>21</v>
      </c>
    </row>
    <row r="1672" spans="1:3" x14ac:dyDescent="0.3">
      <c r="A1672" s="101">
        <v>340104</v>
      </c>
      <c r="B1672" s="101" t="s">
        <v>96</v>
      </c>
      <c r="C1672" s="101">
        <v>21</v>
      </c>
    </row>
    <row r="1673" spans="1:3" x14ac:dyDescent="0.3">
      <c r="A1673" s="101">
        <v>340106</v>
      </c>
      <c r="B1673" s="101" t="s">
        <v>96</v>
      </c>
      <c r="C1673" s="101">
        <v>21</v>
      </c>
    </row>
    <row r="1674" spans="1:3" x14ac:dyDescent="0.3">
      <c r="A1674" s="101">
        <v>340108</v>
      </c>
      <c r="B1674" s="101" t="s">
        <v>96</v>
      </c>
      <c r="C1674" s="101">
        <v>21</v>
      </c>
    </row>
    <row r="1675" spans="1:3" x14ac:dyDescent="0.3">
      <c r="A1675" s="101">
        <v>340109</v>
      </c>
      <c r="B1675" s="101" t="s">
        <v>96</v>
      </c>
      <c r="C1675" s="101">
        <v>21</v>
      </c>
    </row>
    <row r="1676" spans="1:3" x14ac:dyDescent="0.3">
      <c r="A1676" s="101">
        <v>340110</v>
      </c>
      <c r="B1676" s="101" t="s">
        <v>96</v>
      </c>
      <c r="C1676" s="101">
        <v>21</v>
      </c>
    </row>
    <row r="1677" spans="1:3" x14ac:dyDescent="0.3">
      <c r="A1677" s="101">
        <v>340111</v>
      </c>
      <c r="B1677" s="101" t="s">
        <v>96</v>
      </c>
      <c r="C1677" s="101">
        <v>21</v>
      </c>
    </row>
    <row r="1678" spans="1:3" x14ac:dyDescent="0.3">
      <c r="A1678" s="101">
        <v>340112</v>
      </c>
      <c r="B1678" s="101" t="s">
        <v>96</v>
      </c>
      <c r="C1678" s="101">
        <v>21</v>
      </c>
    </row>
    <row r="1679" spans="1:3" x14ac:dyDescent="0.3">
      <c r="A1679" s="101">
        <v>340113</v>
      </c>
      <c r="B1679" s="101" t="s">
        <v>96</v>
      </c>
      <c r="C1679" s="101">
        <v>21</v>
      </c>
    </row>
    <row r="1680" spans="1:3" x14ac:dyDescent="0.3">
      <c r="A1680" s="101">
        <v>340115</v>
      </c>
      <c r="B1680" s="101" t="s">
        <v>96</v>
      </c>
      <c r="C1680" s="101">
        <v>21</v>
      </c>
    </row>
    <row r="1681" spans="1:3" x14ac:dyDescent="0.3">
      <c r="A1681" s="101">
        <v>340116</v>
      </c>
      <c r="B1681" s="101" t="s">
        <v>96</v>
      </c>
      <c r="C1681" s="101">
        <v>21</v>
      </c>
    </row>
    <row r="1682" spans="1:3" x14ac:dyDescent="0.3">
      <c r="A1682" s="101">
        <v>340117</v>
      </c>
      <c r="B1682" s="101" t="s">
        <v>96</v>
      </c>
      <c r="C1682" s="101">
        <v>21</v>
      </c>
    </row>
    <row r="1683" spans="1:3" x14ac:dyDescent="0.3">
      <c r="A1683" s="101">
        <v>340118</v>
      </c>
      <c r="B1683" s="101" t="s">
        <v>96</v>
      </c>
      <c r="C1683" s="101">
        <v>21</v>
      </c>
    </row>
    <row r="1684" spans="1:3" x14ac:dyDescent="0.3">
      <c r="A1684" s="101">
        <v>340119</v>
      </c>
      <c r="B1684" s="101" t="s">
        <v>96</v>
      </c>
      <c r="C1684" s="101">
        <v>21</v>
      </c>
    </row>
    <row r="1685" spans="1:3" x14ac:dyDescent="0.3">
      <c r="A1685" s="101">
        <v>340120</v>
      </c>
      <c r="B1685" s="101" t="s">
        <v>96</v>
      </c>
      <c r="C1685" s="101">
        <v>21</v>
      </c>
    </row>
    <row r="1686" spans="1:3" x14ac:dyDescent="0.3">
      <c r="A1686" s="101">
        <v>340122</v>
      </c>
      <c r="B1686" s="101" t="s">
        <v>96</v>
      </c>
      <c r="C1686" s="101">
        <v>21</v>
      </c>
    </row>
    <row r="1687" spans="1:3" x14ac:dyDescent="0.3">
      <c r="A1687" s="101">
        <v>340128</v>
      </c>
      <c r="B1687" s="101" t="s">
        <v>96</v>
      </c>
      <c r="C1687" s="101">
        <v>21</v>
      </c>
    </row>
    <row r="1688" spans="1:3" x14ac:dyDescent="0.3">
      <c r="A1688" s="101">
        <v>340129</v>
      </c>
      <c r="B1688" s="101" t="s">
        <v>96</v>
      </c>
      <c r="C1688" s="101">
        <v>21</v>
      </c>
    </row>
    <row r="1689" spans="1:3" x14ac:dyDescent="0.3">
      <c r="A1689" s="101">
        <v>340130</v>
      </c>
      <c r="B1689" s="101" t="s">
        <v>96</v>
      </c>
      <c r="C1689" s="101">
        <v>21</v>
      </c>
    </row>
    <row r="1690" spans="1:3" x14ac:dyDescent="0.3">
      <c r="A1690" s="101">
        <v>340131</v>
      </c>
      <c r="B1690" s="101" t="s">
        <v>96</v>
      </c>
      <c r="C1690" s="101">
        <v>21</v>
      </c>
    </row>
    <row r="1691" spans="1:3" x14ac:dyDescent="0.3">
      <c r="A1691" s="101">
        <v>340132</v>
      </c>
      <c r="B1691" s="101" t="s">
        <v>96</v>
      </c>
      <c r="C1691" s="101">
        <v>21</v>
      </c>
    </row>
    <row r="1692" spans="1:3" x14ac:dyDescent="0.3">
      <c r="A1692" s="101">
        <v>340133</v>
      </c>
      <c r="B1692" s="101" t="s">
        <v>96</v>
      </c>
      <c r="C1692" s="101">
        <v>21</v>
      </c>
    </row>
    <row r="1693" spans="1:3" x14ac:dyDescent="0.3">
      <c r="A1693" s="101">
        <v>340134</v>
      </c>
      <c r="B1693" s="101" t="s">
        <v>96</v>
      </c>
      <c r="C1693" s="101">
        <v>21</v>
      </c>
    </row>
    <row r="1694" spans="1:3" x14ac:dyDescent="0.3">
      <c r="A1694" s="101">
        <v>340135</v>
      </c>
      <c r="B1694" s="101" t="s">
        <v>96</v>
      </c>
      <c r="C1694" s="101">
        <v>21</v>
      </c>
    </row>
    <row r="1695" spans="1:3" x14ac:dyDescent="0.3">
      <c r="A1695" s="101">
        <v>340136</v>
      </c>
      <c r="B1695" s="101" t="s">
        <v>96</v>
      </c>
      <c r="C1695" s="101">
        <v>21</v>
      </c>
    </row>
    <row r="1696" spans="1:3" x14ac:dyDescent="0.3">
      <c r="A1696" s="101">
        <v>340137</v>
      </c>
      <c r="B1696" s="101" t="s">
        <v>96</v>
      </c>
      <c r="C1696" s="101">
        <v>21</v>
      </c>
    </row>
    <row r="1697" spans="1:3" x14ac:dyDescent="0.3">
      <c r="A1697" s="101">
        <v>340138</v>
      </c>
      <c r="B1697" s="101" t="s">
        <v>96</v>
      </c>
      <c r="C1697" s="101">
        <v>21</v>
      </c>
    </row>
    <row r="1698" spans="1:3" x14ac:dyDescent="0.3">
      <c r="A1698" s="101">
        <v>340142</v>
      </c>
      <c r="B1698" s="101" t="s">
        <v>96</v>
      </c>
      <c r="C1698" s="101">
        <v>21</v>
      </c>
    </row>
    <row r="1699" spans="1:3" x14ac:dyDescent="0.3">
      <c r="A1699" s="101">
        <v>340145</v>
      </c>
      <c r="B1699" s="101" t="s">
        <v>96</v>
      </c>
      <c r="C1699" s="101">
        <v>21</v>
      </c>
    </row>
    <row r="1700" spans="1:3" x14ac:dyDescent="0.3">
      <c r="A1700" s="101">
        <v>340149</v>
      </c>
      <c r="B1700" s="101" t="s">
        <v>96</v>
      </c>
      <c r="C1700" s="101">
        <v>21</v>
      </c>
    </row>
    <row r="1701" spans="1:3" x14ac:dyDescent="0.3">
      <c r="A1701" s="101">
        <v>340150</v>
      </c>
      <c r="B1701" s="101" t="s">
        <v>96</v>
      </c>
      <c r="C1701" s="101">
        <v>21</v>
      </c>
    </row>
    <row r="1702" spans="1:3" x14ac:dyDescent="0.3">
      <c r="A1702" s="101">
        <v>340153</v>
      </c>
      <c r="B1702" s="101" t="s">
        <v>96</v>
      </c>
      <c r="C1702" s="101">
        <v>21</v>
      </c>
    </row>
    <row r="1703" spans="1:3" x14ac:dyDescent="0.3">
      <c r="A1703" s="101">
        <v>340157</v>
      </c>
      <c r="B1703" s="101" t="s">
        <v>96</v>
      </c>
      <c r="C1703" s="101">
        <v>21</v>
      </c>
    </row>
    <row r="1704" spans="1:3" x14ac:dyDescent="0.3">
      <c r="A1704" s="101">
        <v>340158</v>
      </c>
      <c r="B1704" s="101" t="s">
        <v>96</v>
      </c>
      <c r="C1704" s="101">
        <v>21</v>
      </c>
    </row>
    <row r="1705" spans="1:3" x14ac:dyDescent="0.3">
      <c r="A1705" s="101">
        <v>340159</v>
      </c>
      <c r="B1705" s="101" t="s">
        <v>96</v>
      </c>
      <c r="C1705" s="101">
        <v>21</v>
      </c>
    </row>
    <row r="1706" spans="1:3" x14ac:dyDescent="0.3">
      <c r="A1706" s="101">
        <v>340161</v>
      </c>
      <c r="B1706" s="101" t="s">
        <v>96</v>
      </c>
      <c r="C1706" s="101">
        <v>21</v>
      </c>
    </row>
    <row r="1707" spans="1:3" x14ac:dyDescent="0.3">
      <c r="A1707" s="101">
        <v>340165</v>
      </c>
      <c r="B1707" s="101" t="s">
        <v>96</v>
      </c>
      <c r="C1707" s="101">
        <v>21</v>
      </c>
    </row>
    <row r="1708" spans="1:3" x14ac:dyDescent="0.3">
      <c r="A1708" s="101">
        <v>340166</v>
      </c>
      <c r="B1708" s="101" t="s">
        <v>96</v>
      </c>
      <c r="C1708" s="101">
        <v>21</v>
      </c>
    </row>
    <row r="1709" spans="1:3" x14ac:dyDescent="0.3">
      <c r="A1709" s="101">
        <v>340168</v>
      </c>
      <c r="B1709" s="101" t="s">
        <v>96</v>
      </c>
      <c r="C1709" s="101">
        <v>21</v>
      </c>
    </row>
    <row r="1710" spans="1:3" x14ac:dyDescent="0.3">
      <c r="A1710" s="101">
        <v>340174</v>
      </c>
      <c r="B1710" s="101" t="s">
        <v>96</v>
      </c>
      <c r="C1710" s="101">
        <v>21</v>
      </c>
    </row>
    <row r="1711" spans="1:3" x14ac:dyDescent="0.3">
      <c r="A1711" s="101">
        <v>340175</v>
      </c>
      <c r="B1711" s="101" t="s">
        <v>96</v>
      </c>
      <c r="C1711" s="101">
        <v>21</v>
      </c>
    </row>
    <row r="1712" spans="1:3" x14ac:dyDescent="0.3">
      <c r="A1712" s="101">
        <v>340179</v>
      </c>
      <c r="B1712" s="101" t="s">
        <v>96</v>
      </c>
      <c r="C1712" s="101">
        <v>21</v>
      </c>
    </row>
    <row r="1713" spans="1:3" x14ac:dyDescent="0.3">
      <c r="A1713" s="101">
        <v>340182</v>
      </c>
      <c r="B1713" s="101" t="s">
        <v>96</v>
      </c>
      <c r="C1713" s="101">
        <v>21</v>
      </c>
    </row>
    <row r="1714" spans="1:3" x14ac:dyDescent="0.3">
      <c r="A1714" s="101">
        <v>340183</v>
      </c>
      <c r="B1714" s="101" t="s">
        <v>96</v>
      </c>
      <c r="C1714" s="101">
        <v>21</v>
      </c>
    </row>
    <row r="1715" spans="1:3" x14ac:dyDescent="0.3">
      <c r="A1715" s="101">
        <v>340188</v>
      </c>
      <c r="B1715" s="101" t="s">
        <v>96</v>
      </c>
      <c r="C1715" s="101">
        <v>21</v>
      </c>
    </row>
    <row r="1716" spans="1:3" x14ac:dyDescent="0.3">
      <c r="A1716" s="101">
        <v>340190</v>
      </c>
      <c r="B1716" s="101" t="s">
        <v>96</v>
      </c>
      <c r="C1716" s="101">
        <v>21</v>
      </c>
    </row>
    <row r="1717" spans="1:3" x14ac:dyDescent="0.3">
      <c r="A1717" s="101">
        <v>340191</v>
      </c>
      <c r="B1717" s="101" t="s">
        <v>96</v>
      </c>
      <c r="C1717" s="101">
        <v>21</v>
      </c>
    </row>
    <row r="1718" spans="1:3" x14ac:dyDescent="0.3">
      <c r="A1718" s="101">
        <v>340192</v>
      </c>
      <c r="B1718" s="101" t="s">
        <v>96</v>
      </c>
      <c r="C1718" s="101">
        <v>21</v>
      </c>
    </row>
    <row r="1719" spans="1:3" x14ac:dyDescent="0.3">
      <c r="A1719" s="101">
        <v>340193</v>
      </c>
      <c r="B1719" s="101" t="s">
        <v>96</v>
      </c>
      <c r="C1719" s="101">
        <v>21</v>
      </c>
    </row>
    <row r="1720" spans="1:3" x14ac:dyDescent="0.3">
      <c r="A1720" s="101">
        <v>340194</v>
      </c>
      <c r="B1720" s="101" t="s">
        <v>96</v>
      </c>
      <c r="C1720" s="101">
        <v>21</v>
      </c>
    </row>
    <row r="1721" spans="1:3" x14ac:dyDescent="0.3">
      <c r="A1721" s="101">
        <v>340198</v>
      </c>
      <c r="B1721" s="101" t="s">
        <v>96</v>
      </c>
      <c r="C1721" s="101">
        <v>21</v>
      </c>
    </row>
    <row r="1722" spans="1:3" x14ac:dyDescent="0.3">
      <c r="A1722" s="101">
        <v>340199</v>
      </c>
      <c r="B1722" s="101" t="s">
        <v>96</v>
      </c>
      <c r="C1722" s="101">
        <v>21</v>
      </c>
    </row>
    <row r="1723" spans="1:3" x14ac:dyDescent="0.3">
      <c r="A1723" s="101">
        <v>340201</v>
      </c>
      <c r="B1723" s="101" t="s">
        <v>96</v>
      </c>
      <c r="C1723" s="101">
        <v>21</v>
      </c>
    </row>
    <row r="1724" spans="1:3" x14ac:dyDescent="0.3">
      <c r="A1724" s="101">
        <v>340202</v>
      </c>
      <c r="B1724" s="101" t="s">
        <v>96</v>
      </c>
      <c r="C1724" s="101">
        <v>21</v>
      </c>
    </row>
    <row r="1725" spans="1:3" x14ac:dyDescent="0.3">
      <c r="A1725" s="101">
        <v>340203</v>
      </c>
      <c r="B1725" s="101" t="s">
        <v>96</v>
      </c>
      <c r="C1725" s="101">
        <v>21</v>
      </c>
    </row>
    <row r="1726" spans="1:3" x14ac:dyDescent="0.3">
      <c r="A1726" s="101">
        <v>340207</v>
      </c>
      <c r="B1726" s="101" t="s">
        <v>96</v>
      </c>
      <c r="C1726" s="101">
        <v>21</v>
      </c>
    </row>
    <row r="1727" spans="1:3" x14ac:dyDescent="0.3">
      <c r="A1727" s="101">
        <v>340208</v>
      </c>
      <c r="B1727" s="101" t="s">
        <v>96</v>
      </c>
      <c r="C1727" s="101">
        <v>21</v>
      </c>
    </row>
    <row r="1728" spans="1:3" x14ac:dyDescent="0.3">
      <c r="A1728" s="101">
        <v>340209</v>
      </c>
      <c r="B1728" s="101" t="s">
        <v>96</v>
      </c>
      <c r="C1728" s="101">
        <v>21</v>
      </c>
    </row>
    <row r="1729" spans="1:3" x14ac:dyDescent="0.3">
      <c r="A1729" s="101">
        <v>340210</v>
      </c>
      <c r="B1729" s="101" t="s">
        <v>96</v>
      </c>
      <c r="C1729" s="101">
        <v>21</v>
      </c>
    </row>
    <row r="1730" spans="1:3" x14ac:dyDescent="0.3">
      <c r="A1730" s="101">
        <v>340212</v>
      </c>
      <c r="B1730" s="101" t="s">
        <v>96</v>
      </c>
      <c r="C1730" s="101">
        <v>21</v>
      </c>
    </row>
    <row r="1731" spans="1:3" x14ac:dyDescent="0.3">
      <c r="A1731" s="101">
        <v>340214</v>
      </c>
      <c r="B1731" s="101" t="s">
        <v>96</v>
      </c>
      <c r="C1731" s="101">
        <v>21</v>
      </c>
    </row>
    <row r="1732" spans="1:3" x14ac:dyDescent="0.3">
      <c r="A1732" s="101">
        <v>340219</v>
      </c>
      <c r="B1732" s="101" t="s">
        <v>96</v>
      </c>
      <c r="C1732" s="101">
        <v>21</v>
      </c>
    </row>
    <row r="1733" spans="1:3" x14ac:dyDescent="0.3">
      <c r="A1733" s="101">
        <v>340222</v>
      </c>
      <c r="B1733" s="101" t="s">
        <v>96</v>
      </c>
      <c r="C1733" s="101">
        <v>21</v>
      </c>
    </row>
    <row r="1734" spans="1:3" x14ac:dyDescent="0.3">
      <c r="A1734" s="101">
        <v>340229</v>
      </c>
      <c r="B1734" s="101" t="s">
        <v>96</v>
      </c>
      <c r="C1734" s="101">
        <v>21</v>
      </c>
    </row>
    <row r="1735" spans="1:3" x14ac:dyDescent="0.3">
      <c r="A1735" s="101">
        <v>340231</v>
      </c>
      <c r="B1735" s="101" t="s">
        <v>96</v>
      </c>
      <c r="C1735" s="101">
        <v>21</v>
      </c>
    </row>
    <row r="1736" spans="1:3" x14ac:dyDescent="0.3">
      <c r="A1736" s="101">
        <v>340233</v>
      </c>
      <c r="B1736" s="101" t="s">
        <v>96</v>
      </c>
      <c r="C1736" s="101">
        <v>21</v>
      </c>
    </row>
    <row r="1737" spans="1:3" x14ac:dyDescent="0.3">
      <c r="A1737" s="101">
        <v>340238</v>
      </c>
      <c r="B1737" s="101" t="s">
        <v>96</v>
      </c>
      <c r="C1737" s="101">
        <v>21</v>
      </c>
    </row>
    <row r="1738" spans="1:3" x14ac:dyDescent="0.3">
      <c r="A1738" s="101">
        <v>340239</v>
      </c>
      <c r="B1738" s="101" t="s">
        <v>96</v>
      </c>
      <c r="C1738" s="101">
        <v>21</v>
      </c>
    </row>
    <row r="1739" spans="1:3" x14ac:dyDescent="0.3">
      <c r="A1739" s="101">
        <v>340240</v>
      </c>
      <c r="B1739" s="101" t="s">
        <v>96</v>
      </c>
      <c r="C1739" s="101">
        <v>21</v>
      </c>
    </row>
    <row r="1740" spans="1:3" x14ac:dyDescent="0.3">
      <c r="A1740" s="102">
        <v>340241</v>
      </c>
      <c r="B1740" s="101" t="s">
        <v>96</v>
      </c>
      <c r="C1740" s="101">
        <v>21</v>
      </c>
    </row>
    <row r="1741" spans="1:3" x14ac:dyDescent="0.3">
      <c r="A1741" s="101">
        <v>340250</v>
      </c>
      <c r="B1741" s="101" t="s">
        <v>96</v>
      </c>
      <c r="C1741" s="101">
        <v>21</v>
      </c>
    </row>
    <row r="1742" spans="1:3" x14ac:dyDescent="0.3">
      <c r="A1742" s="101">
        <v>340251</v>
      </c>
      <c r="B1742" s="101" t="s">
        <v>96</v>
      </c>
      <c r="C1742" s="101">
        <v>21</v>
      </c>
    </row>
    <row r="1743" spans="1:3" x14ac:dyDescent="0.3">
      <c r="A1743" s="101">
        <v>340258</v>
      </c>
      <c r="B1743" s="101" t="s">
        <v>96</v>
      </c>
      <c r="C1743" s="101">
        <v>21</v>
      </c>
    </row>
    <row r="1744" spans="1:3" x14ac:dyDescent="0.3">
      <c r="A1744" s="101">
        <v>340261</v>
      </c>
      <c r="B1744" s="101" t="s">
        <v>96</v>
      </c>
      <c r="C1744" s="101">
        <v>21</v>
      </c>
    </row>
    <row r="1745" spans="1:3" x14ac:dyDescent="0.3">
      <c r="A1745" s="101">
        <v>340266</v>
      </c>
      <c r="B1745" s="101" t="s">
        <v>96</v>
      </c>
      <c r="C1745" s="101">
        <v>21</v>
      </c>
    </row>
    <row r="1746" spans="1:3" x14ac:dyDescent="0.3">
      <c r="A1746" s="101">
        <v>340267</v>
      </c>
      <c r="B1746" s="101" t="s">
        <v>96</v>
      </c>
      <c r="C1746" s="101">
        <v>21</v>
      </c>
    </row>
    <row r="1747" spans="1:3" x14ac:dyDescent="0.3">
      <c r="A1747" s="101">
        <v>340271</v>
      </c>
      <c r="B1747" s="101" t="s">
        <v>96</v>
      </c>
      <c r="C1747" s="101">
        <v>21</v>
      </c>
    </row>
    <row r="1748" spans="1:3" x14ac:dyDescent="0.3">
      <c r="A1748" s="101">
        <v>340275</v>
      </c>
      <c r="B1748" s="101" t="s">
        <v>96</v>
      </c>
      <c r="C1748" s="101">
        <v>21</v>
      </c>
    </row>
    <row r="1749" spans="1:3" x14ac:dyDescent="0.3">
      <c r="A1749" s="101">
        <v>340277</v>
      </c>
      <c r="B1749" s="101" t="s">
        <v>96</v>
      </c>
      <c r="C1749" s="101">
        <v>21</v>
      </c>
    </row>
    <row r="1750" spans="1:3" x14ac:dyDescent="0.3">
      <c r="A1750" s="101">
        <v>340281</v>
      </c>
      <c r="B1750" s="101" t="s">
        <v>96</v>
      </c>
      <c r="C1750" s="101">
        <v>21</v>
      </c>
    </row>
    <row r="1751" spans="1:3" x14ac:dyDescent="0.3">
      <c r="A1751" s="101">
        <v>340283</v>
      </c>
      <c r="B1751" s="101" t="s">
        <v>96</v>
      </c>
      <c r="C1751" s="101">
        <v>21</v>
      </c>
    </row>
    <row r="1752" spans="1:3" x14ac:dyDescent="0.3">
      <c r="A1752" s="101">
        <v>340288</v>
      </c>
      <c r="B1752" s="101" t="s">
        <v>96</v>
      </c>
      <c r="C1752" s="101">
        <v>21</v>
      </c>
    </row>
    <row r="1753" spans="1:3" x14ac:dyDescent="0.3">
      <c r="A1753" s="101">
        <v>340290</v>
      </c>
      <c r="B1753" s="101" t="s">
        <v>96</v>
      </c>
      <c r="C1753" s="101">
        <v>21</v>
      </c>
    </row>
    <row r="1754" spans="1:3" x14ac:dyDescent="0.3">
      <c r="A1754" s="101">
        <v>340292</v>
      </c>
      <c r="B1754" s="101" t="s">
        <v>96</v>
      </c>
      <c r="C1754" s="101">
        <v>21</v>
      </c>
    </row>
    <row r="1755" spans="1:3" x14ac:dyDescent="0.3">
      <c r="A1755" s="101">
        <v>340297</v>
      </c>
      <c r="B1755" s="101" t="s">
        <v>96</v>
      </c>
      <c r="C1755" s="101">
        <v>21</v>
      </c>
    </row>
    <row r="1756" spans="1:3" x14ac:dyDescent="0.3">
      <c r="A1756" s="101">
        <v>340301</v>
      </c>
      <c r="B1756" s="101" t="s">
        <v>96</v>
      </c>
      <c r="C1756" s="101">
        <v>21</v>
      </c>
    </row>
    <row r="1757" spans="1:3" x14ac:dyDescent="0.3">
      <c r="A1757" s="101">
        <v>340303</v>
      </c>
      <c r="B1757" s="101" t="s">
        <v>96</v>
      </c>
      <c r="C1757" s="101">
        <v>21</v>
      </c>
    </row>
    <row r="1758" spans="1:3" x14ac:dyDescent="0.3">
      <c r="A1758" s="101">
        <v>340308</v>
      </c>
      <c r="B1758" s="101" t="s">
        <v>96</v>
      </c>
      <c r="C1758" s="101">
        <v>21</v>
      </c>
    </row>
    <row r="1759" spans="1:3" x14ac:dyDescent="0.3">
      <c r="A1759" s="101">
        <v>340309</v>
      </c>
      <c r="B1759" s="101" t="s">
        <v>96</v>
      </c>
      <c r="C1759" s="101">
        <v>21</v>
      </c>
    </row>
    <row r="1760" spans="1:3" x14ac:dyDescent="0.3">
      <c r="A1760" s="101">
        <v>340310</v>
      </c>
      <c r="B1760" s="101" t="s">
        <v>96</v>
      </c>
      <c r="C1760" s="101">
        <v>21</v>
      </c>
    </row>
    <row r="1761" spans="1:3" x14ac:dyDescent="0.3">
      <c r="A1761" s="101">
        <v>340313</v>
      </c>
      <c r="B1761" s="101" t="s">
        <v>96</v>
      </c>
      <c r="C1761" s="101">
        <v>21</v>
      </c>
    </row>
    <row r="1762" spans="1:3" x14ac:dyDescent="0.3">
      <c r="A1762" s="101">
        <v>340314</v>
      </c>
      <c r="B1762" s="101" t="s">
        <v>96</v>
      </c>
      <c r="C1762" s="101">
        <v>21</v>
      </c>
    </row>
    <row r="1763" spans="1:3" x14ac:dyDescent="0.3">
      <c r="A1763" s="101">
        <v>340315</v>
      </c>
      <c r="B1763" s="101" t="s">
        <v>96</v>
      </c>
      <c r="C1763" s="101">
        <v>21</v>
      </c>
    </row>
    <row r="1764" spans="1:3" x14ac:dyDescent="0.3">
      <c r="A1764" s="101">
        <v>340316</v>
      </c>
      <c r="B1764" s="101" t="s">
        <v>96</v>
      </c>
      <c r="C1764" s="101">
        <v>21</v>
      </c>
    </row>
    <row r="1765" spans="1:3" x14ac:dyDescent="0.3">
      <c r="A1765" s="101">
        <v>340318</v>
      </c>
      <c r="B1765" s="101" t="s">
        <v>96</v>
      </c>
      <c r="C1765" s="101">
        <v>21</v>
      </c>
    </row>
    <row r="1766" spans="1:3" x14ac:dyDescent="0.3">
      <c r="A1766" s="101">
        <v>340319</v>
      </c>
      <c r="B1766" s="101" t="s">
        <v>96</v>
      </c>
      <c r="C1766" s="101">
        <v>21</v>
      </c>
    </row>
    <row r="1767" spans="1:3" x14ac:dyDescent="0.3">
      <c r="A1767" s="101">
        <v>340320</v>
      </c>
      <c r="B1767" s="101" t="s">
        <v>96</v>
      </c>
      <c r="C1767" s="101">
        <v>21</v>
      </c>
    </row>
    <row r="1768" spans="1:3" x14ac:dyDescent="0.3">
      <c r="A1768" s="101">
        <v>340326</v>
      </c>
      <c r="B1768" s="101" t="s">
        <v>96</v>
      </c>
      <c r="C1768" s="101">
        <v>21</v>
      </c>
    </row>
    <row r="1769" spans="1:3" x14ac:dyDescent="0.3">
      <c r="A1769" s="101">
        <v>340327</v>
      </c>
      <c r="B1769" s="101" t="s">
        <v>96</v>
      </c>
      <c r="C1769" s="101">
        <v>21</v>
      </c>
    </row>
    <row r="1770" spans="1:3" x14ac:dyDescent="0.3">
      <c r="A1770" s="101">
        <v>340331</v>
      </c>
      <c r="B1770" s="101" t="s">
        <v>96</v>
      </c>
      <c r="C1770" s="101">
        <v>21</v>
      </c>
    </row>
    <row r="1771" spans="1:3" x14ac:dyDescent="0.3">
      <c r="A1771" s="101">
        <v>340332</v>
      </c>
      <c r="B1771" s="101" t="s">
        <v>96</v>
      </c>
      <c r="C1771" s="101">
        <v>21</v>
      </c>
    </row>
    <row r="1772" spans="1:3" x14ac:dyDescent="0.3">
      <c r="A1772" s="101">
        <v>340333</v>
      </c>
      <c r="B1772" s="101" t="s">
        <v>96</v>
      </c>
      <c r="C1772" s="101">
        <v>21</v>
      </c>
    </row>
    <row r="1773" spans="1:3" x14ac:dyDescent="0.3">
      <c r="A1773" s="108">
        <v>340351</v>
      </c>
      <c r="B1773" s="107" t="s">
        <v>96</v>
      </c>
      <c r="C1773" s="109">
        <v>351</v>
      </c>
    </row>
    <row r="1774" spans="1:3" x14ac:dyDescent="0.3">
      <c r="A1774" s="101">
        <v>340354</v>
      </c>
      <c r="B1774" s="101" t="s">
        <v>96</v>
      </c>
      <c r="C1774" s="101">
        <v>21</v>
      </c>
    </row>
    <row r="1775" spans="1:3" x14ac:dyDescent="0.3">
      <c r="A1775" s="101">
        <v>340356</v>
      </c>
      <c r="B1775" s="101" t="s">
        <v>96</v>
      </c>
      <c r="C1775" s="101">
        <v>21</v>
      </c>
    </row>
    <row r="1776" spans="1:3" x14ac:dyDescent="0.3">
      <c r="A1776" s="101">
        <v>340358</v>
      </c>
      <c r="B1776" s="101" t="s">
        <v>96</v>
      </c>
      <c r="C1776" s="101">
        <v>21</v>
      </c>
    </row>
    <row r="1777" spans="1:4" x14ac:dyDescent="0.3">
      <c r="A1777" s="101">
        <v>340359</v>
      </c>
      <c r="B1777" s="101" t="s">
        <v>96</v>
      </c>
      <c r="C1777" s="101">
        <v>21</v>
      </c>
    </row>
    <row r="1778" spans="1:4" x14ac:dyDescent="0.3">
      <c r="A1778" s="101">
        <v>340361</v>
      </c>
      <c r="B1778" s="101" t="s">
        <v>96</v>
      </c>
      <c r="C1778" s="101">
        <v>21</v>
      </c>
    </row>
    <row r="1779" spans="1:4" x14ac:dyDescent="0.3">
      <c r="A1779" s="101">
        <v>340362</v>
      </c>
      <c r="B1779" s="101" t="s">
        <v>96</v>
      </c>
      <c r="C1779" s="101">
        <v>21</v>
      </c>
    </row>
    <row r="1780" spans="1:4" x14ac:dyDescent="0.3">
      <c r="A1780" s="101">
        <v>340370</v>
      </c>
      <c r="B1780" s="101" t="s">
        <v>96</v>
      </c>
      <c r="C1780" s="101">
        <v>21</v>
      </c>
    </row>
    <row r="1781" spans="1:4" x14ac:dyDescent="0.3">
      <c r="A1781" s="101">
        <v>340371</v>
      </c>
      <c r="B1781" s="101" t="s">
        <v>96</v>
      </c>
      <c r="C1781" s="101">
        <v>21</v>
      </c>
    </row>
    <row r="1782" spans="1:4" x14ac:dyDescent="0.3">
      <c r="A1782" s="101">
        <v>340372</v>
      </c>
      <c r="B1782" s="101" t="s">
        <v>96</v>
      </c>
      <c r="C1782" s="101">
        <v>21</v>
      </c>
    </row>
    <row r="1783" spans="1:4" x14ac:dyDescent="0.3">
      <c r="A1783" s="101">
        <v>340373</v>
      </c>
      <c r="B1783" s="101" t="s">
        <v>96</v>
      </c>
      <c r="C1783" s="101">
        <v>21</v>
      </c>
    </row>
    <row r="1784" spans="1:4" x14ac:dyDescent="0.3">
      <c r="A1784" s="101">
        <v>340374</v>
      </c>
      <c r="B1784" s="101" t="s">
        <v>96</v>
      </c>
      <c r="C1784" s="101">
        <v>21</v>
      </c>
    </row>
    <row r="1785" spans="1:4" x14ac:dyDescent="0.3">
      <c r="A1785" s="101">
        <v>340401</v>
      </c>
      <c r="B1785" s="101" t="s">
        <v>96</v>
      </c>
      <c r="C1785" s="101">
        <v>21</v>
      </c>
    </row>
    <row r="1786" spans="1:4" x14ac:dyDescent="0.3">
      <c r="A1786" s="101">
        <v>340404</v>
      </c>
      <c r="B1786" s="101" t="s">
        <v>96</v>
      </c>
      <c r="C1786" s="101">
        <v>21</v>
      </c>
    </row>
    <row r="1787" spans="1:4" x14ac:dyDescent="0.3">
      <c r="A1787" s="102">
        <v>340405</v>
      </c>
      <c r="B1787" s="101" t="s">
        <v>96</v>
      </c>
      <c r="C1787" s="101">
        <v>21</v>
      </c>
    </row>
    <row r="1788" spans="1:4" x14ac:dyDescent="0.3">
      <c r="A1788" s="102">
        <v>340407</v>
      </c>
      <c r="B1788" s="102" t="s">
        <v>96</v>
      </c>
      <c r="C1788" s="102">
        <v>21</v>
      </c>
    </row>
    <row r="1789" spans="1:4" x14ac:dyDescent="0.3">
      <c r="A1789" s="101">
        <v>347022</v>
      </c>
      <c r="B1789" s="101" t="s">
        <v>96</v>
      </c>
      <c r="C1789" s="101">
        <v>21</v>
      </c>
    </row>
    <row r="1790" spans="1:4" x14ac:dyDescent="0.3">
      <c r="A1790" s="101">
        <v>349021</v>
      </c>
      <c r="B1790" s="101" t="s">
        <v>96</v>
      </c>
      <c r="C1790" s="101">
        <v>21</v>
      </c>
      <c r="D1790" s="74"/>
    </row>
    <row r="1791" spans="1:4" x14ac:dyDescent="0.3">
      <c r="A1791" s="101">
        <v>410022</v>
      </c>
      <c r="B1791" s="101" t="s">
        <v>96</v>
      </c>
      <c r="C1791" s="101">
        <v>21</v>
      </c>
    </row>
    <row r="1792" spans="1:4" x14ac:dyDescent="0.3">
      <c r="A1792" s="101">
        <v>410058</v>
      </c>
      <c r="B1792" s="101" t="s">
        <v>96</v>
      </c>
      <c r="C1792" s="101">
        <v>21</v>
      </c>
    </row>
    <row r="1793" spans="1:3" x14ac:dyDescent="0.3">
      <c r="A1793" s="101">
        <v>70003</v>
      </c>
      <c r="B1793" s="101" t="s">
        <v>95</v>
      </c>
      <c r="C1793" s="101">
        <v>22</v>
      </c>
    </row>
    <row r="1794" spans="1:3" x14ac:dyDescent="0.3">
      <c r="A1794" s="101">
        <v>70004</v>
      </c>
      <c r="B1794" s="101" t="s">
        <v>95</v>
      </c>
      <c r="C1794" s="101">
        <v>22</v>
      </c>
    </row>
    <row r="1795" spans="1:3" x14ac:dyDescent="0.3">
      <c r="A1795" s="101">
        <v>70007</v>
      </c>
      <c r="B1795" s="101" t="s">
        <v>95</v>
      </c>
      <c r="C1795" s="101">
        <v>22</v>
      </c>
    </row>
    <row r="1796" spans="1:3" x14ac:dyDescent="0.3">
      <c r="A1796" s="101">
        <v>70008</v>
      </c>
      <c r="B1796" s="101" t="s">
        <v>95</v>
      </c>
      <c r="C1796" s="101">
        <v>22</v>
      </c>
    </row>
    <row r="1797" spans="1:3" x14ac:dyDescent="0.3">
      <c r="A1797" s="101">
        <v>70010</v>
      </c>
      <c r="B1797" s="101" t="s">
        <v>95</v>
      </c>
      <c r="C1797" s="101">
        <v>22</v>
      </c>
    </row>
    <row r="1798" spans="1:3" x14ac:dyDescent="0.3">
      <c r="A1798" s="101">
        <v>70012</v>
      </c>
      <c r="B1798" s="101" t="s">
        <v>95</v>
      </c>
      <c r="C1798" s="101">
        <v>22</v>
      </c>
    </row>
    <row r="1799" spans="1:3" x14ac:dyDescent="0.3">
      <c r="A1799" s="101">
        <v>200009</v>
      </c>
      <c r="B1799" s="101" t="s">
        <v>95</v>
      </c>
      <c r="C1799" s="101">
        <v>22</v>
      </c>
    </row>
    <row r="1800" spans="1:3" x14ac:dyDescent="0.3">
      <c r="A1800" s="101">
        <v>220013</v>
      </c>
      <c r="B1800" s="101" t="s">
        <v>95</v>
      </c>
      <c r="C1800" s="101">
        <v>22</v>
      </c>
    </row>
    <row r="1801" spans="1:3" x14ac:dyDescent="0.3">
      <c r="A1801" s="101">
        <v>220018</v>
      </c>
      <c r="B1801" s="101" t="s">
        <v>95</v>
      </c>
      <c r="C1801" s="101">
        <v>22</v>
      </c>
    </row>
    <row r="1802" spans="1:3" x14ac:dyDescent="0.3">
      <c r="A1802" s="101">
        <v>220095</v>
      </c>
      <c r="B1802" s="101" t="s">
        <v>95</v>
      </c>
      <c r="C1802" s="101">
        <v>22</v>
      </c>
    </row>
    <row r="1803" spans="1:3" x14ac:dyDescent="0.3">
      <c r="A1803" s="102">
        <v>220096</v>
      </c>
      <c r="B1803" s="102" t="s">
        <v>95</v>
      </c>
      <c r="C1803" s="102">
        <v>22</v>
      </c>
    </row>
    <row r="1804" spans="1:3" x14ac:dyDescent="0.3">
      <c r="A1804" s="101">
        <v>310016</v>
      </c>
      <c r="B1804" s="101" t="s">
        <v>95</v>
      </c>
      <c r="C1804" s="101">
        <v>22</v>
      </c>
    </row>
    <row r="1805" spans="1:3" x14ac:dyDescent="0.3">
      <c r="A1805" s="101">
        <v>310021</v>
      </c>
      <c r="B1805" s="101" t="s">
        <v>95</v>
      </c>
      <c r="C1805" s="101">
        <v>22</v>
      </c>
    </row>
    <row r="1806" spans="1:3" x14ac:dyDescent="0.3">
      <c r="A1806" s="101">
        <v>310023</v>
      </c>
      <c r="B1806" s="101" t="s">
        <v>95</v>
      </c>
      <c r="C1806" s="101">
        <v>22</v>
      </c>
    </row>
    <row r="1807" spans="1:3" x14ac:dyDescent="0.3">
      <c r="A1807" s="101">
        <v>310026</v>
      </c>
      <c r="B1807" s="101" t="s">
        <v>95</v>
      </c>
      <c r="C1807" s="101">
        <v>22</v>
      </c>
    </row>
    <row r="1808" spans="1:3" x14ac:dyDescent="0.3">
      <c r="A1808" s="101">
        <v>310030</v>
      </c>
      <c r="B1808" s="101" t="s">
        <v>95</v>
      </c>
      <c r="C1808" s="101">
        <v>22</v>
      </c>
    </row>
    <row r="1809" spans="1:3" x14ac:dyDescent="0.3">
      <c r="A1809" s="101">
        <v>310034</v>
      </c>
      <c r="B1809" s="101" t="s">
        <v>95</v>
      </c>
      <c r="C1809" s="101">
        <v>22</v>
      </c>
    </row>
    <row r="1810" spans="1:3" x14ac:dyDescent="0.3">
      <c r="A1810" s="101">
        <v>310035</v>
      </c>
      <c r="B1810" s="101" t="s">
        <v>95</v>
      </c>
      <c r="C1810" s="101">
        <v>22</v>
      </c>
    </row>
    <row r="1811" spans="1:3" x14ac:dyDescent="0.3">
      <c r="A1811" s="101">
        <v>310036</v>
      </c>
      <c r="B1811" s="101" t="s">
        <v>95</v>
      </c>
      <c r="C1811" s="101">
        <v>22</v>
      </c>
    </row>
    <row r="1812" spans="1:3" x14ac:dyDescent="0.3">
      <c r="A1812" s="101">
        <v>310037</v>
      </c>
      <c r="B1812" s="101" t="s">
        <v>95</v>
      </c>
      <c r="C1812" s="101">
        <v>22</v>
      </c>
    </row>
    <row r="1813" spans="1:3" x14ac:dyDescent="0.3">
      <c r="A1813" s="101">
        <v>310046</v>
      </c>
      <c r="B1813" s="101" t="s">
        <v>95</v>
      </c>
      <c r="C1813" s="101">
        <v>22</v>
      </c>
    </row>
    <row r="1814" spans="1:3" x14ac:dyDescent="0.3">
      <c r="A1814" s="101">
        <v>310047</v>
      </c>
      <c r="B1814" s="101" t="s">
        <v>95</v>
      </c>
      <c r="C1814" s="101">
        <v>22</v>
      </c>
    </row>
    <row r="1815" spans="1:3" x14ac:dyDescent="0.3">
      <c r="A1815" s="101">
        <v>310049</v>
      </c>
      <c r="B1815" s="101" t="s">
        <v>95</v>
      </c>
      <c r="C1815" s="101">
        <v>22</v>
      </c>
    </row>
    <row r="1816" spans="1:3" x14ac:dyDescent="0.3">
      <c r="A1816" s="101">
        <v>310051</v>
      </c>
      <c r="B1816" s="101" t="s">
        <v>95</v>
      </c>
      <c r="C1816" s="101">
        <v>22</v>
      </c>
    </row>
    <row r="1817" spans="1:3" x14ac:dyDescent="0.3">
      <c r="A1817" s="101">
        <v>330024</v>
      </c>
      <c r="B1817" s="101" t="s">
        <v>95</v>
      </c>
      <c r="C1817" s="101">
        <v>22</v>
      </c>
    </row>
    <row r="1818" spans="1:3" x14ac:dyDescent="0.3">
      <c r="A1818" s="101">
        <v>330025</v>
      </c>
      <c r="B1818" s="101" t="s">
        <v>95</v>
      </c>
      <c r="C1818" s="101">
        <v>22</v>
      </c>
    </row>
    <row r="1819" spans="1:3" x14ac:dyDescent="0.3">
      <c r="A1819" s="101">
        <v>330029</v>
      </c>
      <c r="B1819" s="101" t="s">
        <v>95</v>
      </c>
      <c r="C1819" s="101">
        <v>22</v>
      </c>
    </row>
    <row r="1820" spans="1:3" x14ac:dyDescent="0.3">
      <c r="A1820" s="101">
        <v>330031</v>
      </c>
      <c r="B1820" s="101" t="s">
        <v>95</v>
      </c>
      <c r="C1820" s="101">
        <v>22</v>
      </c>
    </row>
    <row r="1821" spans="1:3" x14ac:dyDescent="0.3">
      <c r="A1821" s="101">
        <v>330032</v>
      </c>
      <c r="B1821" s="101" t="s">
        <v>95</v>
      </c>
      <c r="C1821" s="101">
        <v>22</v>
      </c>
    </row>
    <row r="1822" spans="1:3" x14ac:dyDescent="0.3">
      <c r="A1822" s="101">
        <v>330034</v>
      </c>
      <c r="B1822" s="101" t="s">
        <v>95</v>
      </c>
      <c r="C1822" s="101">
        <v>22</v>
      </c>
    </row>
    <row r="1823" spans="1:3" x14ac:dyDescent="0.3">
      <c r="A1823" s="101">
        <v>330039</v>
      </c>
      <c r="B1823" s="101" t="s">
        <v>95</v>
      </c>
      <c r="C1823" s="101">
        <v>22</v>
      </c>
    </row>
    <row r="1824" spans="1:3" x14ac:dyDescent="0.3">
      <c r="A1824" s="101">
        <v>330045</v>
      </c>
      <c r="B1824" s="101" t="s">
        <v>95</v>
      </c>
      <c r="C1824" s="101">
        <v>22</v>
      </c>
    </row>
    <row r="1825" spans="1:3" x14ac:dyDescent="0.3">
      <c r="A1825" s="101">
        <v>330049</v>
      </c>
      <c r="B1825" s="101" t="s">
        <v>95</v>
      </c>
      <c r="C1825" s="101">
        <v>22</v>
      </c>
    </row>
    <row r="1826" spans="1:3" x14ac:dyDescent="0.3">
      <c r="A1826" s="101">
        <v>330050</v>
      </c>
      <c r="B1826" s="101" t="s">
        <v>95</v>
      </c>
      <c r="C1826" s="101">
        <v>22</v>
      </c>
    </row>
    <row r="1827" spans="1:3" x14ac:dyDescent="0.3">
      <c r="A1827" s="101">
        <v>330051</v>
      </c>
      <c r="B1827" s="101" t="s">
        <v>95</v>
      </c>
      <c r="C1827" s="101">
        <v>22</v>
      </c>
    </row>
    <row r="1828" spans="1:3" x14ac:dyDescent="0.3">
      <c r="A1828" s="101">
        <v>330052</v>
      </c>
      <c r="B1828" s="101" t="s">
        <v>95</v>
      </c>
      <c r="C1828" s="101">
        <v>22</v>
      </c>
    </row>
    <row r="1829" spans="1:3" x14ac:dyDescent="0.3">
      <c r="A1829" s="101">
        <v>330053</v>
      </c>
      <c r="B1829" s="101" t="s">
        <v>95</v>
      </c>
      <c r="C1829" s="101">
        <v>22</v>
      </c>
    </row>
    <row r="1830" spans="1:3" x14ac:dyDescent="0.3">
      <c r="A1830" s="101">
        <v>330055</v>
      </c>
      <c r="B1830" s="101" t="s">
        <v>95</v>
      </c>
      <c r="C1830" s="101">
        <v>22</v>
      </c>
    </row>
    <row r="1831" spans="1:3" x14ac:dyDescent="0.3">
      <c r="A1831" s="101">
        <v>330057</v>
      </c>
      <c r="B1831" s="101" t="s">
        <v>95</v>
      </c>
      <c r="C1831" s="101">
        <v>22</v>
      </c>
    </row>
    <row r="1832" spans="1:3" x14ac:dyDescent="0.3">
      <c r="A1832" s="101">
        <v>330059</v>
      </c>
      <c r="B1832" s="101" t="s">
        <v>95</v>
      </c>
      <c r="C1832" s="101">
        <v>22</v>
      </c>
    </row>
    <row r="1833" spans="1:3" x14ac:dyDescent="0.3">
      <c r="A1833" s="101">
        <v>330060</v>
      </c>
      <c r="B1833" s="101" t="s">
        <v>95</v>
      </c>
      <c r="C1833" s="101">
        <v>22</v>
      </c>
    </row>
    <row r="1834" spans="1:3" x14ac:dyDescent="0.3">
      <c r="A1834" s="101">
        <v>330061</v>
      </c>
      <c r="B1834" s="101" t="s">
        <v>95</v>
      </c>
      <c r="C1834" s="101">
        <v>22</v>
      </c>
    </row>
    <row r="1835" spans="1:3" x14ac:dyDescent="0.3">
      <c r="A1835" s="101">
        <v>330062</v>
      </c>
      <c r="B1835" s="101" t="s">
        <v>95</v>
      </c>
      <c r="C1835" s="101">
        <v>22</v>
      </c>
    </row>
    <row r="1836" spans="1:3" x14ac:dyDescent="0.3">
      <c r="A1836" s="101">
        <v>330063</v>
      </c>
      <c r="B1836" s="101" t="s">
        <v>95</v>
      </c>
      <c r="C1836" s="101">
        <v>22</v>
      </c>
    </row>
    <row r="1837" spans="1:3" x14ac:dyDescent="0.3">
      <c r="A1837" s="101">
        <v>330071</v>
      </c>
      <c r="B1837" s="101" t="s">
        <v>95</v>
      </c>
      <c r="C1837" s="101">
        <v>22</v>
      </c>
    </row>
    <row r="1838" spans="1:3" x14ac:dyDescent="0.3">
      <c r="A1838" s="101">
        <v>330073</v>
      </c>
      <c r="B1838" s="101" t="s">
        <v>95</v>
      </c>
      <c r="C1838" s="101">
        <v>22</v>
      </c>
    </row>
    <row r="1839" spans="1:3" x14ac:dyDescent="0.3">
      <c r="A1839" s="101">
        <v>330074</v>
      </c>
      <c r="B1839" s="101" t="s">
        <v>95</v>
      </c>
      <c r="C1839" s="101">
        <v>22</v>
      </c>
    </row>
    <row r="1840" spans="1:3" x14ac:dyDescent="0.3">
      <c r="A1840" s="101">
        <v>330076</v>
      </c>
      <c r="B1840" s="101" t="s">
        <v>95</v>
      </c>
      <c r="C1840" s="101">
        <v>22</v>
      </c>
    </row>
    <row r="1841" spans="1:3" x14ac:dyDescent="0.3">
      <c r="A1841" s="101">
        <v>330079</v>
      </c>
      <c r="B1841" s="101" t="s">
        <v>95</v>
      </c>
      <c r="C1841" s="101">
        <v>22</v>
      </c>
    </row>
    <row r="1842" spans="1:3" x14ac:dyDescent="0.3">
      <c r="A1842" s="101">
        <v>330081</v>
      </c>
      <c r="B1842" s="101" t="s">
        <v>95</v>
      </c>
      <c r="C1842" s="101">
        <v>22</v>
      </c>
    </row>
    <row r="1843" spans="1:3" x14ac:dyDescent="0.3">
      <c r="A1843" s="101">
        <v>330082</v>
      </c>
      <c r="B1843" s="101" t="s">
        <v>95</v>
      </c>
      <c r="C1843" s="101">
        <v>22</v>
      </c>
    </row>
    <row r="1844" spans="1:3" x14ac:dyDescent="0.3">
      <c r="A1844" s="108">
        <v>330083</v>
      </c>
      <c r="B1844" s="107" t="s">
        <v>95</v>
      </c>
      <c r="C1844" s="109">
        <v>83</v>
      </c>
    </row>
    <row r="1845" spans="1:3" x14ac:dyDescent="0.3">
      <c r="A1845" s="101">
        <v>330084</v>
      </c>
      <c r="B1845" s="101" t="s">
        <v>95</v>
      </c>
      <c r="C1845" s="101">
        <v>22</v>
      </c>
    </row>
    <row r="1846" spans="1:3" x14ac:dyDescent="0.3">
      <c r="A1846" s="101">
        <v>330086</v>
      </c>
      <c r="B1846" s="101" t="s">
        <v>95</v>
      </c>
      <c r="C1846" s="101">
        <v>22</v>
      </c>
    </row>
    <row r="1847" spans="1:3" x14ac:dyDescent="0.3">
      <c r="A1847" s="101">
        <v>330087</v>
      </c>
      <c r="B1847" s="101" t="s">
        <v>95</v>
      </c>
      <c r="C1847" s="101">
        <v>22</v>
      </c>
    </row>
    <row r="1848" spans="1:3" x14ac:dyDescent="0.3">
      <c r="A1848" s="101">
        <v>330089</v>
      </c>
      <c r="B1848" s="101" t="s">
        <v>95</v>
      </c>
      <c r="C1848" s="101">
        <v>22</v>
      </c>
    </row>
    <row r="1849" spans="1:3" x14ac:dyDescent="0.3">
      <c r="A1849" s="101">
        <v>330090</v>
      </c>
      <c r="B1849" s="101" t="s">
        <v>95</v>
      </c>
      <c r="C1849" s="101">
        <v>22</v>
      </c>
    </row>
    <row r="1850" spans="1:3" x14ac:dyDescent="0.3">
      <c r="A1850" s="101">
        <v>330091</v>
      </c>
      <c r="B1850" s="101" t="s">
        <v>95</v>
      </c>
      <c r="C1850" s="101">
        <v>22</v>
      </c>
    </row>
    <row r="1851" spans="1:3" x14ac:dyDescent="0.3">
      <c r="A1851" s="101">
        <v>330096</v>
      </c>
      <c r="B1851" s="101" t="s">
        <v>95</v>
      </c>
      <c r="C1851" s="101">
        <v>22</v>
      </c>
    </row>
    <row r="1852" spans="1:3" x14ac:dyDescent="0.3">
      <c r="A1852" s="101">
        <v>330097</v>
      </c>
      <c r="B1852" s="101" t="s">
        <v>95</v>
      </c>
      <c r="C1852" s="101">
        <v>22</v>
      </c>
    </row>
    <row r="1853" spans="1:3" x14ac:dyDescent="0.3">
      <c r="A1853" s="101">
        <v>330099</v>
      </c>
      <c r="B1853" s="101" t="s">
        <v>95</v>
      </c>
      <c r="C1853" s="101">
        <v>22</v>
      </c>
    </row>
    <row r="1854" spans="1:3" x14ac:dyDescent="0.3">
      <c r="A1854" s="101">
        <v>330101</v>
      </c>
      <c r="B1854" s="101" t="s">
        <v>95</v>
      </c>
      <c r="C1854" s="101">
        <v>22</v>
      </c>
    </row>
    <row r="1855" spans="1:3" x14ac:dyDescent="0.3">
      <c r="A1855" s="101">
        <v>330103</v>
      </c>
      <c r="B1855" s="101" t="s">
        <v>95</v>
      </c>
      <c r="C1855" s="101">
        <v>22</v>
      </c>
    </row>
    <row r="1856" spans="1:3" x14ac:dyDescent="0.3">
      <c r="A1856" s="101">
        <v>330105</v>
      </c>
      <c r="B1856" s="101" t="s">
        <v>95</v>
      </c>
      <c r="C1856" s="101">
        <v>22</v>
      </c>
    </row>
    <row r="1857" spans="1:3" x14ac:dyDescent="0.3">
      <c r="A1857" s="101">
        <v>330106</v>
      </c>
      <c r="B1857" s="101" t="s">
        <v>95</v>
      </c>
      <c r="C1857" s="101">
        <v>22</v>
      </c>
    </row>
    <row r="1858" spans="1:3" x14ac:dyDescent="0.3">
      <c r="A1858" s="101">
        <v>330107</v>
      </c>
      <c r="B1858" s="101" t="s">
        <v>95</v>
      </c>
      <c r="C1858" s="101">
        <v>22</v>
      </c>
    </row>
    <row r="1859" spans="1:3" x14ac:dyDescent="0.3">
      <c r="A1859" s="101">
        <v>330108</v>
      </c>
      <c r="B1859" s="101" t="s">
        <v>95</v>
      </c>
      <c r="C1859" s="101">
        <v>22</v>
      </c>
    </row>
    <row r="1860" spans="1:3" x14ac:dyDescent="0.3">
      <c r="A1860" s="101">
        <v>330110</v>
      </c>
      <c r="B1860" s="101" t="s">
        <v>95</v>
      </c>
      <c r="C1860" s="101">
        <v>22</v>
      </c>
    </row>
    <row r="1861" spans="1:3" x14ac:dyDescent="0.3">
      <c r="A1861" s="101">
        <v>330115</v>
      </c>
      <c r="B1861" s="101" t="s">
        <v>95</v>
      </c>
      <c r="C1861" s="101">
        <v>22</v>
      </c>
    </row>
    <row r="1862" spans="1:3" x14ac:dyDescent="0.3">
      <c r="A1862" s="101">
        <v>330116</v>
      </c>
      <c r="B1862" s="101" t="s">
        <v>95</v>
      </c>
      <c r="C1862" s="101">
        <v>22</v>
      </c>
    </row>
    <row r="1863" spans="1:3" x14ac:dyDescent="0.3">
      <c r="A1863" s="101">
        <v>330118</v>
      </c>
      <c r="B1863" s="101" t="s">
        <v>95</v>
      </c>
      <c r="C1863" s="101">
        <v>22</v>
      </c>
    </row>
    <row r="1864" spans="1:3" x14ac:dyDescent="0.3">
      <c r="A1864" s="102">
        <v>330119</v>
      </c>
      <c r="B1864" s="102" t="s">
        <v>95</v>
      </c>
      <c r="C1864" s="101">
        <v>22</v>
      </c>
    </row>
    <row r="1865" spans="1:3" x14ac:dyDescent="0.3">
      <c r="A1865" s="101">
        <v>330121</v>
      </c>
      <c r="B1865" s="101" t="s">
        <v>95</v>
      </c>
      <c r="C1865" s="101">
        <v>22</v>
      </c>
    </row>
    <row r="1866" spans="1:3" x14ac:dyDescent="0.3">
      <c r="A1866" s="107">
        <v>330122</v>
      </c>
      <c r="B1866" s="107" t="s">
        <v>95</v>
      </c>
      <c r="C1866" s="101">
        <v>22</v>
      </c>
    </row>
    <row r="1867" spans="1:3" x14ac:dyDescent="0.3">
      <c r="A1867" s="107">
        <v>330124</v>
      </c>
      <c r="B1867" s="107" t="s">
        <v>95</v>
      </c>
      <c r="C1867" s="101">
        <v>22</v>
      </c>
    </row>
    <row r="1868" spans="1:3" x14ac:dyDescent="0.3">
      <c r="A1868" s="101">
        <v>330130</v>
      </c>
      <c r="B1868" s="101" t="s">
        <v>95</v>
      </c>
      <c r="C1868" s="101">
        <v>22</v>
      </c>
    </row>
    <row r="1869" spans="1:3" x14ac:dyDescent="0.3">
      <c r="A1869" s="101">
        <v>330131</v>
      </c>
      <c r="B1869" s="101" t="s">
        <v>95</v>
      </c>
      <c r="C1869" s="101">
        <v>22</v>
      </c>
    </row>
    <row r="1870" spans="1:3" x14ac:dyDescent="0.3">
      <c r="A1870" s="101">
        <v>339022</v>
      </c>
      <c r="B1870" s="101" t="s">
        <v>95</v>
      </c>
      <c r="C1870" s="101">
        <v>22</v>
      </c>
    </row>
    <row r="1871" spans="1:3" x14ac:dyDescent="0.3">
      <c r="A1871" s="101">
        <v>50005</v>
      </c>
      <c r="B1871" s="101" t="s">
        <v>488</v>
      </c>
      <c r="C1871" s="101">
        <v>4</v>
      </c>
    </row>
    <row r="1872" spans="1:3" x14ac:dyDescent="0.3">
      <c r="A1872" s="101">
        <v>50006</v>
      </c>
      <c r="B1872" s="101" t="s">
        <v>488</v>
      </c>
      <c r="C1872" s="101">
        <v>4</v>
      </c>
    </row>
    <row r="1873" spans="1:3" x14ac:dyDescent="0.3">
      <c r="A1873" s="101">
        <v>50008</v>
      </c>
      <c r="B1873" s="101" t="s">
        <v>488</v>
      </c>
      <c r="C1873" s="101">
        <v>4</v>
      </c>
    </row>
    <row r="1874" spans="1:3" x14ac:dyDescent="0.3">
      <c r="A1874" s="101">
        <v>50009</v>
      </c>
      <c r="B1874" s="101" t="s">
        <v>488</v>
      </c>
      <c r="C1874" s="101">
        <v>4</v>
      </c>
    </row>
    <row r="1875" spans="1:3" x14ac:dyDescent="0.3">
      <c r="A1875" s="101">
        <v>50010</v>
      </c>
      <c r="B1875" s="101" t="s">
        <v>488</v>
      </c>
      <c r="C1875" s="101">
        <v>4</v>
      </c>
    </row>
    <row r="1876" spans="1:3" x14ac:dyDescent="0.3">
      <c r="A1876" s="101">
        <v>50011</v>
      </c>
      <c r="B1876" s="101" t="s">
        <v>488</v>
      </c>
      <c r="C1876" s="101">
        <v>4</v>
      </c>
    </row>
    <row r="1877" spans="1:3" x14ac:dyDescent="0.3">
      <c r="A1877" s="101">
        <v>50013</v>
      </c>
      <c r="B1877" s="101" t="s">
        <v>488</v>
      </c>
      <c r="C1877" s="101">
        <v>4</v>
      </c>
    </row>
    <row r="1878" spans="1:3" x14ac:dyDescent="0.3">
      <c r="A1878" s="101">
        <v>50014</v>
      </c>
      <c r="B1878" s="101" t="s">
        <v>488</v>
      </c>
      <c r="C1878" s="101">
        <v>4</v>
      </c>
    </row>
    <row r="1879" spans="1:3" x14ac:dyDescent="0.3">
      <c r="A1879" s="101">
        <v>50015</v>
      </c>
      <c r="B1879" s="101" t="s">
        <v>488</v>
      </c>
      <c r="C1879" s="101">
        <v>4</v>
      </c>
    </row>
    <row r="1880" spans="1:3" x14ac:dyDescent="0.3">
      <c r="A1880" s="101">
        <v>50018</v>
      </c>
      <c r="B1880" s="101" t="s">
        <v>488</v>
      </c>
      <c r="C1880" s="101">
        <v>4</v>
      </c>
    </row>
    <row r="1881" spans="1:3" x14ac:dyDescent="0.3">
      <c r="A1881" s="101">
        <v>50019</v>
      </c>
      <c r="B1881" s="101" t="s">
        <v>488</v>
      </c>
      <c r="C1881" s="101">
        <v>4</v>
      </c>
    </row>
    <row r="1882" spans="1:3" x14ac:dyDescent="0.3">
      <c r="A1882" s="101">
        <v>50020</v>
      </c>
      <c r="B1882" s="101" t="s">
        <v>488</v>
      </c>
      <c r="C1882" s="101">
        <v>4</v>
      </c>
    </row>
    <row r="1883" spans="1:3" x14ac:dyDescent="0.3">
      <c r="A1883" s="101">
        <v>50021</v>
      </c>
      <c r="B1883" s="101" t="s">
        <v>488</v>
      </c>
      <c r="C1883" s="101">
        <v>4</v>
      </c>
    </row>
    <row r="1884" spans="1:3" x14ac:dyDescent="0.3">
      <c r="A1884" s="101">
        <v>50022</v>
      </c>
      <c r="B1884" s="101" t="s">
        <v>488</v>
      </c>
      <c r="C1884" s="101">
        <v>4</v>
      </c>
    </row>
    <row r="1885" spans="1:3" x14ac:dyDescent="0.3">
      <c r="A1885" s="101">
        <v>50023</v>
      </c>
      <c r="B1885" s="101" t="s">
        <v>488</v>
      </c>
      <c r="C1885" s="101">
        <v>4</v>
      </c>
    </row>
    <row r="1886" spans="1:3" x14ac:dyDescent="0.3">
      <c r="A1886" s="101">
        <v>50024</v>
      </c>
      <c r="B1886" s="101" t="s">
        <v>488</v>
      </c>
      <c r="C1886" s="101">
        <v>4</v>
      </c>
    </row>
    <row r="1887" spans="1:3" x14ac:dyDescent="0.3">
      <c r="A1887" s="101">
        <v>50025</v>
      </c>
      <c r="B1887" s="101" t="s">
        <v>488</v>
      </c>
      <c r="C1887" s="101">
        <v>4</v>
      </c>
    </row>
    <row r="1888" spans="1:3" x14ac:dyDescent="0.3">
      <c r="A1888" s="101">
        <v>50028</v>
      </c>
      <c r="B1888" s="101" t="s">
        <v>488</v>
      </c>
      <c r="C1888" s="101">
        <v>4</v>
      </c>
    </row>
    <row r="1889" spans="1:3" x14ac:dyDescent="0.3">
      <c r="A1889" s="101">
        <v>50029</v>
      </c>
      <c r="B1889" s="101" t="s">
        <v>488</v>
      </c>
      <c r="C1889" s="101">
        <v>4</v>
      </c>
    </row>
    <row r="1890" spans="1:3" x14ac:dyDescent="0.3">
      <c r="A1890" s="101">
        <v>50031</v>
      </c>
      <c r="B1890" s="101" t="s">
        <v>488</v>
      </c>
      <c r="C1890" s="101">
        <v>4</v>
      </c>
    </row>
    <row r="1891" spans="1:3" x14ac:dyDescent="0.3">
      <c r="A1891" s="101">
        <v>50033</v>
      </c>
      <c r="B1891" s="101" t="s">
        <v>488</v>
      </c>
      <c r="C1891" s="101">
        <v>4</v>
      </c>
    </row>
    <row r="1892" spans="1:3" x14ac:dyDescent="0.3">
      <c r="A1892" s="101">
        <v>50034</v>
      </c>
      <c r="B1892" s="101" t="s">
        <v>488</v>
      </c>
      <c r="C1892" s="101">
        <v>4</v>
      </c>
    </row>
    <row r="1893" spans="1:3" x14ac:dyDescent="0.3">
      <c r="A1893" s="101">
        <v>50035</v>
      </c>
      <c r="B1893" s="101" t="s">
        <v>488</v>
      </c>
      <c r="C1893" s="101">
        <v>4</v>
      </c>
    </row>
    <row r="1894" spans="1:3" x14ac:dyDescent="0.3">
      <c r="A1894" s="101">
        <v>50036</v>
      </c>
      <c r="B1894" s="101" t="s">
        <v>488</v>
      </c>
      <c r="C1894" s="101">
        <v>4</v>
      </c>
    </row>
    <row r="1895" spans="1:3" x14ac:dyDescent="0.3">
      <c r="A1895" s="101">
        <v>50037</v>
      </c>
      <c r="B1895" s="101" t="s">
        <v>488</v>
      </c>
      <c r="C1895" s="101">
        <v>4</v>
      </c>
    </row>
    <row r="1896" spans="1:3" x14ac:dyDescent="0.3">
      <c r="A1896" s="101">
        <v>50038</v>
      </c>
      <c r="B1896" s="101" t="s">
        <v>488</v>
      </c>
      <c r="C1896" s="101">
        <v>4</v>
      </c>
    </row>
    <row r="1897" spans="1:3" x14ac:dyDescent="0.3">
      <c r="A1897" s="101">
        <v>50040</v>
      </c>
      <c r="B1897" s="101" t="s">
        <v>488</v>
      </c>
      <c r="C1897" s="101">
        <v>4</v>
      </c>
    </row>
    <row r="1898" spans="1:3" x14ac:dyDescent="0.3">
      <c r="A1898" s="101">
        <v>50041</v>
      </c>
      <c r="B1898" s="101" t="s">
        <v>488</v>
      </c>
      <c r="C1898" s="101">
        <v>4</v>
      </c>
    </row>
    <row r="1899" spans="1:3" x14ac:dyDescent="0.3">
      <c r="A1899" s="101">
        <v>50042</v>
      </c>
      <c r="B1899" s="101" t="s">
        <v>488</v>
      </c>
      <c r="C1899" s="101">
        <v>4</v>
      </c>
    </row>
    <row r="1900" spans="1:3" x14ac:dyDescent="0.3">
      <c r="A1900" s="101">
        <v>50043</v>
      </c>
      <c r="B1900" s="101" t="s">
        <v>488</v>
      </c>
      <c r="C1900" s="101">
        <v>4</v>
      </c>
    </row>
    <row r="1901" spans="1:3" x14ac:dyDescent="0.3">
      <c r="A1901" s="101">
        <v>50044</v>
      </c>
      <c r="B1901" s="101" t="s">
        <v>488</v>
      </c>
      <c r="C1901" s="101">
        <v>4</v>
      </c>
    </row>
    <row r="1902" spans="1:3" x14ac:dyDescent="0.3">
      <c r="A1902" s="101">
        <v>50045</v>
      </c>
      <c r="B1902" s="101" t="s">
        <v>488</v>
      </c>
      <c r="C1902" s="101">
        <v>4</v>
      </c>
    </row>
    <row r="1903" spans="1:3" x14ac:dyDescent="0.3">
      <c r="A1903" s="101">
        <v>50047</v>
      </c>
      <c r="B1903" s="101" t="s">
        <v>488</v>
      </c>
      <c r="C1903" s="101">
        <v>4</v>
      </c>
    </row>
    <row r="1904" spans="1:3" x14ac:dyDescent="0.3">
      <c r="A1904" s="101">
        <v>50049</v>
      </c>
      <c r="B1904" s="101" t="s">
        <v>488</v>
      </c>
      <c r="C1904" s="101">
        <v>4</v>
      </c>
    </row>
    <row r="1905" spans="1:3" x14ac:dyDescent="0.3">
      <c r="A1905" s="101">
        <v>50052</v>
      </c>
      <c r="B1905" s="101" t="s">
        <v>488</v>
      </c>
      <c r="C1905" s="101">
        <v>4</v>
      </c>
    </row>
    <row r="1906" spans="1:3" x14ac:dyDescent="0.3">
      <c r="A1906" s="101">
        <v>50053</v>
      </c>
      <c r="B1906" s="101" t="s">
        <v>488</v>
      </c>
      <c r="C1906" s="101">
        <v>4</v>
      </c>
    </row>
    <row r="1907" spans="1:3" x14ac:dyDescent="0.3">
      <c r="A1907" s="101">
        <v>50054</v>
      </c>
      <c r="B1907" s="101" t="s">
        <v>488</v>
      </c>
      <c r="C1907" s="101">
        <v>4</v>
      </c>
    </row>
    <row r="1908" spans="1:3" x14ac:dyDescent="0.3">
      <c r="A1908" s="101">
        <v>50056</v>
      </c>
      <c r="B1908" s="101" t="s">
        <v>488</v>
      </c>
      <c r="C1908" s="101">
        <v>4</v>
      </c>
    </row>
    <row r="1909" spans="1:3" x14ac:dyDescent="0.3">
      <c r="A1909" s="101">
        <v>50057</v>
      </c>
      <c r="B1909" s="101" t="s">
        <v>488</v>
      </c>
      <c r="C1909" s="101">
        <v>4</v>
      </c>
    </row>
    <row r="1910" spans="1:3" x14ac:dyDescent="0.3">
      <c r="A1910" s="101">
        <v>50059</v>
      </c>
      <c r="B1910" s="101" t="s">
        <v>488</v>
      </c>
      <c r="C1910" s="101">
        <v>4</v>
      </c>
    </row>
    <row r="1911" spans="1:3" x14ac:dyDescent="0.3">
      <c r="A1911" s="101">
        <v>50060</v>
      </c>
      <c r="B1911" s="101" t="s">
        <v>488</v>
      </c>
      <c r="C1911" s="101">
        <v>4</v>
      </c>
    </row>
    <row r="1912" spans="1:3" x14ac:dyDescent="0.3">
      <c r="A1912" s="101">
        <v>50062</v>
      </c>
      <c r="B1912" s="101" t="s">
        <v>488</v>
      </c>
      <c r="C1912" s="101">
        <v>4</v>
      </c>
    </row>
    <row r="1913" spans="1:3" x14ac:dyDescent="0.3">
      <c r="A1913" s="101">
        <v>50064</v>
      </c>
      <c r="B1913" s="101" t="s">
        <v>488</v>
      </c>
      <c r="C1913" s="101">
        <v>4</v>
      </c>
    </row>
    <row r="1914" spans="1:3" x14ac:dyDescent="0.3">
      <c r="A1914" s="101">
        <v>50065</v>
      </c>
      <c r="B1914" s="101" t="s">
        <v>488</v>
      </c>
      <c r="C1914" s="101">
        <v>4</v>
      </c>
    </row>
    <row r="1915" spans="1:3" x14ac:dyDescent="0.3">
      <c r="A1915" s="101">
        <v>50066</v>
      </c>
      <c r="B1915" s="101" t="s">
        <v>488</v>
      </c>
      <c r="C1915" s="101">
        <v>4</v>
      </c>
    </row>
    <row r="1916" spans="1:3" x14ac:dyDescent="0.3">
      <c r="A1916" s="101">
        <v>50068</v>
      </c>
      <c r="B1916" s="101" t="s">
        <v>488</v>
      </c>
      <c r="C1916" s="101">
        <v>4</v>
      </c>
    </row>
    <row r="1917" spans="1:3" x14ac:dyDescent="0.3">
      <c r="A1917" s="101">
        <v>50070</v>
      </c>
      <c r="B1917" s="101" t="s">
        <v>488</v>
      </c>
      <c r="C1917" s="101">
        <v>4</v>
      </c>
    </row>
    <row r="1918" spans="1:3" x14ac:dyDescent="0.3">
      <c r="A1918" s="101">
        <v>50071</v>
      </c>
      <c r="B1918" s="101" t="s">
        <v>488</v>
      </c>
      <c r="C1918" s="101">
        <v>4</v>
      </c>
    </row>
    <row r="1919" spans="1:3" x14ac:dyDescent="0.3">
      <c r="A1919" s="101">
        <v>50072</v>
      </c>
      <c r="B1919" s="101" t="s">
        <v>488</v>
      </c>
      <c r="C1919" s="101">
        <v>4</v>
      </c>
    </row>
    <row r="1920" spans="1:3" x14ac:dyDescent="0.3">
      <c r="A1920" s="101">
        <v>50073</v>
      </c>
      <c r="B1920" s="101" t="s">
        <v>488</v>
      </c>
      <c r="C1920" s="101">
        <v>4</v>
      </c>
    </row>
    <row r="1921" spans="1:3" x14ac:dyDescent="0.3">
      <c r="A1921" s="101">
        <v>50220</v>
      </c>
      <c r="B1921" s="101" t="s">
        <v>488</v>
      </c>
      <c r="C1921" s="101">
        <v>4</v>
      </c>
    </row>
    <row r="1922" spans="1:3" x14ac:dyDescent="0.3">
      <c r="A1922" s="101">
        <v>50222</v>
      </c>
      <c r="B1922" s="101" t="s">
        <v>488</v>
      </c>
      <c r="C1922" s="101">
        <v>4</v>
      </c>
    </row>
    <row r="1923" spans="1:3" x14ac:dyDescent="0.3">
      <c r="A1923" s="101">
        <v>50242</v>
      </c>
      <c r="B1923" s="101" t="s">
        <v>488</v>
      </c>
      <c r="C1923" s="101">
        <v>4</v>
      </c>
    </row>
    <row r="1924" spans="1:3" x14ac:dyDescent="0.3">
      <c r="A1924" s="101">
        <v>50262</v>
      </c>
      <c r="B1924" s="101" t="s">
        <v>488</v>
      </c>
      <c r="C1924" s="101">
        <v>4</v>
      </c>
    </row>
    <row r="1925" spans="1:3" x14ac:dyDescent="0.3">
      <c r="A1925" s="101">
        <v>50273</v>
      </c>
      <c r="B1925" s="101" t="s">
        <v>488</v>
      </c>
      <c r="C1925" s="101">
        <v>4</v>
      </c>
    </row>
    <row r="1926" spans="1:3" x14ac:dyDescent="0.3">
      <c r="A1926" s="101">
        <v>50282</v>
      </c>
      <c r="B1926" s="101" t="s">
        <v>488</v>
      </c>
      <c r="C1926" s="101">
        <v>4</v>
      </c>
    </row>
    <row r="1927" spans="1:3" x14ac:dyDescent="0.3">
      <c r="A1927" s="101">
        <v>50294</v>
      </c>
      <c r="B1927" s="101" t="s">
        <v>488</v>
      </c>
      <c r="C1927" s="101">
        <v>4</v>
      </c>
    </row>
    <row r="1928" spans="1:3" x14ac:dyDescent="0.3">
      <c r="A1928" s="101">
        <v>50298</v>
      </c>
      <c r="B1928" s="101" t="s">
        <v>488</v>
      </c>
      <c r="C1928" s="101">
        <v>4</v>
      </c>
    </row>
    <row r="1929" spans="1:3" x14ac:dyDescent="0.3">
      <c r="A1929" s="101">
        <v>50299</v>
      </c>
      <c r="B1929" s="101" t="s">
        <v>488</v>
      </c>
      <c r="C1929" s="101">
        <v>4</v>
      </c>
    </row>
    <row r="1930" spans="1:3" x14ac:dyDescent="0.3">
      <c r="A1930" s="101">
        <v>50321</v>
      </c>
      <c r="B1930" s="101" t="s">
        <v>488</v>
      </c>
      <c r="C1930" s="101">
        <v>4</v>
      </c>
    </row>
    <row r="1931" spans="1:3" x14ac:dyDescent="0.3">
      <c r="A1931" s="101">
        <v>57005</v>
      </c>
      <c r="B1931" s="101" t="s">
        <v>488</v>
      </c>
      <c r="C1931" s="101">
        <v>4</v>
      </c>
    </row>
    <row r="1932" spans="1:3" x14ac:dyDescent="0.3">
      <c r="A1932" s="102">
        <v>57006</v>
      </c>
      <c r="B1932" s="102" t="s">
        <v>488</v>
      </c>
      <c r="C1932" s="101">
        <v>4</v>
      </c>
    </row>
    <row r="1933" spans="1:3" x14ac:dyDescent="0.3">
      <c r="A1933" s="101">
        <v>57007</v>
      </c>
      <c r="B1933" s="101" t="s">
        <v>488</v>
      </c>
      <c r="C1933" s="101">
        <v>4</v>
      </c>
    </row>
    <row r="1934" spans="1:3" x14ac:dyDescent="0.3">
      <c r="A1934" s="101">
        <v>57008</v>
      </c>
      <c r="B1934" s="101" t="s">
        <v>488</v>
      </c>
      <c r="C1934" s="101">
        <v>4</v>
      </c>
    </row>
    <row r="1935" spans="1:3" x14ac:dyDescent="0.3">
      <c r="A1935" s="102">
        <v>57009</v>
      </c>
      <c r="B1935" s="102" t="s">
        <v>488</v>
      </c>
      <c r="C1935" s="102">
        <v>4</v>
      </c>
    </row>
    <row r="1936" spans="1:3" x14ac:dyDescent="0.3">
      <c r="A1936" s="102">
        <v>57010</v>
      </c>
      <c r="B1936" s="102" t="s">
        <v>488</v>
      </c>
      <c r="C1936" s="102">
        <v>4</v>
      </c>
    </row>
    <row r="1937" spans="1:3" x14ac:dyDescent="0.3">
      <c r="A1937" s="101">
        <v>57011</v>
      </c>
      <c r="B1937" s="101" t="s">
        <v>488</v>
      </c>
      <c r="C1937" s="101">
        <v>4</v>
      </c>
    </row>
    <row r="1938" spans="1:3" x14ac:dyDescent="0.3">
      <c r="A1938" s="102">
        <v>57012</v>
      </c>
      <c r="B1938" s="102" t="s">
        <v>488</v>
      </c>
      <c r="C1938" s="102">
        <v>4</v>
      </c>
    </row>
    <row r="1939" spans="1:3" x14ac:dyDescent="0.3">
      <c r="A1939" s="102">
        <v>57013</v>
      </c>
      <c r="B1939" s="101" t="s">
        <v>488</v>
      </c>
      <c r="C1939" s="101">
        <v>4</v>
      </c>
    </row>
    <row r="1940" spans="1:3" x14ac:dyDescent="0.3">
      <c r="A1940" s="102">
        <v>57015</v>
      </c>
      <c r="B1940" s="102" t="s">
        <v>488</v>
      </c>
      <c r="C1940" s="101">
        <v>4</v>
      </c>
    </row>
    <row r="1941" spans="1:3" x14ac:dyDescent="0.3">
      <c r="A1941" s="102">
        <v>57016</v>
      </c>
      <c r="B1941" s="101" t="s">
        <v>488</v>
      </c>
      <c r="C1941" s="101">
        <v>4</v>
      </c>
    </row>
    <row r="1942" spans="1:3" x14ac:dyDescent="0.3">
      <c r="A1942" s="102">
        <v>57017</v>
      </c>
      <c r="B1942" s="101" t="s">
        <v>488</v>
      </c>
      <c r="C1942" s="101">
        <v>4</v>
      </c>
    </row>
    <row r="1943" spans="1:3" x14ac:dyDescent="0.3">
      <c r="A1943" s="101">
        <v>59004</v>
      </c>
      <c r="B1943" s="101" t="s">
        <v>488</v>
      </c>
      <c r="C1943" s="101">
        <v>4</v>
      </c>
    </row>
    <row r="1944" spans="1:3" x14ac:dyDescent="0.3">
      <c r="A1944" s="101">
        <v>290074</v>
      </c>
      <c r="B1944" s="101" t="s">
        <v>488</v>
      </c>
      <c r="C1944" s="101">
        <v>4</v>
      </c>
    </row>
    <row r="1945" spans="1:3" x14ac:dyDescent="0.3">
      <c r="A1945" s="101">
        <v>290148</v>
      </c>
      <c r="B1945" s="101" t="s">
        <v>488</v>
      </c>
      <c r="C1945" s="101">
        <v>4</v>
      </c>
    </row>
    <row r="1946" spans="1:3" x14ac:dyDescent="0.3">
      <c r="A1946" s="101">
        <v>20007</v>
      </c>
      <c r="B1946" s="101" t="s">
        <v>94</v>
      </c>
      <c r="C1946" s="101">
        <v>23</v>
      </c>
    </row>
    <row r="1947" spans="1:3" x14ac:dyDescent="0.3">
      <c r="A1947" s="101">
        <v>130021</v>
      </c>
      <c r="B1947" s="101" t="s">
        <v>94</v>
      </c>
      <c r="C1947" s="101">
        <v>23</v>
      </c>
    </row>
    <row r="1948" spans="1:3" x14ac:dyDescent="0.3">
      <c r="A1948" s="101">
        <v>130026</v>
      </c>
      <c r="B1948" s="101" t="s">
        <v>94</v>
      </c>
      <c r="C1948" s="101">
        <v>23</v>
      </c>
    </row>
    <row r="1949" spans="1:3" x14ac:dyDescent="0.3">
      <c r="A1949" s="101">
        <v>130028</v>
      </c>
      <c r="B1949" s="101" t="s">
        <v>94</v>
      </c>
      <c r="C1949" s="101">
        <v>23</v>
      </c>
    </row>
    <row r="1950" spans="1:3" x14ac:dyDescent="0.3">
      <c r="A1950" s="101">
        <v>130030</v>
      </c>
      <c r="B1950" s="101" t="s">
        <v>94</v>
      </c>
      <c r="C1950" s="101">
        <v>23</v>
      </c>
    </row>
    <row r="1951" spans="1:3" x14ac:dyDescent="0.3">
      <c r="A1951" s="101">
        <v>480016</v>
      </c>
      <c r="B1951" s="101" t="s">
        <v>94</v>
      </c>
      <c r="C1951" s="101">
        <v>23</v>
      </c>
    </row>
    <row r="1952" spans="1:3" x14ac:dyDescent="0.3">
      <c r="A1952" s="101">
        <v>480019</v>
      </c>
      <c r="B1952" s="101" t="s">
        <v>94</v>
      </c>
      <c r="C1952" s="101">
        <v>23</v>
      </c>
    </row>
    <row r="1953" spans="1:3" x14ac:dyDescent="0.3">
      <c r="A1953" s="101">
        <v>480020</v>
      </c>
      <c r="B1953" s="101" t="s">
        <v>94</v>
      </c>
      <c r="C1953" s="101">
        <v>23</v>
      </c>
    </row>
    <row r="1954" spans="1:3" x14ac:dyDescent="0.3">
      <c r="A1954" s="101">
        <v>480021</v>
      </c>
      <c r="B1954" s="101" t="s">
        <v>94</v>
      </c>
      <c r="C1954" s="101">
        <v>23</v>
      </c>
    </row>
    <row r="1955" spans="1:3" x14ac:dyDescent="0.3">
      <c r="A1955" s="101">
        <v>480023</v>
      </c>
      <c r="B1955" s="101" t="s">
        <v>94</v>
      </c>
      <c r="C1955" s="101">
        <v>23</v>
      </c>
    </row>
    <row r="1956" spans="1:3" x14ac:dyDescent="0.3">
      <c r="A1956" s="101">
        <v>480026</v>
      </c>
      <c r="B1956" s="101" t="s">
        <v>94</v>
      </c>
      <c r="C1956" s="101">
        <v>23</v>
      </c>
    </row>
    <row r="1957" spans="1:3" x14ac:dyDescent="0.3">
      <c r="A1957" s="101">
        <v>480028</v>
      </c>
      <c r="B1957" s="101" t="s">
        <v>94</v>
      </c>
      <c r="C1957" s="101">
        <v>23</v>
      </c>
    </row>
    <row r="1958" spans="1:3" x14ac:dyDescent="0.3">
      <c r="A1958" s="101">
        <v>480030</v>
      </c>
      <c r="B1958" s="101" t="s">
        <v>94</v>
      </c>
      <c r="C1958" s="101">
        <v>23</v>
      </c>
    </row>
    <row r="1959" spans="1:3" x14ac:dyDescent="0.3">
      <c r="A1959" s="101">
        <v>480031</v>
      </c>
      <c r="B1959" s="101" t="s">
        <v>94</v>
      </c>
      <c r="C1959" s="101">
        <v>23</v>
      </c>
    </row>
    <row r="1960" spans="1:3" x14ac:dyDescent="0.3">
      <c r="A1960" s="101">
        <v>480034</v>
      </c>
      <c r="B1960" s="101" t="s">
        <v>94</v>
      </c>
      <c r="C1960" s="101">
        <v>23</v>
      </c>
    </row>
    <row r="1961" spans="1:3" x14ac:dyDescent="0.3">
      <c r="A1961" s="101">
        <v>480036</v>
      </c>
      <c r="B1961" s="101" t="s">
        <v>94</v>
      </c>
      <c r="C1961" s="101">
        <v>23</v>
      </c>
    </row>
    <row r="1962" spans="1:3" x14ac:dyDescent="0.3">
      <c r="A1962" s="101">
        <v>480038</v>
      </c>
      <c r="B1962" s="101" t="s">
        <v>94</v>
      </c>
      <c r="C1962" s="101">
        <v>23</v>
      </c>
    </row>
    <row r="1963" spans="1:3" x14ac:dyDescent="0.3">
      <c r="A1963" s="101">
        <v>480039</v>
      </c>
      <c r="B1963" s="101" t="s">
        <v>94</v>
      </c>
      <c r="C1963" s="101">
        <v>23</v>
      </c>
    </row>
    <row r="1964" spans="1:3" x14ac:dyDescent="0.3">
      <c r="A1964" s="101">
        <v>480041</v>
      </c>
      <c r="B1964" s="101" t="s">
        <v>94</v>
      </c>
      <c r="C1964" s="101">
        <v>23</v>
      </c>
    </row>
    <row r="1965" spans="1:3" x14ac:dyDescent="0.3">
      <c r="A1965" s="101">
        <v>480042</v>
      </c>
      <c r="B1965" s="101" t="s">
        <v>94</v>
      </c>
      <c r="C1965" s="101">
        <v>23</v>
      </c>
    </row>
    <row r="1966" spans="1:3" x14ac:dyDescent="0.3">
      <c r="A1966" s="101">
        <v>480045</v>
      </c>
      <c r="B1966" s="101" t="s">
        <v>94</v>
      </c>
      <c r="C1966" s="101">
        <v>23</v>
      </c>
    </row>
    <row r="1967" spans="1:3" x14ac:dyDescent="0.3">
      <c r="A1967" s="101">
        <v>480046</v>
      </c>
      <c r="B1967" s="101" t="s">
        <v>94</v>
      </c>
      <c r="C1967" s="101">
        <v>23</v>
      </c>
    </row>
    <row r="1968" spans="1:3" x14ac:dyDescent="0.3">
      <c r="A1968" s="101">
        <v>480047</v>
      </c>
      <c r="B1968" s="101" t="s">
        <v>94</v>
      </c>
      <c r="C1968" s="101">
        <v>23</v>
      </c>
    </row>
    <row r="1969" spans="1:3" x14ac:dyDescent="0.3">
      <c r="A1969" s="101">
        <v>480049</v>
      </c>
      <c r="B1969" s="101" t="s">
        <v>94</v>
      </c>
      <c r="C1969" s="101">
        <v>23</v>
      </c>
    </row>
    <row r="1970" spans="1:3" x14ac:dyDescent="0.3">
      <c r="A1970" s="101">
        <v>480051</v>
      </c>
      <c r="B1970" s="101" t="s">
        <v>94</v>
      </c>
      <c r="C1970" s="101">
        <v>23</v>
      </c>
    </row>
    <row r="1971" spans="1:3" x14ac:dyDescent="0.3">
      <c r="A1971" s="101">
        <v>480052</v>
      </c>
      <c r="B1971" s="101" t="s">
        <v>94</v>
      </c>
      <c r="C1971" s="101">
        <v>23</v>
      </c>
    </row>
    <row r="1972" spans="1:3" x14ac:dyDescent="0.3">
      <c r="A1972" s="101">
        <v>480053</v>
      </c>
      <c r="B1972" s="101" t="s">
        <v>94</v>
      </c>
      <c r="C1972" s="101">
        <v>23</v>
      </c>
    </row>
    <row r="1973" spans="1:3" x14ac:dyDescent="0.3">
      <c r="A1973" s="101">
        <v>480054</v>
      </c>
      <c r="B1973" s="101" t="s">
        <v>94</v>
      </c>
      <c r="C1973" s="101">
        <v>23</v>
      </c>
    </row>
    <row r="1974" spans="1:3" x14ac:dyDescent="0.3">
      <c r="A1974" s="101">
        <v>480057</v>
      </c>
      <c r="B1974" s="101" t="s">
        <v>94</v>
      </c>
      <c r="C1974" s="101">
        <v>23</v>
      </c>
    </row>
    <row r="1975" spans="1:3" x14ac:dyDescent="0.3">
      <c r="A1975" s="101">
        <v>480058</v>
      </c>
      <c r="B1975" s="101" t="s">
        <v>94</v>
      </c>
      <c r="C1975" s="101">
        <v>23</v>
      </c>
    </row>
    <row r="1976" spans="1:3" x14ac:dyDescent="0.3">
      <c r="A1976" s="101">
        <v>480059</v>
      </c>
      <c r="B1976" s="101" t="s">
        <v>94</v>
      </c>
      <c r="C1976" s="101">
        <v>23</v>
      </c>
    </row>
    <row r="1977" spans="1:3" x14ac:dyDescent="0.3">
      <c r="A1977" s="101">
        <v>480060</v>
      </c>
      <c r="B1977" s="101" t="s">
        <v>94</v>
      </c>
      <c r="C1977" s="101">
        <v>23</v>
      </c>
    </row>
    <row r="1978" spans="1:3" x14ac:dyDescent="0.3">
      <c r="A1978" s="101">
        <v>480063</v>
      </c>
      <c r="B1978" s="101" t="s">
        <v>94</v>
      </c>
      <c r="C1978" s="101">
        <v>23</v>
      </c>
    </row>
    <row r="1979" spans="1:3" x14ac:dyDescent="0.3">
      <c r="A1979" s="101">
        <v>480064</v>
      </c>
      <c r="B1979" s="101" t="s">
        <v>94</v>
      </c>
      <c r="C1979" s="101">
        <v>23</v>
      </c>
    </row>
    <row r="1980" spans="1:3" x14ac:dyDescent="0.3">
      <c r="A1980" s="101">
        <v>480065</v>
      </c>
      <c r="B1980" s="101" t="s">
        <v>94</v>
      </c>
      <c r="C1980" s="101">
        <v>23</v>
      </c>
    </row>
    <row r="1981" spans="1:3" x14ac:dyDescent="0.3">
      <c r="A1981" s="101">
        <v>480066</v>
      </c>
      <c r="B1981" s="101" t="s">
        <v>94</v>
      </c>
      <c r="C1981" s="101">
        <v>23</v>
      </c>
    </row>
    <row r="1982" spans="1:3" x14ac:dyDescent="0.3">
      <c r="A1982" s="101">
        <v>480068</v>
      </c>
      <c r="B1982" s="101" t="s">
        <v>94</v>
      </c>
      <c r="C1982" s="101">
        <v>23</v>
      </c>
    </row>
    <row r="1983" spans="1:3" x14ac:dyDescent="0.3">
      <c r="A1983" s="101">
        <v>480069</v>
      </c>
      <c r="B1983" s="101" t="s">
        <v>94</v>
      </c>
      <c r="C1983" s="101">
        <v>23</v>
      </c>
    </row>
    <row r="1984" spans="1:3" x14ac:dyDescent="0.3">
      <c r="A1984" s="101">
        <v>480072</v>
      </c>
      <c r="B1984" s="101" t="s">
        <v>94</v>
      </c>
      <c r="C1984" s="101">
        <v>23</v>
      </c>
    </row>
    <row r="1985" spans="1:3" x14ac:dyDescent="0.3">
      <c r="A1985" s="101">
        <v>480073</v>
      </c>
      <c r="B1985" s="101" t="s">
        <v>94</v>
      </c>
      <c r="C1985" s="101">
        <v>23</v>
      </c>
    </row>
    <row r="1986" spans="1:3" x14ac:dyDescent="0.3">
      <c r="A1986" s="101">
        <v>480075</v>
      </c>
      <c r="B1986" s="101" t="s">
        <v>94</v>
      </c>
      <c r="C1986" s="101">
        <v>23</v>
      </c>
    </row>
    <row r="1987" spans="1:3" x14ac:dyDescent="0.3">
      <c r="A1987" s="101">
        <v>480076</v>
      </c>
      <c r="B1987" s="101" t="s">
        <v>94</v>
      </c>
      <c r="C1987" s="101">
        <v>23</v>
      </c>
    </row>
    <row r="1988" spans="1:3" x14ac:dyDescent="0.3">
      <c r="A1988" s="101">
        <v>480077</v>
      </c>
      <c r="B1988" s="101" t="s">
        <v>94</v>
      </c>
      <c r="C1988" s="101">
        <v>23</v>
      </c>
    </row>
    <row r="1989" spans="1:3" x14ac:dyDescent="0.3">
      <c r="A1989" s="101">
        <v>480078</v>
      </c>
      <c r="B1989" s="101" t="s">
        <v>94</v>
      </c>
      <c r="C1989" s="101">
        <v>23</v>
      </c>
    </row>
    <row r="1990" spans="1:3" x14ac:dyDescent="0.3">
      <c r="A1990" s="101">
        <v>480080</v>
      </c>
      <c r="B1990" s="101" t="s">
        <v>94</v>
      </c>
      <c r="C1990" s="101">
        <v>23</v>
      </c>
    </row>
    <row r="1991" spans="1:3" x14ac:dyDescent="0.3">
      <c r="A1991" s="101">
        <v>480083</v>
      </c>
      <c r="B1991" s="101" t="s">
        <v>94</v>
      </c>
      <c r="C1991" s="101">
        <v>23</v>
      </c>
    </row>
    <row r="1992" spans="1:3" x14ac:dyDescent="0.3">
      <c r="A1992" s="101">
        <v>480085</v>
      </c>
      <c r="B1992" s="101" t="s">
        <v>94</v>
      </c>
      <c r="C1992" s="101">
        <v>23</v>
      </c>
    </row>
    <row r="1993" spans="1:3" x14ac:dyDescent="0.3">
      <c r="A1993" s="101">
        <v>480086</v>
      </c>
      <c r="B1993" s="101" t="s">
        <v>94</v>
      </c>
      <c r="C1993" s="101">
        <v>23</v>
      </c>
    </row>
    <row r="1994" spans="1:3" x14ac:dyDescent="0.3">
      <c r="A1994" s="101">
        <v>480093</v>
      </c>
      <c r="B1994" s="101" t="s">
        <v>94</v>
      </c>
      <c r="C1994" s="101">
        <v>23</v>
      </c>
    </row>
    <row r="1995" spans="1:3" x14ac:dyDescent="0.3">
      <c r="A1995" s="101">
        <v>480094</v>
      </c>
      <c r="B1995" s="101" t="s">
        <v>94</v>
      </c>
      <c r="C1995" s="101">
        <v>23</v>
      </c>
    </row>
    <row r="1996" spans="1:3" x14ac:dyDescent="0.3">
      <c r="A1996" s="101">
        <v>480097</v>
      </c>
      <c r="B1996" s="101" t="s">
        <v>94</v>
      </c>
      <c r="C1996" s="101">
        <v>23</v>
      </c>
    </row>
    <row r="1997" spans="1:3" x14ac:dyDescent="0.3">
      <c r="A1997" s="101">
        <v>480099</v>
      </c>
      <c r="B1997" s="101" t="s">
        <v>94</v>
      </c>
      <c r="C1997" s="101">
        <v>23</v>
      </c>
    </row>
    <row r="1998" spans="1:3" x14ac:dyDescent="0.3">
      <c r="A1998" s="101">
        <v>480103</v>
      </c>
      <c r="B1998" s="101" t="s">
        <v>94</v>
      </c>
      <c r="C1998" s="101">
        <v>23</v>
      </c>
    </row>
    <row r="1999" spans="1:3" x14ac:dyDescent="0.3">
      <c r="A1999" s="101">
        <v>480104</v>
      </c>
      <c r="B1999" s="101" t="s">
        <v>94</v>
      </c>
      <c r="C1999" s="101">
        <v>23</v>
      </c>
    </row>
    <row r="2000" spans="1:3" x14ac:dyDescent="0.3">
      <c r="A2000" s="101">
        <v>480105</v>
      </c>
      <c r="B2000" s="101" t="s">
        <v>94</v>
      </c>
      <c r="C2000" s="101">
        <v>23</v>
      </c>
    </row>
    <row r="2001" spans="1:3" x14ac:dyDescent="0.3">
      <c r="A2001" s="101">
        <v>480107</v>
      </c>
      <c r="B2001" s="101" t="s">
        <v>94</v>
      </c>
      <c r="C2001" s="101">
        <v>23</v>
      </c>
    </row>
    <row r="2002" spans="1:3" x14ac:dyDescent="0.3">
      <c r="A2002" s="107">
        <v>480109</v>
      </c>
      <c r="B2002" s="101" t="s">
        <v>94</v>
      </c>
      <c r="C2002" s="101">
        <v>23</v>
      </c>
    </row>
    <row r="2003" spans="1:3" x14ac:dyDescent="0.3">
      <c r="A2003" s="101">
        <v>489023</v>
      </c>
      <c r="B2003" s="101" t="s">
        <v>94</v>
      </c>
      <c r="C2003" s="101">
        <v>23</v>
      </c>
    </row>
    <row r="2004" spans="1:3" x14ac:dyDescent="0.3">
      <c r="A2004" s="101">
        <v>360017</v>
      </c>
      <c r="B2004" s="101" t="s">
        <v>93</v>
      </c>
      <c r="C2004" s="101">
        <v>24</v>
      </c>
    </row>
    <row r="2005" spans="1:3" x14ac:dyDescent="0.3">
      <c r="A2005" s="101">
        <v>360019</v>
      </c>
      <c r="B2005" s="101" t="s">
        <v>93</v>
      </c>
      <c r="C2005" s="101">
        <v>24</v>
      </c>
    </row>
    <row r="2006" spans="1:3" x14ac:dyDescent="0.3">
      <c r="A2006" s="101">
        <v>360020</v>
      </c>
      <c r="B2006" s="101" t="s">
        <v>93</v>
      </c>
      <c r="C2006" s="101">
        <v>24</v>
      </c>
    </row>
    <row r="2007" spans="1:3" x14ac:dyDescent="0.3">
      <c r="A2007" s="101">
        <v>360021</v>
      </c>
      <c r="B2007" s="101" t="s">
        <v>93</v>
      </c>
      <c r="C2007" s="101">
        <v>24</v>
      </c>
    </row>
    <row r="2008" spans="1:3" x14ac:dyDescent="0.3">
      <c r="A2008" s="101">
        <v>360023</v>
      </c>
      <c r="B2008" s="101" t="s">
        <v>93</v>
      </c>
      <c r="C2008" s="101">
        <v>24</v>
      </c>
    </row>
    <row r="2009" spans="1:3" x14ac:dyDescent="0.3">
      <c r="A2009" s="101">
        <v>360025</v>
      </c>
      <c r="B2009" s="101" t="s">
        <v>93</v>
      </c>
      <c r="C2009" s="101">
        <v>24</v>
      </c>
    </row>
    <row r="2010" spans="1:3" x14ac:dyDescent="0.3">
      <c r="A2010" s="101">
        <v>360026</v>
      </c>
      <c r="B2010" s="101" t="s">
        <v>93</v>
      </c>
      <c r="C2010" s="101">
        <v>24</v>
      </c>
    </row>
    <row r="2011" spans="1:3" x14ac:dyDescent="0.3">
      <c r="A2011" s="101">
        <v>360027</v>
      </c>
      <c r="B2011" s="101" t="s">
        <v>93</v>
      </c>
      <c r="C2011" s="101">
        <v>24</v>
      </c>
    </row>
    <row r="2012" spans="1:3" x14ac:dyDescent="0.3">
      <c r="A2012" s="101">
        <v>360028</v>
      </c>
      <c r="B2012" s="101" t="s">
        <v>93</v>
      </c>
      <c r="C2012" s="101">
        <v>24</v>
      </c>
    </row>
    <row r="2013" spans="1:3" x14ac:dyDescent="0.3">
      <c r="A2013" s="101">
        <v>360029</v>
      </c>
      <c r="B2013" s="101" t="s">
        <v>93</v>
      </c>
      <c r="C2013" s="101">
        <v>24</v>
      </c>
    </row>
    <row r="2014" spans="1:3" x14ac:dyDescent="0.3">
      <c r="A2014" s="101">
        <v>360030</v>
      </c>
      <c r="B2014" s="101" t="s">
        <v>93</v>
      </c>
      <c r="C2014" s="101">
        <v>24</v>
      </c>
    </row>
    <row r="2015" spans="1:3" x14ac:dyDescent="0.3">
      <c r="A2015" s="101">
        <v>360032</v>
      </c>
      <c r="B2015" s="101" t="s">
        <v>93</v>
      </c>
      <c r="C2015" s="101">
        <v>24</v>
      </c>
    </row>
    <row r="2016" spans="1:3" x14ac:dyDescent="0.3">
      <c r="A2016" s="101">
        <v>360033</v>
      </c>
      <c r="B2016" s="101" t="s">
        <v>93</v>
      </c>
      <c r="C2016" s="101">
        <v>24</v>
      </c>
    </row>
    <row r="2017" spans="1:3" x14ac:dyDescent="0.3">
      <c r="A2017" s="101">
        <v>360034</v>
      </c>
      <c r="B2017" s="101" t="s">
        <v>93</v>
      </c>
      <c r="C2017" s="101">
        <v>24</v>
      </c>
    </row>
    <row r="2018" spans="1:3" x14ac:dyDescent="0.3">
      <c r="A2018" s="101">
        <v>360036</v>
      </c>
      <c r="B2018" s="101" t="s">
        <v>93</v>
      </c>
      <c r="C2018" s="101">
        <v>24</v>
      </c>
    </row>
    <row r="2019" spans="1:3" x14ac:dyDescent="0.3">
      <c r="A2019" s="101">
        <v>360037</v>
      </c>
      <c r="B2019" s="101" t="s">
        <v>93</v>
      </c>
      <c r="C2019" s="101">
        <v>24</v>
      </c>
    </row>
    <row r="2020" spans="1:3" x14ac:dyDescent="0.3">
      <c r="A2020" s="101">
        <v>360038</v>
      </c>
      <c r="B2020" s="101" t="s">
        <v>93</v>
      </c>
      <c r="C2020" s="101">
        <v>24</v>
      </c>
    </row>
    <row r="2021" spans="1:3" x14ac:dyDescent="0.3">
      <c r="A2021" s="101">
        <v>360039</v>
      </c>
      <c r="B2021" s="101" t="s">
        <v>93</v>
      </c>
      <c r="C2021" s="101">
        <v>24</v>
      </c>
    </row>
    <row r="2022" spans="1:3" x14ac:dyDescent="0.3">
      <c r="A2022" s="101">
        <v>360040</v>
      </c>
      <c r="B2022" s="101" t="s">
        <v>93</v>
      </c>
      <c r="C2022" s="101">
        <v>24</v>
      </c>
    </row>
    <row r="2023" spans="1:3" x14ac:dyDescent="0.3">
      <c r="A2023" s="101">
        <v>360041</v>
      </c>
      <c r="B2023" s="101" t="s">
        <v>93</v>
      </c>
      <c r="C2023" s="101">
        <v>24</v>
      </c>
    </row>
    <row r="2024" spans="1:3" x14ac:dyDescent="0.3">
      <c r="A2024" s="101">
        <v>360042</v>
      </c>
      <c r="B2024" s="101" t="s">
        <v>93</v>
      </c>
      <c r="C2024" s="101">
        <v>24</v>
      </c>
    </row>
    <row r="2025" spans="1:3" x14ac:dyDescent="0.3">
      <c r="A2025" s="101">
        <v>360043</v>
      </c>
      <c r="B2025" s="101" t="s">
        <v>93</v>
      </c>
      <c r="C2025" s="101">
        <v>24</v>
      </c>
    </row>
    <row r="2026" spans="1:3" x14ac:dyDescent="0.3">
      <c r="A2026" s="101">
        <v>360044</v>
      </c>
      <c r="B2026" s="101" t="s">
        <v>93</v>
      </c>
      <c r="C2026" s="101">
        <v>24</v>
      </c>
    </row>
    <row r="2027" spans="1:3" x14ac:dyDescent="0.3">
      <c r="A2027" s="108">
        <v>360046</v>
      </c>
      <c r="B2027" s="107" t="s">
        <v>93</v>
      </c>
      <c r="C2027" s="109">
        <v>924</v>
      </c>
    </row>
    <row r="2028" spans="1:3" x14ac:dyDescent="0.3">
      <c r="A2028" s="101">
        <v>360047</v>
      </c>
      <c r="B2028" s="101" t="s">
        <v>93</v>
      </c>
      <c r="C2028" s="101">
        <v>24</v>
      </c>
    </row>
    <row r="2029" spans="1:3" x14ac:dyDescent="0.3">
      <c r="A2029" s="101">
        <v>360048</v>
      </c>
      <c r="B2029" s="101" t="s">
        <v>93</v>
      </c>
      <c r="C2029" s="101">
        <v>24</v>
      </c>
    </row>
    <row r="2030" spans="1:3" x14ac:dyDescent="0.3">
      <c r="A2030" s="101">
        <v>360049</v>
      </c>
      <c r="B2030" s="101" t="s">
        <v>93</v>
      </c>
      <c r="C2030" s="101">
        <v>24</v>
      </c>
    </row>
    <row r="2031" spans="1:3" x14ac:dyDescent="0.3">
      <c r="A2031" s="101">
        <v>360050</v>
      </c>
      <c r="B2031" s="101" t="s">
        <v>93</v>
      </c>
      <c r="C2031" s="101">
        <v>24</v>
      </c>
    </row>
    <row r="2032" spans="1:3" x14ac:dyDescent="0.3">
      <c r="A2032" s="101">
        <v>360051</v>
      </c>
      <c r="B2032" s="101" t="s">
        <v>93</v>
      </c>
      <c r="C2032" s="101">
        <v>24</v>
      </c>
    </row>
    <row r="2033" spans="1:3" x14ac:dyDescent="0.3">
      <c r="A2033" s="101">
        <v>360052</v>
      </c>
      <c r="B2033" s="101" t="s">
        <v>93</v>
      </c>
      <c r="C2033" s="101">
        <v>24</v>
      </c>
    </row>
    <row r="2034" spans="1:3" x14ac:dyDescent="0.3">
      <c r="A2034" s="101">
        <v>360053</v>
      </c>
      <c r="B2034" s="101" t="s">
        <v>93</v>
      </c>
      <c r="C2034" s="101">
        <v>24</v>
      </c>
    </row>
    <row r="2035" spans="1:3" x14ac:dyDescent="0.3">
      <c r="A2035" s="101">
        <v>360055</v>
      </c>
      <c r="B2035" s="101" t="s">
        <v>93</v>
      </c>
      <c r="C2035" s="101">
        <v>24</v>
      </c>
    </row>
    <row r="2036" spans="1:3" x14ac:dyDescent="0.3">
      <c r="A2036" s="101">
        <v>360056</v>
      </c>
      <c r="B2036" s="101" t="s">
        <v>93</v>
      </c>
      <c r="C2036" s="101">
        <v>24</v>
      </c>
    </row>
    <row r="2037" spans="1:3" x14ac:dyDescent="0.3">
      <c r="A2037" s="101">
        <v>360057</v>
      </c>
      <c r="B2037" s="101" t="s">
        <v>93</v>
      </c>
      <c r="C2037" s="101">
        <v>24</v>
      </c>
    </row>
    <row r="2038" spans="1:3" x14ac:dyDescent="0.3">
      <c r="A2038" s="101">
        <v>360058</v>
      </c>
      <c r="B2038" s="101" t="s">
        <v>93</v>
      </c>
      <c r="C2038" s="101">
        <v>24</v>
      </c>
    </row>
    <row r="2039" spans="1:3" x14ac:dyDescent="0.3">
      <c r="A2039" s="101">
        <v>360059</v>
      </c>
      <c r="B2039" s="101" t="s">
        <v>93</v>
      </c>
      <c r="C2039" s="101">
        <v>24</v>
      </c>
    </row>
    <row r="2040" spans="1:3" x14ac:dyDescent="0.3">
      <c r="A2040" s="101">
        <v>360061</v>
      </c>
      <c r="B2040" s="101" t="s">
        <v>93</v>
      </c>
      <c r="C2040" s="101">
        <v>24</v>
      </c>
    </row>
    <row r="2041" spans="1:3" x14ac:dyDescent="0.3">
      <c r="A2041" s="101">
        <v>360062</v>
      </c>
      <c r="B2041" s="101" t="s">
        <v>93</v>
      </c>
      <c r="C2041" s="101">
        <v>24</v>
      </c>
    </row>
    <row r="2042" spans="1:3" x14ac:dyDescent="0.3">
      <c r="A2042" s="101">
        <v>360063</v>
      </c>
      <c r="B2042" s="101" t="s">
        <v>93</v>
      </c>
      <c r="C2042" s="101">
        <v>24</v>
      </c>
    </row>
    <row r="2043" spans="1:3" x14ac:dyDescent="0.3">
      <c r="A2043" s="101">
        <v>360064</v>
      </c>
      <c r="B2043" s="101" t="s">
        <v>93</v>
      </c>
      <c r="C2043" s="101">
        <v>24</v>
      </c>
    </row>
    <row r="2044" spans="1:3" x14ac:dyDescent="0.3">
      <c r="A2044" s="101">
        <v>360065</v>
      </c>
      <c r="B2044" s="101" t="s">
        <v>93</v>
      </c>
      <c r="C2044" s="101">
        <v>24</v>
      </c>
    </row>
    <row r="2045" spans="1:3" x14ac:dyDescent="0.3">
      <c r="A2045" s="101">
        <v>360067</v>
      </c>
      <c r="B2045" s="101" t="s">
        <v>93</v>
      </c>
      <c r="C2045" s="101">
        <v>24</v>
      </c>
    </row>
    <row r="2046" spans="1:3" x14ac:dyDescent="0.3">
      <c r="A2046" s="101">
        <v>360068</v>
      </c>
      <c r="B2046" s="101" t="s">
        <v>93</v>
      </c>
      <c r="C2046" s="101">
        <v>24</v>
      </c>
    </row>
    <row r="2047" spans="1:3" x14ac:dyDescent="0.3">
      <c r="A2047" s="101">
        <v>360069</v>
      </c>
      <c r="B2047" s="101" t="s">
        <v>93</v>
      </c>
      <c r="C2047" s="101">
        <v>24</v>
      </c>
    </row>
    <row r="2048" spans="1:3" x14ac:dyDescent="0.3">
      <c r="A2048" s="101">
        <v>360070</v>
      </c>
      <c r="B2048" s="101" t="s">
        <v>93</v>
      </c>
      <c r="C2048" s="101">
        <v>24</v>
      </c>
    </row>
    <row r="2049" spans="1:3" x14ac:dyDescent="0.3">
      <c r="A2049" s="101">
        <v>360071</v>
      </c>
      <c r="B2049" s="101" t="s">
        <v>93</v>
      </c>
      <c r="C2049" s="101">
        <v>24</v>
      </c>
    </row>
    <row r="2050" spans="1:3" x14ac:dyDescent="0.3">
      <c r="A2050" s="101">
        <v>360072</v>
      </c>
      <c r="B2050" s="101" t="s">
        <v>93</v>
      </c>
      <c r="C2050" s="101">
        <v>24</v>
      </c>
    </row>
    <row r="2051" spans="1:3" x14ac:dyDescent="0.3">
      <c r="A2051" s="101">
        <v>360073</v>
      </c>
      <c r="B2051" s="101" t="s">
        <v>93</v>
      </c>
      <c r="C2051" s="101">
        <v>24</v>
      </c>
    </row>
    <row r="2052" spans="1:3" x14ac:dyDescent="0.3">
      <c r="A2052" s="101">
        <v>360075</v>
      </c>
      <c r="B2052" s="101" t="s">
        <v>93</v>
      </c>
      <c r="C2052" s="101">
        <v>24</v>
      </c>
    </row>
    <row r="2053" spans="1:3" x14ac:dyDescent="0.3">
      <c r="A2053" s="101">
        <v>360076</v>
      </c>
      <c r="B2053" s="101" t="s">
        <v>93</v>
      </c>
      <c r="C2053" s="101">
        <v>24</v>
      </c>
    </row>
    <row r="2054" spans="1:3" x14ac:dyDescent="0.3">
      <c r="A2054" s="101">
        <v>360077</v>
      </c>
      <c r="B2054" s="101" t="s">
        <v>93</v>
      </c>
      <c r="C2054" s="101">
        <v>24</v>
      </c>
    </row>
    <row r="2055" spans="1:3" x14ac:dyDescent="0.3">
      <c r="A2055" s="101">
        <v>360078</v>
      </c>
      <c r="B2055" s="101" t="s">
        <v>93</v>
      </c>
      <c r="C2055" s="101">
        <v>24</v>
      </c>
    </row>
    <row r="2056" spans="1:3" x14ac:dyDescent="0.3">
      <c r="A2056" s="101">
        <v>360079</v>
      </c>
      <c r="B2056" s="101" t="s">
        <v>93</v>
      </c>
      <c r="C2056" s="101">
        <v>24</v>
      </c>
    </row>
    <row r="2057" spans="1:3" x14ac:dyDescent="0.3">
      <c r="A2057" s="101">
        <v>360080</v>
      </c>
      <c r="B2057" s="101" t="s">
        <v>93</v>
      </c>
      <c r="C2057" s="101">
        <v>24</v>
      </c>
    </row>
    <row r="2058" spans="1:3" x14ac:dyDescent="0.3">
      <c r="A2058" s="101">
        <v>360081</v>
      </c>
      <c r="B2058" s="101" t="s">
        <v>93</v>
      </c>
      <c r="C2058" s="101">
        <v>24</v>
      </c>
    </row>
    <row r="2059" spans="1:3" x14ac:dyDescent="0.3">
      <c r="A2059" s="101">
        <v>360082</v>
      </c>
      <c r="B2059" s="101" t="s">
        <v>93</v>
      </c>
      <c r="C2059" s="101">
        <v>24</v>
      </c>
    </row>
    <row r="2060" spans="1:3" x14ac:dyDescent="0.3">
      <c r="A2060" s="101">
        <v>360083</v>
      </c>
      <c r="B2060" s="101" t="s">
        <v>93</v>
      </c>
      <c r="C2060" s="101">
        <v>24</v>
      </c>
    </row>
    <row r="2061" spans="1:3" x14ac:dyDescent="0.3">
      <c r="A2061" s="101">
        <v>360084</v>
      </c>
      <c r="B2061" s="101" t="s">
        <v>93</v>
      </c>
      <c r="C2061" s="101">
        <v>24</v>
      </c>
    </row>
    <row r="2062" spans="1:3" x14ac:dyDescent="0.3">
      <c r="A2062" s="101">
        <v>360085</v>
      </c>
      <c r="B2062" s="101" t="s">
        <v>93</v>
      </c>
      <c r="C2062" s="101">
        <v>24</v>
      </c>
    </row>
    <row r="2063" spans="1:3" x14ac:dyDescent="0.3">
      <c r="A2063" s="101">
        <v>360086</v>
      </c>
      <c r="B2063" s="101" t="s">
        <v>93</v>
      </c>
      <c r="C2063" s="101">
        <v>24</v>
      </c>
    </row>
    <row r="2064" spans="1:3" x14ac:dyDescent="0.3">
      <c r="A2064" s="101">
        <v>360087</v>
      </c>
      <c r="B2064" s="101" t="s">
        <v>93</v>
      </c>
      <c r="C2064" s="101">
        <v>24</v>
      </c>
    </row>
    <row r="2065" spans="1:3" x14ac:dyDescent="0.3">
      <c r="A2065" s="101">
        <v>360088</v>
      </c>
      <c r="B2065" s="101" t="s">
        <v>93</v>
      </c>
      <c r="C2065" s="101">
        <v>24</v>
      </c>
    </row>
    <row r="2066" spans="1:3" x14ac:dyDescent="0.3">
      <c r="A2066" s="101">
        <v>360090</v>
      </c>
      <c r="B2066" s="101" t="s">
        <v>93</v>
      </c>
      <c r="C2066" s="101">
        <v>24</v>
      </c>
    </row>
    <row r="2067" spans="1:3" x14ac:dyDescent="0.3">
      <c r="A2067" s="101">
        <v>360091</v>
      </c>
      <c r="B2067" s="101" t="s">
        <v>93</v>
      </c>
      <c r="C2067" s="101">
        <v>24</v>
      </c>
    </row>
    <row r="2068" spans="1:3" x14ac:dyDescent="0.3">
      <c r="A2068" s="101">
        <v>360093</v>
      </c>
      <c r="B2068" s="101" t="s">
        <v>93</v>
      </c>
      <c r="C2068" s="101">
        <v>24</v>
      </c>
    </row>
    <row r="2069" spans="1:3" x14ac:dyDescent="0.3">
      <c r="A2069" s="101">
        <v>360094</v>
      </c>
      <c r="B2069" s="101" t="s">
        <v>93</v>
      </c>
      <c r="C2069" s="101">
        <v>24</v>
      </c>
    </row>
    <row r="2070" spans="1:3" x14ac:dyDescent="0.3">
      <c r="A2070" s="101">
        <v>360095</v>
      </c>
      <c r="B2070" s="101" t="s">
        <v>93</v>
      </c>
      <c r="C2070" s="101">
        <v>24</v>
      </c>
    </row>
    <row r="2071" spans="1:3" x14ac:dyDescent="0.3">
      <c r="A2071" s="101">
        <v>360096</v>
      </c>
      <c r="B2071" s="101" t="s">
        <v>93</v>
      </c>
      <c r="C2071" s="101">
        <v>24</v>
      </c>
    </row>
    <row r="2072" spans="1:3" x14ac:dyDescent="0.3">
      <c r="A2072" s="101">
        <v>360097</v>
      </c>
      <c r="B2072" s="101" t="s">
        <v>93</v>
      </c>
      <c r="C2072" s="101">
        <v>24</v>
      </c>
    </row>
    <row r="2073" spans="1:3" x14ac:dyDescent="0.3">
      <c r="A2073" s="101">
        <v>360098</v>
      </c>
      <c r="B2073" s="101" t="s">
        <v>93</v>
      </c>
      <c r="C2073" s="101">
        <v>24</v>
      </c>
    </row>
    <row r="2074" spans="1:3" x14ac:dyDescent="0.3">
      <c r="A2074" s="101">
        <v>360099</v>
      </c>
      <c r="B2074" s="101" t="s">
        <v>93</v>
      </c>
      <c r="C2074" s="101">
        <v>24</v>
      </c>
    </row>
    <row r="2075" spans="1:3" x14ac:dyDescent="0.3">
      <c r="A2075" s="101">
        <v>360100</v>
      </c>
      <c r="B2075" s="101" t="s">
        <v>93</v>
      </c>
      <c r="C2075" s="101">
        <v>24</v>
      </c>
    </row>
    <row r="2076" spans="1:3" x14ac:dyDescent="0.3">
      <c r="A2076" s="101">
        <v>360101</v>
      </c>
      <c r="B2076" s="101" t="s">
        <v>93</v>
      </c>
      <c r="C2076" s="101">
        <v>24</v>
      </c>
    </row>
    <row r="2077" spans="1:3" x14ac:dyDescent="0.3">
      <c r="A2077" s="101">
        <v>360103</v>
      </c>
      <c r="B2077" s="101" t="s">
        <v>93</v>
      </c>
      <c r="C2077" s="101">
        <v>24</v>
      </c>
    </row>
    <row r="2078" spans="1:3" x14ac:dyDescent="0.3">
      <c r="A2078" s="101">
        <v>360107</v>
      </c>
      <c r="B2078" s="101" t="s">
        <v>93</v>
      </c>
      <c r="C2078" s="101">
        <v>24</v>
      </c>
    </row>
    <row r="2079" spans="1:3" x14ac:dyDescent="0.3">
      <c r="A2079" s="101">
        <v>360108</v>
      </c>
      <c r="B2079" s="101" t="s">
        <v>93</v>
      </c>
      <c r="C2079" s="101">
        <v>24</v>
      </c>
    </row>
    <row r="2080" spans="1:3" x14ac:dyDescent="0.3">
      <c r="A2080" s="101">
        <v>360110</v>
      </c>
      <c r="B2080" s="101" t="s">
        <v>93</v>
      </c>
      <c r="C2080" s="101">
        <v>24</v>
      </c>
    </row>
    <row r="2081" spans="1:3" x14ac:dyDescent="0.3">
      <c r="A2081" s="103">
        <v>360111</v>
      </c>
      <c r="B2081" s="103" t="s">
        <v>93</v>
      </c>
      <c r="C2081" s="101">
        <v>24</v>
      </c>
    </row>
    <row r="2082" spans="1:3" x14ac:dyDescent="0.3">
      <c r="A2082" s="101">
        <v>360113</v>
      </c>
      <c r="B2082" s="101" t="s">
        <v>93</v>
      </c>
      <c r="C2082" s="101">
        <v>24</v>
      </c>
    </row>
    <row r="2083" spans="1:3" x14ac:dyDescent="0.3">
      <c r="A2083" s="101">
        <v>360114</v>
      </c>
      <c r="B2083" s="101" t="s">
        <v>93</v>
      </c>
      <c r="C2083" s="101">
        <v>24</v>
      </c>
    </row>
    <row r="2084" spans="1:3" x14ac:dyDescent="0.3">
      <c r="A2084" s="101">
        <v>360115</v>
      </c>
      <c r="B2084" s="101" t="s">
        <v>93</v>
      </c>
      <c r="C2084" s="101">
        <v>24</v>
      </c>
    </row>
    <row r="2085" spans="1:3" x14ac:dyDescent="0.3">
      <c r="A2085" s="101">
        <v>360116</v>
      </c>
      <c r="B2085" s="101" t="s">
        <v>93</v>
      </c>
      <c r="C2085" s="101">
        <v>24</v>
      </c>
    </row>
    <row r="2086" spans="1:3" x14ac:dyDescent="0.3">
      <c r="A2086" s="101">
        <v>360118</v>
      </c>
      <c r="B2086" s="101" t="s">
        <v>93</v>
      </c>
      <c r="C2086" s="101">
        <v>24</v>
      </c>
    </row>
    <row r="2087" spans="1:3" x14ac:dyDescent="0.3">
      <c r="A2087" s="101">
        <v>360121</v>
      </c>
      <c r="B2087" s="101" t="s">
        <v>93</v>
      </c>
      <c r="C2087" s="101">
        <v>24</v>
      </c>
    </row>
    <row r="2088" spans="1:3" x14ac:dyDescent="0.3">
      <c r="A2088" s="101">
        <v>360122</v>
      </c>
      <c r="B2088" s="101" t="s">
        <v>93</v>
      </c>
      <c r="C2088" s="101">
        <v>24</v>
      </c>
    </row>
    <row r="2089" spans="1:3" x14ac:dyDescent="0.3">
      <c r="A2089" s="101">
        <v>360123</v>
      </c>
      <c r="B2089" s="101" t="s">
        <v>93</v>
      </c>
      <c r="C2089" s="101">
        <v>24</v>
      </c>
    </row>
    <row r="2090" spans="1:3" x14ac:dyDescent="0.3">
      <c r="A2090" s="101">
        <v>360124</v>
      </c>
      <c r="B2090" s="101" t="s">
        <v>93</v>
      </c>
      <c r="C2090" s="101">
        <v>24</v>
      </c>
    </row>
    <row r="2091" spans="1:3" x14ac:dyDescent="0.3">
      <c r="A2091" s="101">
        <v>360126</v>
      </c>
      <c r="B2091" s="101" t="s">
        <v>93</v>
      </c>
      <c r="C2091" s="101">
        <v>24</v>
      </c>
    </row>
    <row r="2092" spans="1:3" x14ac:dyDescent="0.3">
      <c r="A2092" s="101">
        <v>360127</v>
      </c>
      <c r="B2092" s="101" t="s">
        <v>93</v>
      </c>
      <c r="C2092" s="101">
        <v>24</v>
      </c>
    </row>
    <row r="2093" spans="1:3" x14ac:dyDescent="0.3">
      <c r="A2093" s="101">
        <v>360128</v>
      </c>
      <c r="B2093" s="101" t="s">
        <v>93</v>
      </c>
      <c r="C2093" s="101">
        <v>24</v>
      </c>
    </row>
    <row r="2094" spans="1:3" x14ac:dyDescent="0.3">
      <c r="A2094" s="101">
        <v>360130</v>
      </c>
      <c r="B2094" s="101" t="s">
        <v>93</v>
      </c>
      <c r="C2094" s="101">
        <v>24</v>
      </c>
    </row>
    <row r="2095" spans="1:3" x14ac:dyDescent="0.3">
      <c r="A2095" s="101">
        <v>360131</v>
      </c>
      <c r="B2095" s="101" t="s">
        <v>93</v>
      </c>
      <c r="C2095" s="101">
        <v>24</v>
      </c>
    </row>
    <row r="2096" spans="1:3" x14ac:dyDescent="0.3">
      <c r="A2096" s="101">
        <v>360132</v>
      </c>
      <c r="B2096" s="101" t="s">
        <v>93</v>
      </c>
      <c r="C2096" s="101">
        <v>24</v>
      </c>
    </row>
    <row r="2097" spans="1:3" x14ac:dyDescent="0.3">
      <c r="A2097" s="101">
        <v>360133</v>
      </c>
      <c r="B2097" s="101" t="s">
        <v>93</v>
      </c>
      <c r="C2097" s="101">
        <v>24</v>
      </c>
    </row>
    <row r="2098" spans="1:3" x14ac:dyDescent="0.3">
      <c r="A2098" s="101">
        <v>360134</v>
      </c>
      <c r="B2098" s="101" t="s">
        <v>93</v>
      </c>
      <c r="C2098" s="101">
        <v>24</v>
      </c>
    </row>
    <row r="2099" spans="1:3" x14ac:dyDescent="0.3">
      <c r="A2099" s="101">
        <v>360135</v>
      </c>
      <c r="B2099" s="101" t="s">
        <v>93</v>
      </c>
      <c r="C2099" s="101">
        <v>24</v>
      </c>
    </row>
    <row r="2100" spans="1:3" x14ac:dyDescent="0.3">
      <c r="A2100" s="101">
        <v>360136</v>
      </c>
      <c r="B2100" s="101" t="s">
        <v>93</v>
      </c>
      <c r="C2100" s="101">
        <v>24</v>
      </c>
    </row>
    <row r="2101" spans="1:3" x14ac:dyDescent="0.3">
      <c r="A2101" s="101">
        <v>360137</v>
      </c>
      <c r="B2101" s="101" t="s">
        <v>93</v>
      </c>
      <c r="C2101" s="101">
        <v>24</v>
      </c>
    </row>
    <row r="2102" spans="1:3" x14ac:dyDescent="0.3">
      <c r="A2102" s="101">
        <v>360138</v>
      </c>
      <c r="B2102" s="101" t="s">
        <v>93</v>
      </c>
      <c r="C2102" s="101">
        <v>24</v>
      </c>
    </row>
    <row r="2103" spans="1:3" x14ac:dyDescent="0.3">
      <c r="A2103" s="101">
        <v>360139</v>
      </c>
      <c r="B2103" s="101" t="s">
        <v>93</v>
      </c>
      <c r="C2103" s="101">
        <v>24</v>
      </c>
    </row>
    <row r="2104" spans="1:3" x14ac:dyDescent="0.3">
      <c r="A2104" s="101">
        <v>360141</v>
      </c>
      <c r="B2104" s="101" t="s">
        <v>93</v>
      </c>
      <c r="C2104" s="101">
        <v>24</v>
      </c>
    </row>
    <row r="2105" spans="1:3" x14ac:dyDescent="0.3">
      <c r="A2105" s="101">
        <v>360143</v>
      </c>
      <c r="B2105" s="101" t="s">
        <v>93</v>
      </c>
      <c r="C2105" s="101">
        <v>24</v>
      </c>
    </row>
    <row r="2106" spans="1:3" x14ac:dyDescent="0.3">
      <c r="A2106" s="101">
        <v>360144</v>
      </c>
      <c r="B2106" s="101" t="s">
        <v>93</v>
      </c>
      <c r="C2106" s="101">
        <v>24</v>
      </c>
    </row>
    <row r="2107" spans="1:3" x14ac:dyDescent="0.3">
      <c r="A2107" s="101">
        <v>360145</v>
      </c>
      <c r="B2107" s="101" t="s">
        <v>93</v>
      </c>
      <c r="C2107" s="101">
        <v>24</v>
      </c>
    </row>
    <row r="2108" spans="1:3" x14ac:dyDescent="0.3">
      <c r="A2108" s="101">
        <v>360146</v>
      </c>
      <c r="B2108" s="101" t="s">
        <v>93</v>
      </c>
      <c r="C2108" s="101">
        <v>24</v>
      </c>
    </row>
    <row r="2109" spans="1:3" x14ac:dyDescent="0.3">
      <c r="A2109" s="101">
        <v>360147</v>
      </c>
      <c r="B2109" s="101" t="s">
        <v>93</v>
      </c>
      <c r="C2109" s="101">
        <v>24</v>
      </c>
    </row>
    <row r="2110" spans="1:3" x14ac:dyDescent="0.3">
      <c r="A2110" s="101">
        <v>360148</v>
      </c>
      <c r="B2110" s="101" t="s">
        <v>93</v>
      </c>
      <c r="C2110" s="101">
        <v>24</v>
      </c>
    </row>
    <row r="2111" spans="1:3" x14ac:dyDescent="0.3">
      <c r="A2111" s="101">
        <v>360149</v>
      </c>
      <c r="B2111" s="101" t="s">
        <v>93</v>
      </c>
      <c r="C2111" s="101">
        <v>24</v>
      </c>
    </row>
    <row r="2112" spans="1:3" x14ac:dyDescent="0.3">
      <c r="A2112" s="101">
        <v>360150</v>
      </c>
      <c r="B2112" s="101" t="s">
        <v>93</v>
      </c>
      <c r="C2112" s="101">
        <v>24</v>
      </c>
    </row>
    <row r="2113" spans="1:3" x14ac:dyDescent="0.3">
      <c r="A2113" s="101">
        <v>360151</v>
      </c>
      <c r="B2113" s="101" t="s">
        <v>93</v>
      </c>
      <c r="C2113" s="101">
        <v>24</v>
      </c>
    </row>
    <row r="2114" spans="1:3" x14ac:dyDescent="0.3">
      <c r="A2114" s="101">
        <v>360152</v>
      </c>
      <c r="B2114" s="101" t="s">
        <v>93</v>
      </c>
      <c r="C2114" s="101">
        <v>24</v>
      </c>
    </row>
    <row r="2115" spans="1:3" x14ac:dyDescent="0.3">
      <c r="A2115" s="101">
        <v>360153</v>
      </c>
      <c r="B2115" s="101" t="s">
        <v>93</v>
      </c>
      <c r="C2115" s="101">
        <v>24</v>
      </c>
    </row>
    <row r="2116" spans="1:3" x14ac:dyDescent="0.3">
      <c r="A2116" s="101">
        <v>360154</v>
      </c>
      <c r="B2116" s="101" t="s">
        <v>93</v>
      </c>
      <c r="C2116" s="101">
        <v>24</v>
      </c>
    </row>
    <row r="2117" spans="1:3" x14ac:dyDescent="0.3">
      <c r="A2117" s="101">
        <v>360155</v>
      </c>
      <c r="B2117" s="101" t="s">
        <v>93</v>
      </c>
      <c r="C2117" s="101">
        <v>24</v>
      </c>
    </row>
    <row r="2118" spans="1:3" x14ac:dyDescent="0.3">
      <c r="A2118" s="101">
        <v>360156</v>
      </c>
      <c r="B2118" s="101" t="s">
        <v>93</v>
      </c>
      <c r="C2118" s="101">
        <v>24</v>
      </c>
    </row>
    <row r="2119" spans="1:3" x14ac:dyDescent="0.3">
      <c r="A2119" s="101">
        <v>360157</v>
      </c>
      <c r="B2119" s="101" t="s">
        <v>93</v>
      </c>
      <c r="C2119" s="101">
        <v>24</v>
      </c>
    </row>
    <row r="2120" spans="1:3" x14ac:dyDescent="0.3">
      <c r="A2120" s="101">
        <v>360158</v>
      </c>
      <c r="B2120" s="101" t="s">
        <v>93</v>
      </c>
      <c r="C2120" s="101">
        <v>24</v>
      </c>
    </row>
    <row r="2121" spans="1:3" x14ac:dyDescent="0.3">
      <c r="A2121" s="101">
        <v>360159</v>
      </c>
      <c r="B2121" s="101" t="s">
        <v>93</v>
      </c>
      <c r="C2121" s="101">
        <v>24</v>
      </c>
    </row>
    <row r="2122" spans="1:3" x14ac:dyDescent="0.3">
      <c r="A2122" s="101">
        <v>360160</v>
      </c>
      <c r="B2122" s="101" t="s">
        <v>93</v>
      </c>
      <c r="C2122" s="101">
        <v>24</v>
      </c>
    </row>
    <row r="2123" spans="1:3" x14ac:dyDescent="0.3">
      <c r="A2123" s="101">
        <v>360161</v>
      </c>
      <c r="B2123" s="101" t="s">
        <v>93</v>
      </c>
      <c r="C2123" s="101">
        <v>24</v>
      </c>
    </row>
    <row r="2124" spans="1:3" x14ac:dyDescent="0.3">
      <c r="A2124" s="101">
        <v>360164</v>
      </c>
      <c r="B2124" s="101" t="s">
        <v>93</v>
      </c>
      <c r="C2124" s="101">
        <v>24</v>
      </c>
    </row>
    <row r="2125" spans="1:3" x14ac:dyDescent="0.3">
      <c r="A2125" s="101">
        <v>360165</v>
      </c>
      <c r="B2125" s="101" t="s">
        <v>93</v>
      </c>
      <c r="C2125" s="101">
        <v>24</v>
      </c>
    </row>
    <row r="2126" spans="1:3" x14ac:dyDescent="0.3">
      <c r="A2126" s="101">
        <v>360167</v>
      </c>
      <c r="B2126" s="101" t="s">
        <v>93</v>
      </c>
      <c r="C2126" s="101">
        <v>24</v>
      </c>
    </row>
    <row r="2127" spans="1:3" x14ac:dyDescent="0.3">
      <c r="A2127" s="101">
        <v>360169</v>
      </c>
      <c r="B2127" s="101" t="s">
        <v>93</v>
      </c>
      <c r="C2127" s="101">
        <v>24</v>
      </c>
    </row>
    <row r="2128" spans="1:3" x14ac:dyDescent="0.3">
      <c r="A2128" s="101">
        <v>360170</v>
      </c>
      <c r="B2128" s="101" t="s">
        <v>93</v>
      </c>
      <c r="C2128" s="101">
        <v>24</v>
      </c>
    </row>
    <row r="2129" spans="1:3" x14ac:dyDescent="0.3">
      <c r="A2129" s="101">
        <v>360171</v>
      </c>
      <c r="B2129" s="101" t="s">
        <v>93</v>
      </c>
      <c r="C2129" s="101">
        <v>24</v>
      </c>
    </row>
    <row r="2130" spans="1:3" x14ac:dyDescent="0.3">
      <c r="A2130" s="101">
        <v>360173</v>
      </c>
      <c r="B2130" s="101" t="s">
        <v>93</v>
      </c>
      <c r="C2130" s="101">
        <v>24</v>
      </c>
    </row>
    <row r="2131" spans="1:3" x14ac:dyDescent="0.3">
      <c r="A2131" s="101">
        <v>360174</v>
      </c>
      <c r="B2131" s="101" t="s">
        <v>93</v>
      </c>
      <c r="C2131" s="101">
        <v>24</v>
      </c>
    </row>
    <row r="2132" spans="1:3" x14ac:dyDescent="0.3">
      <c r="A2132" s="101">
        <v>360175</v>
      </c>
      <c r="B2132" s="101" t="s">
        <v>93</v>
      </c>
      <c r="C2132" s="101">
        <v>24</v>
      </c>
    </row>
    <row r="2133" spans="1:3" x14ac:dyDescent="0.3">
      <c r="A2133" s="101">
        <v>360176</v>
      </c>
      <c r="B2133" s="101" t="s">
        <v>93</v>
      </c>
      <c r="C2133" s="101">
        <v>24</v>
      </c>
    </row>
    <row r="2134" spans="1:3" x14ac:dyDescent="0.3">
      <c r="A2134" s="101">
        <v>360179</v>
      </c>
      <c r="B2134" s="101" t="s">
        <v>93</v>
      </c>
      <c r="C2134" s="101">
        <v>24</v>
      </c>
    </row>
    <row r="2135" spans="1:3" x14ac:dyDescent="0.3">
      <c r="A2135" s="101">
        <v>360180</v>
      </c>
      <c r="B2135" s="101" t="s">
        <v>93</v>
      </c>
      <c r="C2135" s="101">
        <v>24</v>
      </c>
    </row>
    <row r="2136" spans="1:3" x14ac:dyDescent="0.3">
      <c r="A2136" s="101">
        <v>360185</v>
      </c>
      <c r="B2136" s="101" t="s">
        <v>93</v>
      </c>
      <c r="C2136" s="101">
        <v>24</v>
      </c>
    </row>
    <row r="2137" spans="1:3" x14ac:dyDescent="0.3">
      <c r="A2137" s="101">
        <v>360186</v>
      </c>
      <c r="B2137" s="101" t="s">
        <v>93</v>
      </c>
      <c r="C2137" s="101">
        <v>24</v>
      </c>
    </row>
    <row r="2138" spans="1:3" x14ac:dyDescent="0.3">
      <c r="A2138" s="101">
        <v>360187</v>
      </c>
      <c r="B2138" s="101" t="s">
        <v>93</v>
      </c>
      <c r="C2138" s="101">
        <v>24</v>
      </c>
    </row>
    <row r="2139" spans="1:3" x14ac:dyDescent="0.3">
      <c r="A2139" s="101">
        <v>360188</v>
      </c>
      <c r="B2139" s="101" t="s">
        <v>93</v>
      </c>
      <c r="C2139" s="101">
        <v>24</v>
      </c>
    </row>
    <row r="2140" spans="1:3" x14ac:dyDescent="0.3">
      <c r="A2140" s="101">
        <v>360189</v>
      </c>
      <c r="B2140" s="101" t="s">
        <v>93</v>
      </c>
      <c r="C2140" s="101">
        <v>24</v>
      </c>
    </row>
    <row r="2141" spans="1:3" x14ac:dyDescent="0.3">
      <c r="A2141" s="101">
        <v>360191</v>
      </c>
      <c r="B2141" s="101" t="s">
        <v>93</v>
      </c>
      <c r="C2141" s="101">
        <v>24</v>
      </c>
    </row>
    <row r="2142" spans="1:3" x14ac:dyDescent="0.3">
      <c r="A2142" s="101">
        <v>360192</v>
      </c>
      <c r="B2142" s="101" t="s">
        <v>93</v>
      </c>
      <c r="C2142" s="101">
        <v>24</v>
      </c>
    </row>
    <row r="2143" spans="1:3" x14ac:dyDescent="0.3">
      <c r="A2143" s="102">
        <v>360193</v>
      </c>
      <c r="B2143" s="102" t="s">
        <v>93</v>
      </c>
      <c r="C2143" s="101">
        <v>24</v>
      </c>
    </row>
    <row r="2144" spans="1:3" x14ac:dyDescent="0.3">
      <c r="A2144" s="101">
        <v>360195</v>
      </c>
      <c r="B2144" s="101" t="s">
        <v>93</v>
      </c>
      <c r="C2144" s="101">
        <v>24</v>
      </c>
    </row>
    <row r="2145" spans="1:3" x14ac:dyDescent="0.3">
      <c r="A2145" s="101">
        <v>360196</v>
      </c>
      <c r="B2145" s="101" t="s">
        <v>93</v>
      </c>
      <c r="C2145" s="101">
        <v>24</v>
      </c>
    </row>
    <row r="2146" spans="1:3" x14ac:dyDescent="0.3">
      <c r="A2146" s="101">
        <v>360198</v>
      </c>
      <c r="B2146" s="101" t="s">
        <v>93</v>
      </c>
      <c r="C2146" s="101">
        <v>24</v>
      </c>
    </row>
    <row r="2147" spans="1:3" x14ac:dyDescent="0.3">
      <c r="A2147" s="101">
        <v>360199</v>
      </c>
      <c r="B2147" s="101" t="s">
        <v>93</v>
      </c>
      <c r="C2147" s="101">
        <v>24</v>
      </c>
    </row>
    <row r="2148" spans="1:3" x14ac:dyDescent="0.3">
      <c r="A2148" s="101">
        <v>360200</v>
      </c>
      <c r="B2148" s="101" t="s">
        <v>93</v>
      </c>
      <c r="C2148" s="101">
        <v>24</v>
      </c>
    </row>
    <row r="2149" spans="1:3" x14ac:dyDescent="0.3">
      <c r="A2149" s="101">
        <v>360201</v>
      </c>
      <c r="B2149" s="101" t="s">
        <v>93</v>
      </c>
      <c r="C2149" s="101">
        <v>24</v>
      </c>
    </row>
    <row r="2150" spans="1:3" x14ac:dyDescent="0.3">
      <c r="A2150" s="101">
        <v>360202</v>
      </c>
      <c r="B2150" s="101" t="s">
        <v>93</v>
      </c>
      <c r="C2150" s="101">
        <v>24</v>
      </c>
    </row>
    <row r="2151" spans="1:3" x14ac:dyDescent="0.3">
      <c r="A2151" s="101">
        <v>360203</v>
      </c>
      <c r="B2151" s="101" t="s">
        <v>93</v>
      </c>
      <c r="C2151" s="101">
        <v>24</v>
      </c>
    </row>
    <row r="2152" spans="1:3" x14ac:dyDescent="0.3">
      <c r="A2152" s="101">
        <v>360205</v>
      </c>
      <c r="B2152" s="101" t="s">
        <v>93</v>
      </c>
      <c r="C2152" s="101">
        <v>24</v>
      </c>
    </row>
    <row r="2153" spans="1:3" x14ac:dyDescent="0.3">
      <c r="A2153" s="101">
        <v>360206</v>
      </c>
      <c r="B2153" s="101" t="s">
        <v>93</v>
      </c>
      <c r="C2153" s="101">
        <v>24</v>
      </c>
    </row>
    <row r="2154" spans="1:3" x14ac:dyDescent="0.3">
      <c r="A2154" s="101">
        <v>360208</v>
      </c>
      <c r="B2154" s="101" t="s">
        <v>93</v>
      </c>
      <c r="C2154" s="101">
        <v>24</v>
      </c>
    </row>
    <row r="2155" spans="1:3" x14ac:dyDescent="0.3">
      <c r="A2155" s="101">
        <v>360209</v>
      </c>
      <c r="B2155" s="101" t="s">
        <v>93</v>
      </c>
      <c r="C2155" s="101">
        <v>24</v>
      </c>
    </row>
    <row r="2156" spans="1:3" x14ac:dyDescent="0.3">
      <c r="A2156" s="101">
        <v>360210</v>
      </c>
      <c r="B2156" s="101" t="s">
        <v>93</v>
      </c>
      <c r="C2156" s="101">
        <v>24</v>
      </c>
    </row>
    <row r="2157" spans="1:3" x14ac:dyDescent="0.3">
      <c r="A2157" s="101">
        <v>360212</v>
      </c>
      <c r="B2157" s="101" t="s">
        <v>93</v>
      </c>
      <c r="C2157" s="101">
        <v>24</v>
      </c>
    </row>
    <row r="2158" spans="1:3" x14ac:dyDescent="0.3">
      <c r="A2158" s="101">
        <v>360213</v>
      </c>
      <c r="B2158" s="101" t="s">
        <v>93</v>
      </c>
      <c r="C2158" s="101">
        <v>24</v>
      </c>
    </row>
    <row r="2159" spans="1:3" x14ac:dyDescent="0.3">
      <c r="A2159" s="101">
        <v>360214</v>
      </c>
      <c r="B2159" s="101" t="s">
        <v>93</v>
      </c>
      <c r="C2159" s="101">
        <v>24</v>
      </c>
    </row>
    <row r="2160" spans="1:3" x14ac:dyDescent="0.3">
      <c r="A2160" s="101">
        <v>360216</v>
      </c>
      <c r="B2160" s="101" t="s">
        <v>93</v>
      </c>
      <c r="C2160" s="101">
        <v>24</v>
      </c>
    </row>
    <row r="2161" spans="1:3" x14ac:dyDescent="0.3">
      <c r="A2161" s="101">
        <v>360217</v>
      </c>
      <c r="B2161" s="101" t="s">
        <v>93</v>
      </c>
      <c r="C2161" s="101">
        <v>24</v>
      </c>
    </row>
    <row r="2162" spans="1:3" x14ac:dyDescent="0.3">
      <c r="A2162" s="101">
        <v>360218</v>
      </c>
      <c r="B2162" s="101" t="s">
        <v>93</v>
      </c>
      <c r="C2162" s="101">
        <v>24</v>
      </c>
    </row>
    <row r="2163" spans="1:3" x14ac:dyDescent="0.3">
      <c r="A2163" s="101">
        <v>360219</v>
      </c>
      <c r="B2163" s="101" t="s">
        <v>93</v>
      </c>
      <c r="C2163" s="101">
        <v>24</v>
      </c>
    </row>
    <row r="2164" spans="1:3" x14ac:dyDescent="0.3">
      <c r="A2164" s="101">
        <v>360220</v>
      </c>
      <c r="B2164" s="101" t="s">
        <v>93</v>
      </c>
      <c r="C2164" s="101">
        <v>24</v>
      </c>
    </row>
    <row r="2165" spans="1:3" x14ac:dyDescent="0.3">
      <c r="A2165" s="101">
        <v>360222</v>
      </c>
      <c r="B2165" s="101" t="s">
        <v>93</v>
      </c>
      <c r="C2165" s="101">
        <v>24</v>
      </c>
    </row>
    <row r="2166" spans="1:3" x14ac:dyDescent="0.3">
      <c r="A2166" s="101">
        <v>360223</v>
      </c>
      <c r="B2166" s="101" t="s">
        <v>93</v>
      </c>
      <c r="C2166" s="101">
        <v>24</v>
      </c>
    </row>
    <row r="2167" spans="1:3" x14ac:dyDescent="0.3">
      <c r="A2167" s="101">
        <v>360224</v>
      </c>
      <c r="B2167" s="101" t="s">
        <v>93</v>
      </c>
      <c r="C2167" s="101">
        <v>24</v>
      </c>
    </row>
    <row r="2168" spans="1:3" x14ac:dyDescent="0.3">
      <c r="A2168" s="101">
        <v>360225</v>
      </c>
      <c r="B2168" s="101" t="s">
        <v>93</v>
      </c>
      <c r="C2168" s="101">
        <v>24</v>
      </c>
    </row>
    <row r="2169" spans="1:3" x14ac:dyDescent="0.3">
      <c r="A2169" s="101">
        <v>360226</v>
      </c>
      <c r="B2169" s="101" t="s">
        <v>93</v>
      </c>
      <c r="C2169" s="101">
        <v>24</v>
      </c>
    </row>
    <row r="2170" spans="1:3" x14ac:dyDescent="0.3">
      <c r="A2170" s="101">
        <v>360227</v>
      </c>
      <c r="B2170" s="101" t="s">
        <v>93</v>
      </c>
      <c r="C2170" s="101">
        <v>24</v>
      </c>
    </row>
    <row r="2171" spans="1:3" x14ac:dyDescent="0.3">
      <c r="A2171" s="101">
        <v>360230</v>
      </c>
      <c r="B2171" s="101" t="s">
        <v>93</v>
      </c>
      <c r="C2171" s="101">
        <v>24</v>
      </c>
    </row>
    <row r="2172" spans="1:3" x14ac:dyDescent="0.3">
      <c r="A2172" s="101">
        <v>360231</v>
      </c>
      <c r="B2172" s="101" t="s">
        <v>93</v>
      </c>
      <c r="C2172" s="101">
        <v>24</v>
      </c>
    </row>
    <row r="2173" spans="1:3" x14ac:dyDescent="0.3">
      <c r="A2173" s="101">
        <v>360232</v>
      </c>
      <c r="B2173" s="101" t="s">
        <v>93</v>
      </c>
      <c r="C2173" s="101">
        <v>24</v>
      </c>
    </row>
    <row r="2174" spans="1:3" x14ac:dyDescent="0.3">
      <c r="A2174" s="101">
        <v>360233</v>
      </c>
      <c r="B2174" s="101" t="s">
        <v>93</v>
      </c>
      <c r="C2174" s="101">
        <v>24</v>
      </c>
    </row>
    <row r="2175" spans="1:3" x14ac:dyDescent="0.3">
      <c r="A2175" s="101">
        <v>360234</v>
      </c>
      <c r="B2175" s="101" t="s">
        <v>93</v>
      </c>
      <c r="C2175" s="101">
        <v>24</v>
      </c>
    </row>
    <row r="2176" spans="1:3" x14ac:dyDescent="0.3">
      <c r="A2176" s="101">
        <v>360236</v>
      </c>
      <c r="B2176" s="101" t="s">
        <v>93</v>
      </c>
      <c r="C2176" s="101">
        <v>24</v>
      </c>
    </row>
    <row r="2177" spans="1:3" x14ac:dyDescent="0.3">
      <c r="A2177" s="101">
        <v>360239</v>
      </c>
      <c r="B2177" s="101" t="s">
        <v>93</v>
      </c>
      <c r="C2177" s="101">
        <v>24</v>
      </c>
    </row>
    <row r="2178" spans="1:3" x14ac:dyDescent="0.3">
      <c r="A2178" s="101">
        <v>360240</v>
      </c>
      <c r="B2178" s="101" t="s">
        <v>93</v>
      </c>
      <c r="C2178" s="101">
        <v>24</v>
      </c>
    </row>
    <row r="2179" spans="1:3" x14ac:dyDescent="0.3">
      <c r="A2179" s="101">
        <v>360241</v>
      </c>
      <c r="B2179" s="101" t="s">
        <v>93</v>
      </c>
      <c r="C2179" s="101">
        <v>24</v>
      </c>
    </row>
    <row r="2180" spans="1:3" x14ac:dyDescent="0.3">
      <c r="A2180" s="101">
        <v>360242</v>
      </c>
      <c r="B2180" s="101" t="s">
        <v>93</v>
      </c>
      <c r="C2180" s="101">
        <v>24</v>
      </c>
    </row>
    <row r="2181" spans="1:3" x14ac:dyDescent="0.3">
      <c r="A2181" s="101">
        <v>360244</v>
      </c>
      <c r="B2181" s="101" t="s">
        <v>93</v>
      </c>
      <c r="C2181" s="101">
        <v>24</v>
      </c>
    </row>
    <row r="2182" spans="1:3" x14ac:dyDescent="0.3">
      <c r="A2182" s="101">
        <v>360245</v>
      </c>
      <c r="B2182" s="101" t="s">
        <v>93</v>
      </c>
      <c r="C2182" s="101">
        <v>24</v>
      </c>
    </row>
    <row r="2183" spans="1:3" x14ac:dyDescent="0.3">
      <c r="A2183" s="101">
        <v>360246</v>
      </c>
      <c r="B2183" s="101" t="s">
        <v>93</v>
      </c>
      <c r="C2183" s="101">
        <v>24</v>
      </c>
    </row>
    <row r="2184" spans="1:3" x14ac:dyDescent="0.3">
      <c r="A2184" s="101">
        <v>360247</v>
      </c>
      <c r="B2184" s="101" t="s">
        <v>93</v>
      </c>
      <c r="C2184" s="101">
        <v>24</v>
      </c>
    </row>
    <row r="2185" spans="1:3" x14ac:dyDescent="0.3">
      <c r="A2185" s="101">
        <v>360249</v>
      </c>
      <c r="B2185" s="101" t="s">
        <v>93</v>
      </c>
      <c r="C2185" s="101">
        <v>24</v>
      </c>
    </row>
    <row r="2186" spans="1:3" x14ac:dyDescent="0.3">
      <c r="A2186" s="101">
        <v>360250</v>
      </c>
      <c r="B2186" s="101" t="s">
        <v>93</v>
      </c>
      <c r="C2186" s="101">
        <v>24</v>
      </c>
    </row>
    <row r="2187" spans="1:3" x14ac:dyDescent="0.3">
      <c r="A2187" s="101">
        <v>360252</v>
      </c>
      <c r="B2187" s="101" t="s">
        <v>93</v>
      </c>
      <c r="C2187" s="101">
        <v>24</v>
      </c>
    </row>
    <row r="2188" spans="1:3" x14ac:dyDescent="0.3">
      <c r="A2188" s="101">
        <v>360253</v>
      </c>
      <c r="B2188" s="101" t="s">
        <v>93</v>
      </c>
      <c r="C2188" s="101">
        <v>24</v>
      </c>
    </row>
    <row r="2189" spans="1:3" x14ac:dyDescent="0.3">
      <c r="A2189" s="101">
        <v>360254</v>
      </c>
      <c r="B2189" s="101" t="s">
        <v>93</v>
      </c>
      <c r="C2189" s="101">
        <v>24</v>
      </c>
    </row>
    <row r="2190" spans="1:3" x14ac:dyDescent="0.3">
      <c r="A2190" s="102">
        <v>360255</v>
      </c>
      <c r="B2190" s="102" t="s">
        <v>93</v>
      </c>
      <c r="C2190" s="101">
        <v>24</v>
      </c>
    </row>
    <row r="2191" spans="1:3" x14ac:dyDescent="0.3">
      <c r="A2191" s="101">
        <v>369024</v>
      </c>
      <c r="B2191" s="101" t="s">
        <v>93</v>
      </c>
      <c r="C2191" s="101">
        <v>24</v>
      </c>
    </row>
    <row r="2192" spans="1:3" x14ac:dyDescent="0.3">
      <c r="A2192" s="101">
        <v>370008</v>
      </c>
      <c r="B2192" s="101" t="s">
        <v>92</v>
      </c>
      <c r="C2192" s="101">
        <v>25</v>
      </c>
    </row>
    <row r="2193" spans="1:3" x14ac:dyDescent="0.3">
      <c r="A2193" s="101">
        <v>370009</v>
      </c>
      <c r="B2193" s="101" t="s">
        <v>92</v>
      </c>
      <c r="C2193" s="101">
        <v>25</v>
      </c>
    </row>
    <row r="2194" spans="1:3" x14ac:dyDescent="0.3">
      <c r="A2194" s="101">
        <v>370010</v>
      </c>
      <c r="B2194" s="101" t="s">
        <v>92</v>
      </c>
      <c r="C2194" s="101">
        <v>25</v>
      </c>
    </row>
    <row r="2195" spans="1:3" x14ac:dyDescent="0.3">
      <c r="A2195" s="101">
        <v>370012</v>
      </c>
      <c r="B2195" s="101" t="s">
        <v>92</v>
      </c>
      <c r="C2195" s="101">
        <v>25</v>
      </c>
    </row>
    <row r="2196" spans="1:3" x14ac:dyDescent="0.3">
      <c r="A2196" s="101">
        <v>370013</v>
      </c>
      <c r="B2196" s="101" t="s">
        <v>92</v>
      </c>
      <c r="C2196" s="101">
        <v>25</v>
      </c>
    </row>
    <row r="2197" spans="1:3" x14ac:dyDescent="0.3">
      <c r="A2197" s="101">
        <v>370014</v>
      </c>
      <c r="B2197" s="101" t="s">
        <v>92</v>
      </c>
      <c r="C2197" s="101">
        <v>25</v>
      </c>
    </row>
    <row r="2198" spans="1:3" x14ac:dyDescent="0.3">
      <c r="A2198" s="101">
        <v>370016</v>
      </c>
      <c r="B2198" s="101" t="s">
        <v>92</v>
      </c>
      <c r="C2198" s="101">
        <v>25</v>
      </c>
    </row>
    <row r="2199" spans="1:3" x14ac:dyDescent="0.3">
      <c r="A2199" s="101">
        <v>370017</v>
      </c>
      <c r="B2199" s="101" t="s">
        <v>92</v>
      </c>
      <c r="C2199" s="101">
        <v>25</v>
      </c>
    </row>
    <row r="2200" spans="1:3" x14ac:dyDescent="0.3">
      <c r="A2200" s="101">
        <v>370019</v>
      </c>
      <c r="B2200" s="101" t="s">
        <v>92</v>
      </c>
      <c r="C2200" s="101">
        <v>25</v>
      </c>
    </row>
    <row r="2201" spans="1:3" x14ac:dyDescent="0.3">
      <c r="A2201" s="101">
        <v>370020</v>
      </c>
      <c r="B2201" s="101" t="s">
        <v>92</v>
      </c>
      <c r="C2201" s="101">
        <v>25</v>
      </c>
    </row>
    <row r="2202" spans="1:3" x14ac:dyDescent="0.3">
      <c r="A2202" s="101">
        <v>370023</v>
      </c>
      <c r="B2202" s="101" t="s">
        <v>92</v>
      </c>
      <c r="C2202" s="101">
        <v>25</v>
      </c>
    </row>
    <row r="2203" spans="1:3" x14ac:dyDescent="0.3">
      <c r="A2203" s="101">
        <v>370024</v>
      </c>
      <c r="B2203" s="101" t="s">
        <v>92</v>
      </c>
      <c r="C2203" s="101">
        <v>25</v>
      </c>
    </row>
    <row r="2204" spans="1:3" x14ac:dyDescent="0.3">
      <c r="A2204" s="101">
        <v>370025</v>
      </c>
      <c r="B2204" s="101" t="s">
        <v>92</v>
      </c>
      <c r="C2204" s="101">
        <v>25</v>
      </c>
    </row>
    <row r="2205" spans="1:3" x14ac:dyDescent="0.3">
      <c r="A2205" s="101">
        <v>370026</v>
      </c>
      <c r="B2205" s="101" t="s">
        <v>92</v>
      </c>
      <c r="C2205" s="101">
        <v>25</v>
      </c>
    </row>
    <row r="2206" spans="1:3" x14ac:dyDescent="0.3">
      <c r="A2206" s="101">
        <v>370029</v>
      </c>
      <c r="B2206" s="101" t="s">
        <v>92</v>
      </c>
      <c r="C2206" s="101">
        <v>25</v>
      </c>
    </row>
    <row r="2207" spans="1:3" x14ac:dyDescent="0.3">
      <c r="A2207" s="101">
        <v>370030</v>
      </c>
      <c r="B2207" s="101" t="s">
        <v>92</v>
      </c>
      <c r="C2207" s="101">
        <v>25</v>
      </c>
    </row>
    <row r="2208" spans="1:3" x14ac:dyDescent="0.3">
      <c r="A2208" s="101">
        <v>370031</v>
      </c>
      <c r="B2208" s="101" t="s">
        <v>92</v>
      </c>
      <c r="C2208" s="101">
        <v>25</v>
      </c>
    </row>
    <row r="2209" spans="1:3" x14ac:dyDescent="0.3">
      <c r="A2209" s="101">
        <v>370032</v>
      </c>
      <c r="B2209" s="101" t="s">
        <v>92</v>
      </c>
      <c r="C2209" s="101">
        <v>25</v>
      </c>
    </row>
    <row r="2210" spans="1:3" x14ac:dyDescent="0.3">
      <c r="A2210" s="101">
        <v>370035</v>
      </c>
      <c r="B2210" s="101" t="s">
        <v>92</v>
      </c>
      <c r="C2210" s="101">
        <v>25</v>
      </c>
    </row>
    <row r="2211" spans="1:3" x14ac:dyDescent="0.3">
      <c r="A2211" s="101">
        <v>370036</v>
      </c>
      <c r="B2211" s="101" t="s">
        <v>92</v>
      </c>
      <c r="C2211" s="101">
        <v>25</v>
      </c>
    </row>
    <row r="2212" spans="1:3" x14ac:dyDescent="0.3">
      <c r="A2212" s="101">
        <v>370037</v>
      </c>
      <c r="B2212" s="101" t="s">
        <v>92</v>
      </c>
      <c r="C2212" s="101">
        <v>25</v>
      </c>
    </row>
    <row r="2213" spans="1:3" x14ac:dyDescent="0.3">
      <c r="A2213" s="101">
        <v>370038</v>
      </c>
      <c r="B2213" s="101" t="s">
        <v>92</v>
      </c>
      <c r="C2213" s="101">
        <v>25</v>
      </c>
    </row>
    <row r="2214" spans="1:3" x14ac:dyDescent="0.3">
      <c r="A2214" s="101">
        <v>370039</v>
      </c>
      <c r="B2214" s="101" t="s">
        <v>92</v>
      </c>
      <c r="C2214" s="101">
        <v>25</v>
      </c>
    </row>
    <row r="2215" spans="1:3" x14ac:dyDescent="0.3">
      <c r="A2215" s="101">
        <v>370040</v>
      </c>
      <c r="B2215" s="101" t="s">
        <v>92</v>
      </c>
      <c r="C2215" s="101">
        <v>25</v>
      </c>
    </row>
    <row r="2216" spans="1:3" x14ac:dyDescent="0.3">
      <c r="A2216" s="101">
        <v>370041</v>
      </c>
      <c r="B2216" s="101" t="s">
        <v>92</v>
      </c>
      <c r="C2216" s="101">
        <v>25</v>
      </c>
    </row>
    <row r="2217" spans="1:3" x14ac:dyDescent="0.3">
      <c r="A2217" s="101">
        <v>370042</v>
      </c>
      <c r="B2217" s="101" t="s">
        <v>92</v>
      </c>
      <c r="C2217" s="101">
        <v>25</v>
      </c>
    </row>
    <row r="2218" spans="1:3" x14ac:dyDescent="0.3">
      <c r="A2218" s="101">
        <v>370044</v>
      </c>
      <c r="B2218" s="101" t="s">
        <v>92</v>
      </c>
      <c r="C2218" s="101">
        <v>25</v>
      </c>
    </row>
    <row r="2219" spans="1:3" x14ac:dyDescent="0.3">
      <c r="A2219" s="101">
        <v>370045</v>
      </c>
      <c r="B2219" s="101" t="s">
        <v>92</v>
      </c>
      <c r="C2219" s="101">
        <v>25</v>
      </c>
    </row>
    <row r="2220" spans="1:3" x14ac:dyDescent="0.3">
      <c r="A2220" s="101">
        <v>370047</v>
      </c>
      <c r="B2220" s="101" t="s">
        <v>92</v>
      </c>
      <c r="C2220" s="101">
        <v>25</v>
      </c>
    </row>
    <row r="2221" spans="1:3" x14ac:dyDescent="0.3">
      <c r="A2221" s="101">
        <v>370049</v>
      </c>
      <c r="B2221" s="101" t="s">
        <v>92</v>
      </c>
      <c r="C2221" s="101">
        <v>25</v>
      </c>
    </row>
    <row r="2222" spans="1:3" x14ac:dyDescent="0.3">
      <c r="A2222" s="101">
        <v>370050</v>
      </c>
      <c r="B2222" s="101" t="s">
        <v>92</v>
      </c>
      <c r="C2222" s="101">
        <v>25</v>
      </c>
    </row>
    <row r="2223" spans="1:3" x14ac:dyDescent="0.3">
      <c r="A2223" s="101">
        <v>370051</v>
      </c>
      <c r="B2223" s="101" t="s">
        <v>92</v>
      </c>
      <c r="C2223" s="101">
        <v>25</v>
      </c>
    </row>
    <row r="2224" spans="1:3" x14ac:dyDescent="0.3">
      <c r="A2224" s="101">
        <v>370052</v>
      </c>
      <c r="B2224" s="101" t="s">
        <v>92</v>
      </c>
      <c r="C2224" s="101">
        <v>25</v>
      </c>
    </row>
    <row r="2225" spans="1:3" x14ac:dyDescent="0.3">
      <c r="A2225" s="101">
        <v>370053</v>
      </c>
      <c r="B2225" s="101" t="s">
        <v>92</v>
      </c>
      <c r="C2225" s="101">
        <v>25</v>
      </c>
    </row>
    <row r="2226" spans="1:3" x14ac:dyDescent="0.3">
      <c r="A2226" s="101">
        <v>370054</v>
      </c>
      <c r="B2226" s="101" t="s">
        <v>92</v>
      </c>
      <c r="C2226" s="101">
        <v>25</v>
      </c>
    </row>
    <row r="2227" spans="1:3" x14ac:dyDescent="0.3">
      <c r="A2227" s="101">
        <v>370055</v>
      </c>
      <c r="B2227" s="101" t="s">
        <v>92</v>
      </c>
      <c r="C2227" s="101">
        <v>25</v>
      </c>
    </row>
    <row r="2228" spans="1:3" x14ac:dyDescent="0.3">
      <c r="A2228" s="101">
        <v>370056</v>
      </c>
      <c r="B2228" s="101" t="s">
        <v>92</v>
      </c>
      <c r="C2228" s="101">
        <v>25</v>
      </c>
    </row>
    <row r="2229" spans="1:3" x14ac:dyDescent="0.3">
      <c r="A2229" s="101">
        <v>370057</v>
      </c>
      <c r="B2229" s="101" t="s">
        <v>92</v>
      </c>
      <c r="C2229" s="101">
        <v>25</v>
      </c>
    </row>
    <row r="2230" spans="1:3" x14ac:dyDescent="0.3">
      <c r="A2230" s="101">
        <v>370058</v>
      </c>
      <c r="B2230" s="101" t="s">
        <v>92</v>
      </c>
      <c r="C2230" s="101">
        <v>25</v>
      </c>
    </row>
    <row r="2231" spans="1:3" x14ac:dyDescent="0.3">
      <c r="A2231" s="101">
        <v>370059</v>
      </c>
      <c r="B2231" s="101" t="s">
        <v>92</v>
      </c>
      <c r="C2231" s="101">
        <v>25</v>
      </c>
    </row>
    <row r="2232" spans="1:3" x14ac:dyDescent="0.3">
      <c r="A2232" s="101">
        <v>370060</v>
      </c>
      <c r="B2232" s="101" t="s">
        <v>92</v>
      </c>
      <c r="C2232" s="101">
        <v>25</v>
      </c>
    </row>
    <row r="2233" spans="1:3" x14ac:dyDescent="0.3">
      <c r="A2233" s="108">
        <v>370061</v>
      </c>
      <c r="B2233" s="107" t="s">
        <v>92</v>
      </c>
      <c r="C2233" s="109">
        <v>925</v>
      </c>
    </row>
    <row r="2234" spans="1:3" x14ac:dyDescent="0.3">
      <c r="A2234" s="101">
        <v>370062</v>
      </c>
      <c r="B2234" s="101" t="s">
        <v>92</v>
      </c>
      <c r="C2234" s="101">
        <v>25</v>
      </c>
    </row>
    <row r="2235" spans="1:3" x14ac:dyDescent="0.3">
      <c r="A2235" s="101">
        <v>370064</v>
      </c>
      <c r="B2235" s="101" t="s">
        <v>92</v>
      </c>
      <c r="C2235" s="101">
        <v>25</v>
      </c>
    </row>
    <row r="2236" spans="1:3" x14ac:dyDescent="0.3">
      <c r="A2236" s="101">
        <v>370065</v>
      </c>
      <c r="B2236" s="101" t="s">
        <v>92</v>
      </c>
      <c r="C2236" s="101">
        <v>25</v>
      </c>
    </row>
    <row r="2237" spans="1:3" x14ac:dyDescent="0.3">
      <c r="A2237" s="101">
        <v>370066</v>
      </c>
      <c r="B2237" s="101" t="s">
        <v>92</v>
      </c>
      <c r="C2237" s="101">
        <v>25</v>
      </c>
    </row>
    <row r="2238" spans="1:3" x14ac:dyDescent="0.3">
      <c r="A2238" s="101">
        <v>370068</v>
      </c>
      <c r="B2238" s="101" t="s">
        <v>92</v>
      </c>
      <c r="C2238" s="101">
        <v>25</v>
      </c>
    </row>
    <row r="2239" spans="1:3" x14ac:dyDescent="0.3">
      <c r="A2239" s="101">
        <v>370071</v>
      </c>
      <c r="B2239" s="101" t="s">
        <v>92</v>
      </c>
      <c r="C2239" s="101">
        <v>25</v>
      </c>
    </row>
    <row r="2240" spans="1:3" x14ac:dyDescent="0.3">
      <c r="A2240" s="101">
        <v>370072</v>
      </c>
      <c r="B2240" s="101" t="s">
        <v>92</v>
      </c>
      <c r="C2240" s="101">
        <v>25</v>
      </c>
    </row>
    <row r="2241" spans="1:3" x14ac:dyDescent="0.3">
      <c r="A2241" s="101">
        <v>370073</v>
      </c>
      <c r="B2241" s="101" t="s">
        <v>92</v>
      </c>
      <c r="C2241" s="101">
        <v>25</v>
      </c>
    </row>
    <row r="2242" spans="1:3" x14ac:dyDescent="0.3">
      <c r="A2242" s="101">
        <v>370075</v>
      </c>
      <c r="B2242" s="101" t="s">
        <v>92</v>
      </c>
      <c r="C2242" s="101">
        <v>25</v>
      </c>
    </row>
    <row r="2243" spans="1:3" x14ac:dyDescent="0.3">
      <c r="A2243" s="101">
        <v>370076</v>
      </c>
      <c r="B2243" s="101" t="s">
        <v>92</v>
      </c>
      <c r="C2243" s="101">
        <v>25</v>
      </c>
    </row>
    <row r="2244" spans="1:3" x14ac:dyDescent="0.3">
      <c r="A2244" s="101">
        <v>370077</v>
      </c>
      <c r="B2244" s="101" t="s">
        <v>92</v>
      </c>
      <c r="C2244" s="101">
        <v>25</v>
      </c>
    </row>
    <row r="2245" spans="1:3" x14ac:dyDescent="0.3">
      <c r="A2245" s="101">
        <v>370078</v>
      </c>
      <c r="B2245" s="101" t="s">
        <v>92</v>
      </c>
      <c r="C2245" s="101">
        <v>25</v>
      </c>
    </row>
    <row r="2246" spans="1:3" x14ac:dyDescent="0.3">
      <c r="A2246" s="101">
        <v>370079</v>
      </c>
      <c r="B2246" s="101" t="s">
        <v>92</v>
      </c>
      <c r="C2246" s="101">
        <v>25</v>
      </c>
    </row>
    <row r="2247" spans="1:3" x14ac:dyDescent="0.3">
      <c r="A2247" s="101">
        <v>370081</v>
      </c>
      <c r="B2247" s="101" t="s">
        <v>92</v>
      </c>
      <c r="C2247" s="101">
        <v>25</v>
      </c>
    </row>
    <row r="2248" spans="1:3" x14ac:dyDescent="0.3">
      <c r="A2248" s="101">
        <v>370082</v>
      </c>
      <c r="B2248" s="101" t="s">
        <v>92</v>
      </c>
      <c r="C2248" s="101">
        <v>25</v>
      </c>
    </row>
    <row r="2249" spans="1:3" x14ac:dyDescent="0.3">
      <c r="A2249" s="101">
        <v>370084</v>
      </c>
      <c r="B2249" s="101" t="s">
        <v>92</v>
      </c>
      <c r="C2249" s="101">
        <v>25</v>
      </c>
    </row>
    <row r="2250" spans="1:3" x14ac:dyDescent="0.3">
      <c r="A2250" s="101">
        <v>370086</v>
      </c>
      <c r="B2250" s="101" t="s">
        <v>92</v>
      </c>
      <c r="C2250" s="101">
        <v>25</v>
      </c>
    </row>
    <row r="2251" spans="1:3" x14ac:dyDescent="0.3">
      <c r="A2251" s="101">
        <v>370088</v>
      </c>
      <c r="B2251" s="101" t="s">
        <v>92</v>
      </c>
      <c r="C2251" s="101">
        <v>25</v>
      </c>
    </row>
    <row r="2252" spans="1:3" x14ac:dyDescent="0.3">
      <c r="A2252" s="101">
        <v>370089</v>
      </c>
      <c r="B2252" s="101" t="s">
        <v>92</v>
      </c>
      <c r="C2252" s="101">
        <v>25</v>
      </c>
    </row>
    <row r="2253" spans="1:3" x14ac:dyDescent="0.3">
      <c r="A2253" s="101">
        <v>370092</v>
      </c>
      <c r="B2253" s="101" t="s">
        <v>92</v>
      </c>
      <c r="C2253" s="101">
        <v>25</v>
      </c>
    </row>
    <row r="2254" spans="1:3" x14ac:dyDescent="0.3">
      <c r="A2254" s="101">
        <v>370093</v>
      </c>
      <c r="B2254" s="101" t="s">
        <v>92</v>
      </c>
      <c r="C2254" s="101">
        <v>25</v>
      </c>
    </row>
    <row r="2255" spans="1:3" x14ac:dyDescent="0.3">
      <c r="A2255" s="101">
        <v>370094</v>
      </c>
      <c r="B2255" s="101" t="s">
        <v>92</v>
      </c>
      <c r="C2255" s="101">
        <v>25</v>
      </c>
    </row>
    <row r="2256" spans="1:3" x14ac:dyDescent="0.3">
      <c r="A2256" s="101">
        <v>370095</v>
      </c>
      <c r="B2256" s="101" t="s">
        <v>92</v>
      </c>
      <c r="C2256" s="101">
        <v>25</v>
      </c>
    </row>
    <row r="2257" spans="1:3" x14ac:dyDescent="0.3">
      <c r="A2257" s="101">
        <v>370096</v>
      </c>
      <c r="B2257" s="101" t="s">
        <v>92</v>
      </c>
      <c r="C2257" s="101">
        <v>25</v>
      </c>
    </row>
    <row r="2258" spans="1:3" x14ac:dyDescent="0.3">
      <c r="A2258" s="101">
        <v>370097</v>
      </c>
      <c r="B2258" s="101" t="s">
        <v>92</v>
      </c>
      <c r="C2258" s="101">
        <v>25</v>
      </c>
    </row>
    <row r="2259" spans="1:3" x14ac:dyDescent="0.3">
      <c r="A2259" s="101">
        <v>370098</v>
      </c>
      <c r="B2259" s="101" t="s">
        <v>92</v>
      </c>
      <c r="C2259" s="101">
        <v>25</v>
      </c>
    </row>
    <row r="2260" spans="1:3" x14ac:dyDescent="0.3">
      <c r="A2260" s="101">
        <v>370099</v>
      </c>
      <c r="B2260" s="101" t="s">
        <v>92</v>
      </c>
      <c r="C2260" s="101">
        <v>25</v>
      </c>
    </row>
    <row r="2261" spans="1:3" x14ac:dyDescent="0.3">
      <c r="A2261" s="101">
        <v>370101</v>
      </c>
      <c r="B2261" s="101" t="s">
        <v>92</v>
      </c>
      <c r="C2261" s="101">
        <v>25</v>
      </c>
    </row>
    <row r="2262" spans="1:3" x14ac:dyDescent="0.3">
      <c r="A2262" s="101">
        <v>370102</v>
      </c>
      <c r="B2262" s="101" t="s">
        <v>92</v>
      </c>
      <c r="C2262" s="101">
        <v>25</v>
      </c>
    </row>
    <row r="2263" spans="1:3" x14ac:dyDescent="0.3">
      <c r="A2263" s="101">
        <v>370103</v>
      </c>
      <c r="B2263" s="101" t="s">
        <v>92</v>
      </c>
      <c r="C2263" s="101">
        <v>25</v>
      </c>
    </row>
    <row r="2264" spans="1:3" x14ac:dyDescent="0.3">
      <c r="A2264" s="101">
        <v>370107</v>
      </c>
      <c r="B2264" s="101" t="s">
        <v>92</v>
      </c>
      <c r="C2264" s="101">
        <v>25</v>
      </c>
    </row>
    <row r="2265" spans="1:3" x14ac:dyDescent="0.3">
      <c r="A2265" s="101">
        <v>370108</v>
      </c>
      <c r="B2265" s="101" t="s">
        <v>92</v>
      </c>
      <c r="C2265" s="101">
        <v>25</v>
      </c>
    </row>
    <row r="2266" spans="1:3" x14ac:dyDescent="0.3">
      <c r="A2266" s="101">
        <v>370109</v>
      </c>
      <c r="B2266" s="101" t="s">
        <v>92</v>
      </c>
      <c r="C2266" s="101">
        <v>25</v>
      </c>
    </row>
    <row r="2267" spans="1:3" x14ac:dyDescent="0.3">
      <c r="A2267" s="101">
        <v>370110</v>
      </c>
      <c r="B2267" s="101" t="s">
        <v>92</v>
      </c>
      <c r="C2267" s="101">
        <v>25</v>
      </c>
    </row>
    <row r="2268" spans="1:3" x14ac:dyDescent="0.3">
      <c r="A2268" s="101">
        <v>370111</v>
      </c>
      <c r="B2268" s="101" t="s">
        <v>92</v>
      </c>
      <c r="C2268" s="101">
        <v>25</v>
      </c>
    </row>
    <row r="2269" spans="1:3" x14ac:dyDescent="0.3">
      <c r="A2269" s="101">
        <v>370114</v>
      </c>
      <c r="B2269" s="101" t="s">
        <v>92</v>
      </c>
      <c r="C2269" s="101">
        <v>25</v>
      </c>
    </row>
    <row r="2270" spans="1:3" x14ac:dyDescent="0.3">
      <c r="A2270" s="101">
        <v>370115</v>
      </c>
      <c r="B2270" s="101" t="s">
        <v>92</v>
      </c>
      <c r="C2270" s="101">
        <v>25</v>
      </c>
    </row>
    <row r="2271" spans="1:3" x14ac:dyDescent="0.3">
      <c r="A2271" s="101">
        <v>370116</v>
      </c>
      <c r="B2271" s="101" t="s">
        <v>92</v>
      </c>
      <c r="C2271" s="101">
        <v>25</v>
      </c>
    </row>
    <row r="2272" spans="1:3" x14ac:dyDescent="0.3">
      <c r="A2272" s="101">
        <v>370117</v>
      </c>
      <c r="B2272" s="101" t="s">
        <v>92</v>
      </c>
      <c r="C2272" s="101">
        <v>25</v>
      </c>
    </row>
    <row r="2273" spans="1:3" x14ac:dyDescent="0.3">
      <c r="A2273" s="101">
        <v>370118</v>
      </c>
      <c r="B2273" s="101" t="s">
        <v>92</v>
      </c>
      <c r="C2273" s="101">
        <v>25</v>
      </c>
    </row>
    <row r="2274" spans="1:3" x14ac:dyDescent="0.3">
      <c r="A2274" s="101">
        <v>370119</v>
      </c>
      <c r="B2274" s="101" t="s">
        <v>92</v>
      </c>
      <c r="C2274" s="101">
        <v>25</v>
      </c>
    </row>
    <row r="2275" spans="1:3" x14ac:dyDescent="0.3">
      <c r="A2275" s="101">
        <v>370120</v>
      </c>
      <c r="B2275" s="101" t="s">
        <v>92</v>
      </c>
      <c r="C2275" s="101">
        <v>25</v>
      </c>
    </row>
    <row r="2276" spans="1:3" x14ac:dyDescent="0.3">
      <c r="A2276" s="101">
        <v>370121</v>
      </c>
      <c r="B2276" s="101" t="s">
        <v>92</v>
      </c>
      <c r="C2276" s="101">
        <v>25</v>
      </c>
    </row>
    <row r="2277" spans="1:3" x14ac:dyDescent="0.3">
      <c r="A2277" s="101">
        <v>370123</v>
      </c>
      <c r="B2277" s="101" t="s">
        <v>92</v>
      </c>
      <c r="C2277" s="101">
        <v>25</v>
      </c>
    </row>
    <row r="2278" spans="1:3" x14ac:dyDescent="0.3">
      <c r="A2278" s="101">
        <v>370124</v>
      </c>
      <c r="B2278" s="101" t="s">
        <v>92</v>
      </c>
      <c r="C2278" s="101">
        <v>25</v>
      </c>
    </row>
    <row r="2279" spans="1:3" x14ac:dyDescent="0.3">
      <c r="A2279" s="101">
        <v>370126</v>
      </c>
      <c r="B2279" s="101" t="s">
        <v>92</v>
      </c>
      <c r="C2279" s="101">
        <v>25</v>
      </c>
    </row>
    <row r="2280" spans="1:3" x14ac:dyDescent="0.3">
      <c r="A2280" s="101">
        <v>370127</v>
      </c>
      <c r="B2280" s="101" t="s">
        <v>92</v>
      </c>
      <c r="C2280" s="101">
        <v>25</v>
      </c>
    </row>
    <row r="2281" spans="1:3" x14ac:dyDescent="0.3">
      <c r="A2281" s="101">
        <v>370128</v>
      </c>
      <c r="B2281" s="101" t="s">
        <v>92</v>
      </c>
      <c r="C2281" s="101">
        <v>25</v>
      </c>
    </row>
    <row r="2282" spans="1:3" x14ac:dyDescent="0.3">
      <c r="A2282" s="101">
        <v>370130</v>
      </c>
      <c r="B2282" s="101" t="s">
        <v>92</v>
      </c>
      <c r="C2282" s="101">
        <v>25</v>
      </c>
    </row>
    <row r="2283" spans="1:3" x14ac:dyDescent="0.3">
      <c r="A2283" s="101">
        <v>370131</v>
      </c>
      <c r="B2283" s="101" t="s">
        <v>92</v>
      </c>
      <c r="C2283" s="101">
        <v>25</v>
      </c>
    </row>
    <row r="2284" spans="1:3" x14ac:dyDescent="0.3">
      <c r="A2284" s="101">
        <v>370132</v>
      </c>
      <c r="B2284" s="101" t="s">
        <v>92</v>
      </c>
      <c r="C2284" s="101">
        <v>25</v>
      </c>
    </row>
    <row r="2285" spans="1:3" x14ac:dyDescent="0.3">
      <c r="A2285" s="101">
        <v>370133</v>
      </c>
      <c r="B2285" s="101" t="s">
        <v>92</v>
      </c>
      <c r="C2285" s="101">
        <v>25</v>
      </c>
    </row>
    <row r="2286" spans="1:3" x14ac:dyDescent="0.3">
      <c r="A2286" s="101">
        <v>370136</v>
      </c>
      <c r="B2286" s="101" t="s">
        <v>92</v>
      </c>
      <c r="C2286" s="101">
        <v>25</v>
      </c>
    </row>
    <row r="2287" spans="1:3" x14ac:dyDescent="0.3">
      <c r="A2287" s="101">
        <v>370137</v>
      </c>
      <c r="B2287" s="101" t="s">
        <v>92</v>
      </c>
      <c r="C2287" s="101">
        <v>25</v>
      </c>
    </row>
    <row r="2288" spans="1:3" x14ac:dyDescent="0.3">
      <c r="A2288" s="101">
        <v>370138</v>
      </c>
      <c r="B2288" s="101" t="s">
        <v>92</v>
      </c>
      <c r="C2288" s="101">
        <v>25</v>
      </c>
    </row>
    <row r="2289" spans="1:3" x14ac:dyDescent="0.3">
      <c r="A2289" s="101">
        <v>370139</v>
      </c>
      <c r="B2289" s="101" t="s">
        <v>92</v>
      </c>
      <c r="C2289" s="101">
        <v>25</v>
      </c>
    </row>
    <row r="2290" spans="1:3" x14ac:dyDescent="0.3">
      <c r="A2290" s="101">
        <v>370140</v>
      </c>
      <c r="B2290" s="101" t="s">
        <v>92</v>
      </c>
      <c r="C2290" s="101">
        <v>25</v>
      </c>
    </row>
    <row r="2291" spans="1:3" x14ac:dyDescent="0.3">
      <c r="A2291" s="101">
        <v>370142</v>
      </c>
      <c r="B2291" s="101" t="s">
        <v>92</v>
      </c>
      <c r="C2291" s="101">
        <v>25</v>
      </c>
    </row>
    <row r="2292" spans="1:3" x14ac:dyDescent="0.3">
      <c r="A2292" s="101">
        <v>370145</v>
      </c>
      <c r="B2292" s="101" t="s">
        <v>92</v>
      </c>
      <c r="C2292" s="101">
        <v>25</v>
      </c>
    </row>
    <row r="2293" spans="1:3" x14ac:dyDescent="0.3">
      <c r="A2293" s="101">
        <v>370146</v>
      </c>
      <c r="B2293" s="101" t="s">
        <v>92</v>
      </c>
      <c r="C2293" s="101">
        <v>25</v>
      </c>
    </row>
    <row r="2294" spans="1:3" x14ac:dyDescent="0.3">
      <c r="A2294" s="101">
        <v>370147</v>
      </c>
      <c r="B2294" s="101" t="s">
        <v>92</v>
      </c>
      <c r="C2294" s="101">
        <v>25</v>
      </c>
    </row>
    <row r="2295" spans="1:3" x14ac:dyDescent="0.3">
      <c r="A2295" s="101">
        <v>370148</v>
      </c>
      <c r="B2295" s="101" t="s">
        <v>92</v>
      </c>
      <c r="C2295" s="101">
        <v>25</v>
      </c>
    </row>
    <row r="2296" spans="1:3" x14ac:dyDescent="0.3">
      <c r="A2296" s="101">
        <v>370152</v>
      </c>
      <c r="B2296" s="101" t="s">
        <v>92</v>
      </c>
      <c r="C2296" s="101">
        <v>25</v>
      </c>
    </row>
    <row r="2297" spans="1:3" x14ac:dyDescent="0.3">
      <c r="A2297" s="101">
        <v>370153</v>
      </c>
      <c r="B2297" s="101" t="s">
        <v>92</v>
      </c>
      <c r="C2297" s="101">
        <v>25</v>
      </c>
    </row>
    <row r="2298" spans="1:3" x14ac:dyDescent="0.3">
      <c r="A2298" s="101">
        <v>370154</v>
      </c>
      <c r="B2298" s="101" t="s">
        <v>92</v>
      </c>
      <c r="C2298" s="101">
        <v>25</v>
      </c>
    </row>
    <row r="2299" spans="1:3" x14ac:dyDescent="0.3">
      <c r="A2299" s="101">
        <v>370155</v>
      </c>
      <c r="B2299" s="101" t="s">
        <v>92</v>
      </c>
      <c r="C2299" s="101">
        <v>25</v>
      </c>
    </row>
    <row r="2300" spans="1:3" x14ac:dyDescent="0.3">
      <c r="A2300" s="101">
        <v>370156</v>
      </c>
      <c r="B2300" s="101" t="s">
        <v>92</v>
      </c>
      <c r="C2300" s="101">
        <v>25</v>
      </c>
    </row>
    <row r="2301" spans="1:3" x14ac:dyDescent="0.3">
      <c r="A2301" s="101">
        <v>370157</v>
      </c>
      <c r="B2301" s="101" t="s">
        <v>92</v>
      </c>
      <c r="C2301" s="101">
        <v>25</v>
      </c>
    </row>
    <row r="2302" spans="1:3" x14ac:dyDescent="0.3">
      <c r="A2302" s="101">
        <v>370158</v>
      </c>
      <c r="B2302" s="101" t="s">
        <v>92</v>
      </c>
      <c r="C2302" s="101">
        <v>25</v>
      </c>
    </row>
    <row r="2303" spans="1:3" x14ac:dyDescent="0.3">
      <c r="A2303" s="101">
        <v>370159</v>
      </c>
      <c r="B2303" s="101" t="s">
        <v>92</v>
      </c>
      <c r="C2303" s="101">
        <v>25</v>
      </c>
    </row>
    <row r="2304" spans="1:3" x14ac:dyDescent="0.3">
      <c r="A2304" s="101">
        <v>370160</v>
      </c>
      <c r="B2304" s="101" t="s">
        <v>92</v>
      </c>
      <c r="C2304" s="101">
        <v>25</v>
      </c>
    </row>
    <row r="2305" spans="1:3" x14ac:dyDescent="0.3">
      <c r="A2305" s="101">
        <v>370162</v>
      </c>
      <c r="B2305" s="101" t="s">
        <v>92</v>
      </c>
      <c r="C2305" s="101">
        <v>25</v>
      </c>
    </row>
    <row r="2306" spans="1:3" x14ac:dyDescent="0.3">
      <c r="A2306" s="101">
        <v>370163</v>
      </c>
      <c r="B2306" s="101" t="s">
        <v>92</v>
      </c>
      <c r="C2306" s="101">
        <v>25</v>
      </c>
    </row>
    <row r="2307" spans="1:3" x14ac:dyDescent="0.3">
      <c r="A2307" s="101">
        <v>370164</v>
      </c>
      <c r="B2307" s="101" t="s">
        <v>92</v>
      </c>
      <c r="C2307" s="101">
        <v>25</v>
      </c>
    </row>
    <row r="2308" spans="1:3" x14ac:dyDescent="0.3">
      <c r="A2308" s="101">
        <v>370165</v>
      </c>
      <c r="B2308" s="101" t="s">
        <v>92</v>
      </c>
      <c r="C2308" s="101">
        <v>25</v>
      </c>
    </row>
    <row r="2309" spans="1:3" x14ac:dyDescent="0.3">
      <c r="A2309" s="101">
        <v>370167</v>
      </c>
      <c r="B2309" s="101" t="s">
        <v>92</v>
      </c>
      <c r="C2309" s="101">
        <v>25</v>
      </c>
    </row>
    <row r="2310" spans="1:3" x14ac:dyDescent="0.3">
      <c r="A2310" s="101">
        <v>370168</v>
      </c>
      <c r="B2310" s="101" t="s">
        <v>92</v>
      </c>
      <c r="C2310" s="101">
        <v>25</v>
      </c>
    </row>
    <row r="2311" spans="1:3" x14ac:dyDescent="0.3">
      <c r="A2311" s="101">
        <v>370171</v>
      </c>
      <c r="B2311" s="101" t="s">
        <v>92</v>
      </c>
      <c r="C2311" s="101">
        <v>25</v>
      </c>
    </row>
    <row r="2312" spans="1:3" x14ac:dyDescent="0.3">
      <c r="A2312" s="101">
        <v>370172</v>
      </c>
      <c r="B2312" s="101" t="s">
        <v>92</v>
      </c>
      <c r="C2312" s="101">
        <v>25</v>
      </c>
    </row>
    <row r="2313" spans="1:3" x14ac:dyDescent="0.3">
      <c r="A2313" s="101">
        <v>370173</v>
      </c>
      <c r="B2313" s="101" t="s">
        <v>92</v>
      </c>
      <c r="C2313" s="101">
        <v>25</v>
      </c>
    </row>
    <row r="2314" spans="1:3" x14ac:dyDescent="0.3">
      <c r="A2314" s="108">
        <v>370176</v>
      </c>
      <c r="B2314" s="107" t="s">
        <v>92</v>
      </c>
      <c r="C2314" s="109">
        <v>176</v>
      </c>
    </row>
    <row r="2315" spans="1:3" x14ac:dyDescent="0.3">
      <c r="A2315" s="101">
        <v>370177</v>
      </c>
      <c r="B2315" s="101" t="s">
        <v>92</v>
      </c>
      <c r="C2315" s="101">
        <v>25</v>
      </c>
    </row>
    <row r="2316" spans="1:3" x14ac:dyDescent="0.3">
      <c r="A2316" s="101">
        <v>370178</v>
      </c>
      <c r="B2316" s="101" t="s">
        <v>92</v>
      </c>
      <c r="C2316" s="101">
        <v>25</v>
      </c>
    </row>
    <row r="2317" spans="1:3" x14ac:dyDescent="0.3">
      <c r="A2317" s="101">
        <v>370179</v>
      </c>
      <c r="B2317" s="101" t="s">
        <v>92</v>
      </c>
      <c r="C2317" s="101">
        <v>25</v>
      </c>
    </row>
    <row r="2318" spans="1:3" x14ac:dyDescent="0.3">
      <c r="A2318" s="101">
        <v>370180</v>
      </c>
      <c r="B2318" s="101" t="s">
        <v>92</v>
      </c>
      <c r="C2318" s="101">
        <v>25</v>
      </c>
    </row>
    <row r="2319" spans="1:3" x14ac:dyDescent="0.3">
      <c r="A2319" s="101">
        <v>370182</v>
      </c>
      <c r="B2319" s="101" t="s">
        <v>92</v>
      </c>
      <c r="C2319" s="101">
        <v>25</v>
      </c>
    </row>
    <row r="2320" spans="1:3" x14ac:dyDescent="0.3">
      <c r="A2320" s="101">
        <v>370183</v>
      </c>
      <c r="B2320" s="101" t="s">
        <v>92</v>
      </c>
      <c r="C2320" s="101">
        <v>25</v>
      </c>
    </row>
    <row r="2321" spans="1:3" x14ac:dyDescent="0.3">
      <c r="A2321" s="101">
        <v>370187</v>
      </c>
      <c r="B2321" s="101" t="s">
        <v>92</v>
      </c>
      <c r="C2321" s="101">
        <v>25</v>
      </c>
    </row>
    <row r="2322" spans="1:3" x14ac:dyDescent="0.3">
      <c r="A2322" s="101">
        <v>370188</v>
      </c>
      <c r="B2322" s="101" t="s">
        <v>92</v>
      </c>
      <c r="C2322" s="101">
        <v>25</v>
      </c>
    </row>
    <row r="2323" spans="1:3" x14ac:dyDescent="0.3">
      <c r="A2323" s="101">
        <v>370189</v>
      </c>
      <c r="B2323" s="101" t="s">
        <v>92</v>
      </c>
      <c r="C2323" s="101">
        <v>25</v>
      </c>
    </row>
    <row r="2324" spans="1:3" x14ac:dyDescent="0.3">
      <c r="A2324" s="101">
        <v>370190</v>
      </c>
      <c r="B2324" s="101" t="s">
        <v>92</v>
      </c>
      <c r="C2324" s="101">
        <v>25</v>
      </c>
    </row>
    <row r="2325" spans="1:3" x14ac:dyDescent="0.3">
      <c r="A2325" s="101">
        <v>370191</v>
      </c>
      <c r="B2325" s="101" t="s">
        <v>92</v>
      </c>
      <c r="C2325" s="101">
        <v>25</v>
      </c>
    </row>
    <row r="2326" spans="1:3" x14ac:dyDescent="0.3">
      <c r="A2326" s="101">
        <v>370193</v>
      </c>
      <c r="B2326" s="101" t="s">
        <v>92</v>
      </c>
      <c r="C2326" s="101">
        <v>25</v>
      </c>
    </row>
    <row r="2327" spans="1:3" x14ac:dyDescent="0.3">
      <c r="A2327" s="101">
        <v>370195</v>
      </c>
      <c r="B2327" s="101" t="s">
        <v>92</v>
      </c>
      <c r="C2327" s="101">
        <v>25</v>
      </c>
    </row>
    <row r="2328" spans="1:3" x14ac:dyDescent="0.3">
      <c r="A2328" s="101">
        <v>370197</v>
      </c>
      <c r="B2328" s="101" t="s">
        <v>92</v>
      </c>
      <c r="C2328" s="101">
        <v>25</v>
      </c>
    </row>
    <row r="2329" spans="1:3" x14ac:dyDescent="0.3">
      <c r="A2329" s="101">
        <v>370200</v>
      </c>
      <c r="B2329" s="101" t="s">
        <v>92</v>
      </c>
      <c r="C2329" s="101">
        <v>25</v>
      </c>
    </row>
    <row r="2330" spans="1:3" x14ac:dyDescent="0.3">
      <c r="A2330" s="101">
        <v>370203</v>
      </c>
      <c r="B2330" s="101" t="s">
        <v>92</v>
      </c>
      <c r="C2330" s="101">
        <v>25</v>
      </c>
    </row>
    <row r="2331" spans="1:3" x14ac:dyDescent="0.3">
      <c r="A2331" s="101">
        <v>370205</v>
      </c>
      <c r="B2331" s="101" t="s">
        <v>92</v>
      </c>
      <c r="C2331" s="101">
        <v>25</v>
      </c>
    </row>
    <row r="2332" spans="1:3" x14ac:dyDescent="0.3">
      <c r="A2332" s="101">
        <v>370207</v>
      </c>
      <c r="B2332" s="101" t="s">
        <v>92</v>
      </c>
      <c r="C2332" s="101">
        <v>25</v>
      </c>
    </row>
    <row r="2333" spans="1:3" x14ac:dyDescent="0.3">
      <c r="A2333" s="101">
        <v>370208</v>
      </c>
      <c r="B2333" s="101" t="s">
        <v>92</v>
      </c>
      <c r="C2333" s="101">
        <v>25</v>
      </c>
    </row>
    <row r="2334" spans="1:3" x14ac:dyDescent="0.3">
      <c r="A2334" s="101">
        <v>370210</v>
      </c>
      <c r="B2334" s="101" t="s">
        <v>92</v>
      </c>
      <c r="C2334" s="101">
        <v>25</v>
      </c>
    </row>
    <row r="2335" spans="1:3" x14ac:dyDescent="0.3">
      <c r="A2335" s="101">
        <v>370212</v>
      </c>
      <c r="B2335" s="101" t="s">
        <v>92</v>
      </c>
      <c r="C2335" s="101">
        <v>25</v>
      </c>
    </row>
    <row r="2336" spans="1:3" x14ac:dyDescent="0.3">
      <c r="A2336" s="101">
        <v>370213</v>
      </c>
      <c r="B2336" s="101" t="s">
        <v>92</v>
      </c>
      <c r="C2336" s="101">
        <v>25</v>
      </c>
    </row>
    <row r="2337" spans="1:3" x14ac:dyDescent="0.3">
      <c r="A2337" s="101">
        <v>370214</v>
      </c>
      <c r="B2337" s="101" t="s">
        <v>92</v>
      </c>
      <c r="C2337" s="101">
        <v>25</v>
      </c>
    </row>
    <row r="2338" spans="1:3" x14ac:dyDescent="0.3">
      <c r="A2338" s="101">
        <v>370217</v>
      </c>
      <c r="B2338" s="101" t="s">
        <v>92</v>
      </c>
      <c r="C2338" s="101">
        <v>25</v>
      </c>
    </row>
    <row r="2339" spans="1:3" x14ac:dyDescent="0.3">
      <c r="A2339" s="101">
        <v>370218</v>
      </c>
      <c r="B2339" s="101" t="s">
        <v>92</v>
      </c>
      <c r="C2339" s="101">
        <v>25</v>
      </c>
    </row>
    <row r="2340" spans="1:3" x14ac:dyDescent="0.3">
      <c r="A2340" s="101">
        <v>370220</v>
      </c>
      <c r="B2340" s="101" t="s">
        <v>92</v>
      </c>
      <c r="C2340" s="101">
        <v>25</v>
      </c>
    </row>
    <row r="2341" spans="1:3" x14ac:dyDescent="0.3">
      <c r="A2341" s="101">
        <v>370222</v>
      </c>
      <c r="B2341" s="101" t="s">
        <v>92</v>
      </c>
      <c r="C2341" s="101">
        <v>25</v>
      </c>
    </row>
    <row r="2342" spans="1:3" x14ac:dyDescent="0.3">
      <c r="A2342" s="101">
        <v>370223</v>
      </c>
      <c r="B2342" s="101" t="s">
        <v>92</v>
      </c>
      <c r="C2342" s="101">
        <v>25</v>
      </c>
    </row>
    <row r="2343" spans="1:3" x14ac:dyDescent="0.3">
      <c r="A2343" s="101">
        <v>370227</v>
      </c>
      <c r="B2343" s="101" t="s">
        <v>92</v>
      </c>
      <c r="C2343" s="101">
        <v>25</v>
      </c>
    </row>
    <row r="2344" spans="1:3" x14ac:dyDescent="0.3">
      <c r="A2344" s="101">
        <v>370228</v>
      </c>
      <c r="B2344" s="101" t="s">
        <v>92</v>
      </c>
      <c r="C2344" s="101">
        <v>25</v>
      </c>
    </row>
    <row r="2345" spans="1:3" x14ac:dyDescent="0.3">
      <c r="A2345" s="101">
        <v>370230</v>
      </c>
      <c r="B2345" s="101" t="s">
        <v>92</v>
      </c>
      <c r="C2345" s="101">
        <v>25</v>
      </c>
    </row>
    <row r="2346" spans="1:3" x14ac:dyDescent="0.3">
      <c r="A2346" s="101">
        <v>370231</v>
      </c>
      <c r="B2346" s="101" t="s">
        <v>92</v>
      </c>
      <c r="C2346" s="101">
        <v>25</v>
      </c>
    </row>
    <row r="2347" spans="1:3" x14ac:dyDescent="0.3">
      <c r="A2347" s="101">
        <v>370232</v>
      </c>
      <c r="B2347" s="101" t="s">
        <v>92</v>
      </c>
      <c r="C2347" s="101">
        <v>25</v>
      </c>
    </row>
    <row r="2348" spans="1:3" x14ac:dyDescent="0.3">
      <c r="A2348" s="101">
        <v>370233</v>
      </c>
      <c r="B2348" s="101" t="s">
        <v>92</v>
      </c>
      <c r="C2348" s="101">
        <v>25</v>
      </c>
    </row>
    <row r="2349" spans="1:3" x14ac:dyDescent="0.3">
      <c r="A2349" s="101">
        <v>370235</v>
      </c>
      <c r="B2349" s="101" t="s">
        <v>92</v>
      </c>
      <c r="C2349" s="101">
        <v>25</v>
      </c>
    </row>
    <row r="2350" spans="1:3" x14ac:dyDescent="0.3">
      <c r="A2350" s="101">
        <v>370237</v>
      </c>
      <c r="B2350" s="101" t="s">
        <v>92</v>
      </c>
      <c r="C2350" s="101">
        <v>25</v>
      </c>
    </row>
    <row r="2351" spans="1:3" x14ac:dyDescent="0.3">
      <c r="A2351" s="101">
        <v>370238</v>
      </c>
      <c r="B2351" s="101" t="s">
        <v>92</v>
      </c>
      <c r="C2351" s="101">
        <v>25</v>
      </c>
    </row>
    <row r="2352" spans="1:3" x14ac:dyDescent="0.3">
      <c r="A2352" s="102">
        <v>370240</v>
      </c>
      <c r="B2352" s="102" t="s">
        <v>92</v>
      </c>
      <c r="C2352" s="102">
        <v>25</v>
      </c>
    </row>
    <row r="2353" spans="1:3" x14ac:dyDescent="0.3">
      <c r="A2353" s="102">
        <v>370242</v>
      </c>
      <c r="B2353" s="102" t="s">
        <v>92</v>
      </c>
      <c r="C2353" s="102">
        <v>25</v>
      </c>
    </row>
    <row r="2354" spans="1:3" x14ac:dyDescent="0.3">
      <c r="A2354" s="101">
        <v>379025</v>
      </c>
      <c r="B2354" s="101" t="s">
        <v>92</v>
      </c>
      <c r="C2354" s="101">
        <v>25</v>
      </c>
    </row>
    <row r="2355" spans="1:3" x14ac:dyDescent="0.3">
      <c r="A2355" s="101">
        <v>380022</v>
      </c>
      <c r="B2355" s="101" t="s">
        <v>91</v>
      </c>
      <c r="C2355" s="101">
        <v>26</v>
      </c>
    </row>
    <row r="2356" spans="1:3" x14ac:dyDescent="0.3">
      <c r="A2356" s="101">
        <v>380023</v>
      </c>
      <c r="B2356" s="101" t="s">
        <v>91</v>
      </c>
      <c r="C2356" s="101">
        <v>26</v>
      </c>
    </row>
    <row r="2357" spans="1:3" x14ac:dyDescent="0.3">
      <c r="A2357" s="101">
        <v>380024</v>
      </c>
      <c r="B2357" s="101" t="s">
        <v>91</v>
      </c>
      <c r="C2357" s="101">
        <v>26</v>
      </c>
    </row>
    <row r="2358" spans="1:3" x14ac:dyDescent="0.3">
      <c r="A2358" s="101">
        <v>380028</v>
      </c>
      <c r="B2358" s="101" t="s">
        <v>91</v>
      </c>
      <c r="C2358" s="101">
        <v>26</v>
      </c>
    </row>
    <row r="2359" spans="1:3" x14ac:dyDescent="0.3">
      <c r="A2359" s="101">
        <v>380030</v>
      </c>
      <c r="B2359" s="101" t="s">
        <v>91</v>
      </c>
      <c r="C2359" s="101">
        <v>26</v>
      </c>
    </row>
    <row r="2360" spans="1:3" x14ac:dyDescent="0.3">
      <c r="A2360" s="102">
        <v>380034</v>
      </c>
      <c r="B2360" s="102" t="s">
        <v>91</v>
      </c>
      <c r="C2360" s="101">
        <v>26</v>
      </c>
    </row>
    <row r="2361" spans="1:3" x14ac:dyDescent="0.3">
      <c r="A2361" s="101">
        <v>380035</v>
      </c>
      <c r="B2361" s="101" t="s">
        <v>91</v>
      </c>
      <c r="C2361" s="101">
        <v>26</v>
      </c>
    </row>
    <row r="2362" spans="1:3" x14ac:dyDescent="0.3">
      <c r="A2362" s="101">
        <v>380036</v>
      </c>
      <c r="B2362" s="101" t="s">
        <v>91</v>
      </c>
      <c r="C2362" s="101">
        <v>26</v>
      </c>
    </row>
    <row r="2363" spans="1:3" x14ac:dyDescent="0.3">
      <c r="A2363" s="101">
        <v>380037</v>
      </c>
      <c r="B2363" s="101" t="s">
        <v>91</v>
      </c>
      <c r="C2363" s="101">
        <v>26</v>
      </c>
    </row>
    <row r="2364" spans="1:3" x14ac:dyDescent="0.3">
      <c r="A2364" s="101">
        <v>380038</v>
      </c>
      <c r="B2364" s="101" t="s">
        <v>91</v>
      </c>
      <c r="C2364" s="101">
        <v>26</v>
      </c>
    </row>
    <row r="2365" spans="1:3" x14ac:dyDescent="0.3">
      <c r="A2365" s="101">
        <v>380040</v>
      </c>
      <c r="B2365" s="101" t="s">
        <v>91</v>
      </c>
      <c r="C2365" s="101">
        <v>26</v>
      </c>
    </row>
    <row r="2366" spans="1:3" x14ac:dyDescent="0.3">
      <c r="A2366" s="101">
        <v>380042</v>
      </c>
      <c r="B2366" s="101" t="s">
        <v>91</v>
      </c>
      <c r="C2366" s="101">
        <v>26</v>
      </c>
    </row>
    <row r="2367" spans="1:3" x14ac:dyDescent="0.3">
      <c r="A2367" s="101">
        <v>380043</v>
      </c>
      <c r="B2367" s="101" t="s">
        <v>91</v>
      </c>
      <c r="C2367" s="101">
        <v>26</v>
      </c>
    </row>
    <row r="2368" spans="1:3" x14ac:dyDescent="0.3">
      <c r="A2368" s="101">
        <v>380045</v>
      </c>
      <c r="B2368" s="101" t="s">
        <v>91</v>
      </c>
      <c r="C2368" s="101">
        <v>26</v>
      </c>
    </row>
    <row r="2369" spans="1:3" x14ac:dyDescent="0.3">
      <c r="A2369" s="101">
        <v>380046</v>
      </c>
      <c r="B2369" s="101" t="s">
        <v>91</v>
      </c>
      <c r="C2369" s="101">
        <v>26</v>
      </c>
    </row>
    <row r="2370" spans="1:3" x14ac:dyDescent="0.3">
      <c r="A2370" s="101">
        <v>380047</v>
      </c>
      <c r="B2370" s="101" t="s">
        <v>91</v>
      </c>
      <c r="C2370" s="101">
        <v>26</v>
      </c>
    </row>
    <row r="2371" spans="1:3" x14ac:dyDescent="0.3">
      <c r="A2371" s="101">
        <v>380048</v>
      </c>
      <c r="B2371" s="101" t="s">
        <v>91</v>
      </c>
      <c r="C2371" s="101">
        <v>26</v>
      </c>
    </row>
    <row r="2372" spans="1:3" x14ac:dyDescent="0.3">
      <c r="A2372" s="101">
        <v>380049</v>
      </c>
      <c r="B2372" s="101" t="s">
        <v>91</v>
      </c>
      <c r="C2372" s="101">
        <v>26</v>
      </c>
    </row>
    <row r="2373" spans="1:3" x14ac:dyDescent="0.3">
      <c r="A2373" s="101">
        <v>380051</v>
      </c>
      <c r="B2373" s="101" t="s">
        <v>91</v>
      </c>
      <c r="C2373" s="101">
        <v>26</v>
      </c>
    </row>
    <row r="2374" spans="1:3" x14ac:dyDescent="0.3">
      <c r="A2374" s="101">
        <v>380053</v>
      </c>
      <c r="B2374" s="101" t="s">
        <v>91</v>
      </c>
      <c r="C2374" s="101">
        <v>26</v>
      </c>
    </row>
    <row r="2375" spans="1:3" x14ac:dyDescent="0.3">
      <c r="A2375" s="101">
        <v>380054</v>
      </c>
      <c r="B2375" s="101" t="s">
        <v>91</v>
      </c>
      <c r="C2375" s="101">
        <v>26</v>
      </c>
    </row>
    <row r="2376" spans="1:3" x14ac:dyDescent="0.3">
      <c r="A2376" s="101">
        <v>380058</v>
      </c>
      <c r="B2376" s="101" t="s">
        <v>91</v>
      </c>
      <c r="C2376" s="101">
        <v>26</v>
      </c>
    </row>
    <row r="2377" spans="1:3" x14ac:dyDescent="0.3">
      <c r="A2377" s="101">
        <v>380060</v>
      </c>
      <c r="B2377" s="101" t="s">
        <v>91</v>
      </c>
      <c r="C2377" s="101">
        <v>26</v>
      </c>
    </row>
    <row r="2378" spans="1:3" x14ac:dyDescent="0.3">
      <c r="A2378" s="101">
        <v>380061</v>
      </c>
      <c r="B2378" s="101" t="s">
        <v>91</v>
      </c>
      <c r="C2378" s="101">
        <v>26</v>
      </c>
    </row>
    <row r="2379" spans="1:3" x14ac:dyDescent="0.3">
      <c r="A2379" s="101">
        <v>380062</v>
      </c>
      <c r="B2379" s="101" t="s">
        <v>91</v>
      </c>
      <c r="C2379" s="101">
        <v>26</v>
      </c>
    </row>
    <row r="2380" spans="1:3" x14ac:dyDescent="0.3">
      <c r="A2380" s="101">
        <v>380063</v>
      </c>
      <c r="B2380" s="101" t="s">
        <v>91</v>
      </c>
      <c r="C2380" s="101">
        <v>26</v>
      </c>
    </row>
    <row r="2381" spans="1:3" x14ac:dyDescent="0.3">
      <c r="A2381" s="101">
        <v>380064</v>
      </c>
      <c r="B2381" s="101" t="s">
        <v>91</v>
      </c>
      <c r="C2381" s="101">
        <v>26</v>
      </c>
    </row>
    <row r="2382" spans="1:3" x14ac:dyDescent="0.3">
      <c r="A2382" s="101">
        <v>380065</v>
      </c>
      <c r="B2382" s="101" t="s">
        <v>91</v>
      </c>
      <c r="C2382" s="101">
        <v>26</v>
      </c>
    </row>
    <row r="2383" spans="1:3" x14ac:dyDescent="0.3">
      <c r="A2383" s="101">
        <v>380067</v>
      </c>
      <c r="B2383" s="101" t="s">
        <v>91</v>
      </c>
      <c r="C2383" s="101">
        <v>26</v>
      </c>
    </row>
    <row r="2384" spans="1:3" x14ac:dyDescent="0.3">
      <c r="A2384" s="101">
        <v>380069</v>
      </c>
      <c r="B2384" s="101" t="s">
        <v>91</v>
      </c>
      <c r="C2384" s="101">
        <v>26</v>
      </c>
    </row>
    <row r="2385" spans="1:3" x14ac:dyDescent="0.3">
      <c r="A2385" s="101">
        <v>380070</v>
      </c>
      <c r="B2385" s="101" t="s">
        <v>91</v>
      </c>
      <c r="C2385" s="101">
        <v>26</v>
      </c>
    </row>
    <row r="2386" spans="1:3" x14ac:dyDescent="0.3">
      <c r="A2386" s="101">
        <v>380071</v>
      </c>
      <c r="B2386" s="101" t="s">
        <v>91</v>
      </c>
      <c r="C2386" s="101">
        <v>26</v>
      </c>
    </row>
    <row r="2387" spans="1:3" x14ac:dyDescent="0.3">
      <c r="A2387" s="101">
        <v>380072</v>
      </c>
      <c r="B2387" s="101" t="s">
        <v>91</v>
      </c>
      <c r="C2387" s="101">
        <v>26</v>
      </c>
    </row>
    <row r="2388" spans="1:3" x14ac:dyDescent="0.3">
      <c r="A2388" s="101">
        <v>380075</v>
      </c>
      <c r="B2388" s="101" t="s">
        <v>91</v>
      </c>
      <c r="C2388" s="101">
        <v>26</v>
      </c>
    </row>
    <row r="2389" spans="1:3" x14ac:dyDescent="0.3">
      <c r="A2389" s="102">
        <v>380076</v>
      </c>
      <c r="B2389" s="102" t="s">
        <v>91</v>
      </c>
      <c r="C2389" s="101">
        <v>26</v>
      </c>
    </row>
    <row r="2390" spans="1:3" x14ac:dyDescent="0.3">
      <c r="A2390" s="101">
        <v>380077</v>
      </c>
      <c r="B2390" s="101" t="s">
        <v>91</v>
      </c>
      <c r="C2390" s="101">
        <v>26</v>
      </c>
    </row>
    <row r="2391" spans="1:3" x14ac:dyDescent="0.3">
      <c r="A2391" s="102">
        <v>380081</v>
      </c>
      <c r="B2391" s="102" t="s">
        <v>91</v>
      </c>
      <c r="C2391" s="101">
        <v>26</v>
      </c>
    </row>
    <row r="2392" spans="1:3" x14ac:dyDescent="0.3">
      <c r="A2392" s="102">
        <v>380082</v>
      </c>
      <c r="B2392" s="102" t="s">
        <v>91</v>
      </c>
      <c r="C2392" s="102">
        <v>26</v>
      </c>
    </row>
    <row r="2393" spans="1:3" x14ac:dyDescent="0.3">
      <c r="A2393" s="101">
        <v>380084</v>
      </c>
      <c r="B2393" s="101" t="s">
        <v>91</v>
      </c>
      <c r="C2393" s="101">
        <v>26</v>
      </c>
    </row>
    <row r="2394" spans="1:3" x14ac:dyDescent="0.3">
      <c r="A2394" s="101">
        <v>389026</v>
      </c>
      <c r="B2394" s="101" t="s">
        <v>91</v>
      </c>
      <c r="C2394" s="101">
        <v>26</v>
      </c>
    </row>
    <row r="2395" spans="1:3" x14ac:dyDescent="0.3">
      <c r="A2395" s="101">
        <v>50086</v>
      </c>
      <c r="B2395" s="101" t="s">
        <v>90</v>
      </c>
      <c r="C2395" s="101">
        <v>27</v>
      </c>
    </row>
    <row r="2396" spans="1:3" x14ac:dyDescent="0.3">
      <c r="A2396" s="101">
        <v>50089</v>
      </c>
      <c r="B2396" s="101" t="s">
        <v>90</v>
      </c>
      <c r="C2396" s="101">
        <v>27</v>
      </c>
    </row>
    <row r="2397" spans="1:3" x14ac:dyDescent="0.3">
      <c r="A2397" s="101">
        <v>50090</v>
      </c>
      <c r="B2397" s="101" t="s">
        <v>90</v>
      </c>
      <c r="C2397" s="101">
        <v>27</v>
      </c>
    </row>
    <row r="2398" spans="1:3" x14ac:dyDescent="0.3">
      <c r="A2398" s="101">
        <v>50091</v>
      </c>
      <c r="B2398" s="101" t="s">
        <v>90</v>
      </c>
      <c r="C2398" s="101">
        <v>27</v>
      </c>
    </row>
    <row r="2399" spans="1:3" x14ac:dyDescent="0.3">
      <c r="A2399" s="101">
        <v>50093</v>
      </c>
      <c r="B2399" s="101" t="s">
        <v>90</v>
      </c>
      <c r="C2399" s="101">
        <v>27</v>
      </c>
    </row>
    <row r="2400" spans="1:3" x14ac:dyDescent="0.3">
      <c r="A2400" s="101">
        <v>50094</v>
      </c>
      <c r="B2400" s="101" t="s">
        <v>90</v>
      </c>
      <c r="C2400" s="101">
        <v>27</v>
      </c>
    </row>
    <row r="2401" spans="1:3" x14ac:dyDescent="0.3">
      <c r="A2401" s="101">
        <v>50096</v>
      </c>
      <c r="B2401" s="101" t="s">
        <v>90</v>
      </c>
      <c r="C2401" s="101">
        <v>27</v>
      </c>
    </row>
    <row r="2402" spans="1:3" x14ac:dyDescent="0.3">
      <c r="A2402" s="101">
        <v>50097</v>
      </c>
      <c r="B2402" s="101" t="s">
        <v>90</v>
      </c>
      <c r="C2402" s="101">
        <v>27</v>
      </c>
    </row>
    <row r="2403" spans="1:3" x14ac:dyDescent="0.3">
      <c r="A2403" s="101">
        <v>50100</v>
      </c>
      <c r="B2403" s="101" t="s">
        <v>90</v>
      </c>
      <c r="C2403" s="101">
        <v>27</v>
      </c>
    </row>
    <row r="2404" spans="1:3" x14ac:dyDescent="0.3">
      <c r="A2404" s="101">
        <v>50101</v>
      </c>
      <c r="B2404" s="101" t="s">
        <v>90</v>
      </c>
      <c r="C2404" s="101">
        <v>27</v>
      </c>
    </row>
    <row r="2405" spans="1:3" x14ac:dyDescent="0.3">
      <c r="A2405" s="101">
        <v>50103</v>
      </c>
      <c r="B2405" s="101" t="s">
        <v>90</v>
      </c>
      <c r="C2405" s="101">
        <v>27</v>
      </c>
    </row>
    <row r="2406" spans="1:3" x14ac:dyDescent="0.3">
      <c r="A2406" s="101">
        <v>50104</v>
      </c>
      <c r="B2406" s="101" t="s">
        <v>90</v>
      </c>
      <c r="C2406" s="101">
        <v>27</v>
      </c>
    </row>
    <row r="2407" spans="1:3" x14ac:dyDescent="0.3">
      <c r="A2407" s="101">
        <v>50105</v>
      </c>
      <c r="B2407" s="101" t="s">
        <v>90</v>
      </c>
      <c r="C2407" s="101">
        <v>27</v>
      </c>
    </row>
    <row r="2408" spans="1:3" x14ac:dyDescent="0.3">
      <c r="A2408" s="101">
        <v>50106</v>
      </c>
      <c r="B2408" s="101" t="s">
        <v>90</v>
      </c>
      <c r="C2408" s="101">
        <v>27</v>
      </c>
    </row>
    <row r="2409" spans="1:3" x14ac:dyDescent="0.3">
      <c r="A2409" s="101">
        <v>50108</v>
      </c>
      <c r="B2409" s="101" t="s">
        <v>90</v>
      </c>
      <c r="C2409" s="101">
        <v>27</v>
      </c>
    </row>
    <row r="2410" spans="1:3" x14ac:dyDescent="0.3">
      <c r="A2410" s="101">
        <v>50109</v>
      </c>
      <c r="B2410" s="101" t="s">
        <v>90</v>
      </c>
      <c r="C2410" s="101">
        <v>27</v>
      </c>
    </row>
    <row r="2411" spans="1:3" x14ac:dyDescent="0.3">
      <c r="A2411" s="101">
        <v>50110</v>
      </c>
      <c r="B2411" s="101" t="s">
        <v>90</v>
      </c>
      <c r="C2411" s="101">
        <v>27</v>
      </c>
    </row>
    <row r="2412" spans="1:3" x14ac:dyDescent="0.3">
      <c r="A2412" s="101">
        <v>50111</v>
      </c>
      <c r="B2412" s="101" t="s">
        <v>90</v>
      </c>
      <c r="C2412" s="101">
        <v>27</v>
      </c>
    </row>
    <row r="2413" spans="1:3" x14ac:dyDescent="0.3">
      <c r="A2413" s="101">
        <v>50113</v>
      </c>
      <c r="B2413" s="101" t="s">
        <v>90</v>
      </c>
      <c r="C2413" s="101">
        <v>27</v>
      </c>
    </row>
    <row r="2414" spans="1:3" x14ac:dyDescent="0.3">
      <c r="A2414" s="101">
        <v>50114</v>
      </c>
      <c r="B2414" s="101" t="s">
        <v>90</v>
      </c>
      <c r="C2414" s="101">
        <v>27</v>
      </c>
    </row>
    <row r="2415" spans="1:3" x14ac:dyDescent="0.3">
      <c r="A2415" s="101">
        <v>50116</v>
      </c>
      <c r="B2415" s="101" t="s">
        <v>90</v>
      </c>
      <c r="C2415" s="101">
        <v>27</v>
      </c>
    </row>
    <row r="2416" spans="1:3" x14ac:dyDescent="0.3">
      <c r="A2416" s="101">
        <v>50117</v>
      </c>
      <c r="B2416" s="101" t="s">
        <v>90</v>
      </c>
      <c r="C2416" s="101">
        <v>27</v>
      </c>
    </row>
    <row r="2417" spans="1:3" x14ac:dyDescent="0.3">
      <c r="A2417" s="101">
        <v>50118</v>
      </c>
      <c r="B2417" s="101" t="s">
        <v>90</v>
      </c>
      <c r="C2417" s="101">
        <v>27</v>
      </c>
    </row>
    <row r="2418" spans="1:3" x14ac:dyDescent="0.3">
      <c r="A2418" s="101">
        <v>50120</v>
      </c>
      <c r="B2418" s="101" t="s">
        <v>90</v>
      </c>
      <c r="C2418" s="101">
        <v>27</v>
      </c>
    </row>
    <row r="2419" spans="1:3" x14ac:dyDescent="0.3">
      <c r="A2419" s="101">
        <v>50121</v>
      </c>
      <c r="B2419" s="101" t="s">
        <v>90</v>
      </c>
      <c r="C2419" s="101">
        <v>27</v>
      </c>
    </row>
    <row r="2420" spans="1:3" x14ac:dyDescent="0.3">
      <c r="A2420" s="101">
        <v>50122</v>
      </c>
      <c r="B2420" s="101" t="s">
        <v>90</v>
      </c>
      <c r="C2420" s="101">
        <v>27</v>
      </c>
    </row>
    <row r="2421" spans="1:3" x14ac:dyDescent="0.3">
      <c r="A2421" s="101">
        <v>50123</v>
      </c>
      <c r="B2421" s="101" t="s">
        <v>90</v>
      </c>
      <c r="C2421" s="101">
        <v>27</v>
      </c>
    </row>
    <row r="2422" spans="1:3" x14ac:dyDescent="0.3">
      <c r="A2422" s="101">
        <v>50124</v>
      </c>
      <c r="B2422" s="101" t="s">
        <v>90</v>
      </c>
      <c r="C2422" s="101">
        <v>27</v>
      </c>
    </row>
    <row r="2423" spans="1:3" x14ac:dyDescent="0.3">
      <c r="A2423" s="101">
        <v>50125</v>
      </c>
      <c r="B2423" s="101" t="s">
        <v>90</v>
      </c>
      <c r="C2423" s="101">
        <v>27</v>
      </c>
    </row>
    <row r="2424" spans="1:3" x14ac:dyDescent="0.3">
      <c r="A2424" s="101">
        <v>50126</v>
      </c>
      <c r="B2424" s="101" t="s">
        <v>90</v>
      </c>
      <c r="C2424" s="101">
        <v>27</v>
      </c>
    </row>
    <row r="2425" spans="1:3" x14ac:dyDescent="0.3">
      <c r="A2425" s="101">
        <v>50127</v>
      </c>
      <c r="B2425" s="101" t="s">
        <v>90</v>
      </c>
      <c r="C2425" s="101">
        <v>27</v>
      </c>
    </row>
    <row r="2426" spans="1:3" x14ac:dyDescent="0.3">
      <c r="A2426" s="101">
        <v>50128</v>
      </c>
      <c r="B2426" s="101" t="s">
        <v>90</v>
      </c>
      <c r="C2426" s="101">
        <v>27</v>
      </c>
    </row>
    <row r="2427" spans="1:3" x14ac:dyDescent="0.3">
      <c r="A2427" s="101">
        <v>50129</v>
      </c>
      <c r="B2427" s="101" t="s">
        <v>90</v>
      </c>
      <c r="C2427" s="101">
        <v>27</v>
      </c>
    </row>
    <row r="2428" spans="1:3" x14ac:dyDescent="0.3">
      <c r="A2428" s="101">
        <v>50130</v>
      </c>
      <c r="B2428" s="101" t="s">
        <v>90</v>
      </c>
      <c r="C2428" s="101">
        <v>27</v>
      </c>
    </row>
    <row r="2429" spans="1:3" x14ac:dyDescent="0.3">
      <c r="A2429" s="101">
        <v>50133</v>
      </c>
      <c r="B2429" s="101" t="s">
        <v>90</v>
      </c>
      <c r="C2429" s="101">
        <v>27</v>
      </c>
    </row>
    <row r="2430" spans="1:3" x14ac:dyDescent="0.3">
      <c r="A2430" s="101">
        <v>50134</v>
      </c>
      <c r="B2430" s="101" t="s">
        <v>90</v>
      </c>
      <c r="C2430" s="101">
        <v>27</v>
      </c>
    </row>
    <row r="2431" spans="1:3" x14ac:dyDescent="0.3">
      <c r="A2431" s="101">
        <v>50135</v>
      </c>
      <c r="B2431" s="101" t="s">
        <v>90</v>
      </c>
      <c r="C2431" s="101">
        <v>27</v>
      </c>
    </row>
    <row r="2432" spans="1:3" x14ac:dyDescent="0.3">
      <c r="A2432" s="101">
        <v>50137</v>
      </c>
      <c r="B2432" s="101" t="s">
        <v>90</v>
      </c>
      <c r="C2432" s="101">
        <v>27</v>
      </c>
    </row>
    <row r="2433" spans="1:3" x14ac:dyDescent="0.3">
      <c r="A2433" s="101">
        <v>50138</v>
      </c>
      <c r="B2433" s="101" t="s">
        <v>90</v>
      </c>
      <c r="C2433" s="101">
        <v>27</v>
      </c>
    </row>
    <row r="2434" spans="1:3" x14ac:dyDescent="0.3">
      <c r="A2434" s="101">
        <v>50142</v>
      </c>
      <c r="B2434" s="101" t="s">
        <v>90</v>
      </c>
      <c r="C2434" s="101">
        <v>27</v>
      </c>
    </row>
    <row r="2435" spans="1:3" x14ac:dyDescent="0.3">
      <c r="A2435" s="101">
        <v>50143</v>
      </c>
      <c r="B2435" s="101" t="s">
        <v>90</v>
      </c>
      <c r="C2435" s="101">
        <v>27</v>
      </c>
    </row>
    <row r="2436" spans="1:3" x14ac:dyDescent="0.3">
      <c r="A2436" s="101">
        <v>50144</v>
      </c>
      <c r="B2436" s="101" t="s">
        <v>90</v>
      </c>
      <c r="C2436" s="101">
        <v>27</v>
      </c>
    </row>
    <row r="2437" spans="1:3" x14ac:dyDescent="0.3">
      <c r="A2437" s="101">
        <v>50145</v>
      </c>
      <c r="B2437" s="101" t="s">
        <v>90</v>
      </c>
      <c r="C2437" s="101">
        <v>27</v>
      </c>
    </row>
    <row r="2438" spans="1:3" x14ac:dyDescent="0.3">
      <c r="A2438" s="101">
        <v>50146</v>
      </c>
      <c r="B2438" s="101" t="s">
        <v>90</v>
      </c>
      <c r="C2438" s="101">
        <v>27</v>
      </c>
    </row>
    <row r="2439" spans="1:3" x14ac:dyDescent="0.3">
      <c r="A2439" s="101">
        <v>50147</v>
      </c>
      <c r="B2439" s="101" t="s">
        <v>90</v>
      </c>
      <c r="C2439" s="101">
        <v>27</v>
      </c>
    </row>
    <row r="2440" spans="1:3" x14ac:dyDescent="0.3">
      <c r="A2440" s="101">
        <v>50150</v>
      </c>
      <c r="B2440" s="101" t="s">
        <v>90</v>
      </c>
      <c r="C2440" s="101">
        <v>27</v>
      </c>
    </row>
    <row r="2441" spans="1:3" x14ac:dyDescent="0.3">
      <c r="A2441" s="101">
        <v>50151</v>
      </c>
      <c r="B2441" s="101" t="s">
        <v>90</v>
      </c>
      <c r="C2441" s="101">
        <v>27</v>
      </c>
    </row>
    <row r="2442" spans="1:3" x14ac:dyDescent="0.3">
      <c r="A2442" s="101">
        <v>50152</v>
      </c>
      <c r="B2442" s="101" t="s">
        <v>90</v>
      </c>
      <c r="C2442" s="101">
        <v>27</v>
      </c>
    </row>
    <row r="2443" spans="1:3" x14ac:dyDescent="0.3">
      <c r="A2443" s="101">
        <v>50154</v>
      </c>
      <c r="B2443" s="101" t="s">
        <v>90</v>
      </c>
      <c r="C2443" s="101">
        <v>27</v>
      </c>
    </row>
    <row r="2444" spans="1:3" x14ac:dyDescent="0.3">
      <c r="A2444" s="101">
        <v>50155</v>
      </c>
      <c r="B2444" s="101" t="s">
        <v>90</v>
      </c>
      <c r="C2444" s="101">
        <v>27</v>
      </c>
    </row>
    <row r="2445" spans="1:3" x14ac:dyDescent="0.3">
      <c r="A2445" s="101">
        <v>50157</v>
      </c>
      <c r="B2445" s="101" t="s">
        <v>90</v>
      </c>
      <c r="C2445" s="101">
        <v>27</v>
      </c>
    </row>
    <row r="2446" spans="1:3" x14ac:dyDescent="0.3">
      <c r="A2446" s="101">
        <v>50158</v>
      </c>
      <c r="B2446" s="101" t="s">
        <v>90</v>
      </c>
      <c r="C2446" s="101">
        <v>27</v>
      </c>
    </row>
    <row r="2447" spans="1:3" x14ac:dyDescent="0.3">
      <c r="A2447" s="101">
        <v>50159</v>
      </c>
      <c r="B2447" s="101" t="s">
        <v>90</v>
      </c>
      <c r="C2447" s="101">
        <v>27</v>
      </c>
    </row>
    <row r="2448" spans="1:3" x14ac:dyDescent="0.3">
      <c r="A2448" s="101">
        <v>50161</v>
      </c>
      <c r="B2448" s="101" t="s">
        <v>90</v>
      </c>
      <c r="C2448" s="101">
        <v>27</v>
      </c>
    </row>
    <row r="2449" spans="1:3" x14ac:dyDescent="0.3">
      <c r="A2449" s="101">
        <v>50162</v>
      </c>
      <c r="B2449" s="101" t="s">
        <v>90</v>
      </c>
      <c r="C2449" s="101">
        <v>27</v>
      </c>
    </row>
    <row r="2450" spans="1:3" x14ac:dyDescent="0.3">
      <c r="A2450" s="101">
        <v>50165</v>
      </c>
      <c r="B2450" s="101" t="s">
        <v>90</v>
      </c>
      <c r="C2450" s="101">
        <v>27</v>
      </c>
    </row>
    <row r="2451" spans="1:3" x14ac:dyDescent="0.3">
      <c r="A2451" s="101">
        <v>50167</v>
      </c>
      <c r="B2451" s="101" t="s">
        <v>90</v>
      </c>
      <c r="C2451" s="101">
        <v>27</v>
      </c>
    </row>
    <row r="2452" spans="1:3" x14ac:dyDescent="0.3">
      <c r="A2452" s="101">
        <v>50168</v>
      </c>
      <c r="B2452" s="101" t="s">
        <v>90</v>
      </c>
      <c r="C2452" s="101">
        <v>27</v>
      </c>
    </row>
    <row r="2453" spans="1:3" x14ac:dyDescent="0.3">
      <c r="A2453" s="101">
        <v>50169</v>
      </c>
      <c r="B2453" s="101" t="s">
        <v>90</v>
      </c>
      <c r="C2453" s="101">
        <v>27</v>
      </c>
    </row>
    <row r="2454" spans="1:3" x14ac:dyDescent="0.3">
      <c r="A2454" s="101">
        <v>50170</v>
      </c>
      <c r="B2454" s="101" t="s">
        <v>90</v>
      </c>
      <c r="C2454" s="101">
        <v>27</v>
      </c>
    </row>
    <row r="2455" spans="1:3" x14ac:dyDescent="0.3">
      <c r="A2455" s="101">
        <v>50174</v>
      </c>
      <c r="B2455" s="101" t="s">
        <v>90</v>
      </c>
      <c r="C2455" s="101">
        <v>27</v>
      </c>
    </row>
    <row r="2456" spans="1:3" x14ac:dyDescent="0.3">
      <c r="A2456" s="101">
        <v>50176</v>
      </c>
      <c r="B2456" s="101" t="s">
        <v>90</v>
      </c>
      <c r="C2456" s="101">
        <v>27</v>
      </c>
    </row>
    <row r="2457" spans="1:3" x14ac:dyDescent="0.3">
      <c r="A2457" s="101">
        <v>50177</v>
      </c>
      <c r="B2457" s="101" t="s">
        <v>90</v>
      </c>
      <c r="C2457" s="101">
        <v>27</v>
      </c>
    </row>
    <row r="2458" spans="1:3" x14ac:dyDescent="0.3">
      <c r="A2458" s="101">
        <v>50182</v>
      </c>
      <c r="B2458" s="101" t="s">
        <v>90</v>
      </c>
      <c r="C2458" s="101">
        <v>27</v>
      </c>
    </row>
    <row r="2459" spans="1:3" x14ac:dyDescent="0.3">
      <c r="A2459" s="101">
        <v>50184</v>
      </c>
      <c r="B2459" s="101" t="s">
        <v>90</v>
      </c>
      <c r="C2459" s="101">
        <v>27</v>
      </c>
    </row>
    <row r="2460" spans="1:3" x14ac:dyDescent="0.3">
      <c r="A2460" s="101">
        <v>50185</v>
      </c>
      <c r="B2460" s="101" t="s">
        <v>90</v>
      </c>
      <c r="C2460" s="101">
        <v>27</v>
      </c>
    </row>
    <row r="2461" spans="1:3" x14ac:dyDescent="0.3">
      <c r="A2461" s="101">
        <v>50186</v>
      </c>
      <c r="B2461" s="101" t="s">
        <v>90</v>
      </c>
      <c r="C2461" s="101">
        <v>27</v>
      </c>
    </row>
    <row r="2462" spans="1:3" x14ac:dyDescent="0.3">
      <c r="A2462" s="101">
        <v>50190</v>
      </c>
      <c r="B2462" s="101" t="s">
        <v>90</v>
      </c>
      <c r="C2462" s="101">
        <v>27</v>
      </c>
    </row>
    <row r="2463" spans="1:3" x14ac:dyDescent="0.3">
      <c r="A2463" s="101">
        <v>50192</v>
      </c>
      <c r="B2463" s="101" t="s">
        <v>90</v>
      </c>
      <c r="C2463" s="101">
        <v>27</v>
      </c>
    </row>
    <row r="2464" spans="1:3" x14ac:dyDescent="0.3">
      <c r="A2464" s="101">
        <v>50193</v>
      </c>
      <c r="B2464" s="101" t="s">
        <v>90</v>
      </c>
      <c r="C2464" s="101">
        <v>27</v>
      </c>
    </row>
    <row r="2465" spans="1:3" x14ac:dyDescent="0.3">
      <c r="A2465" s="101">
        <v>50194</v>
      </c>
      <c r="B2465" s="101" t="s">
        <v>90</v>
      </c>
      <c r="C2465" s="101">
        <v>27</v>
      </c>
    </row>
    <row r="2466" spans="1:3" x14ac:dyDescent="0.3">
      <c r="A2466" s="101">
        <v>50195</v>
      </c>
      <c r="B2466" s="101" t="s">
        <v>90</v>
      </c>
      <c r="C2466" s="101">
        <v>27</v>
      </c>
    </row>
    <row r="2467" spans="1:3" x14ac:dyDescent="0.3">
      <c r="A2467" s="101">
        <v>50196</v>
      </c>
      <c r="B2467" s="101" t="s">
        <v>90</v>
      </c>
      <c r="C2467" s="101">
        <v>27</v>
      </c>
    </row>
    <row r="2468" spans="1:3" x14ac:dyDescent="0.3">
      <c r="A2468" s="101">
        <v>50200</v>
      </c>
      <c r="B2468" s="101" t="s">
        <v>90</v>
      </c>
      <c r="C2468" s="101">
        <v>27</v>
      </c>
    </row>
    <row r="2469" spans="1:3" x14ac:dyDescent="0.3">
      <c r="A2469" s="101">
        <v>50201</v>
      </c>
      <c r="B2469" s="101" t="s">
        <v>90</v>
      </c>
      <c r="C2469" s="101">
        <v>27</v>
      </c>
    </row>
    <row r="2470" spans="1:3" x14ac:dyDescent="0.3">
      <c r="A2470" s="101">
        <v>50204</v>
      </c>
      <c r="B2470" s="101" t="s">
        <v>90</v>
      </c>
      <c r="C2470" s="101">
        <v>27</v>
      </c>
    </row>
    <row r="2471" spans="1:3" x14ac:dyDescent="0.3">
      <c r="A2471" s="101">
        <v>50205</v>
      </c>
      <c r="B2471" s="101" t="s">
        <v>90</v>
      </c>
      <c r="C2471" s="101">
        <v>27</v>
      </c>
    </row>
    <row r="2472" spans="1:3" x14ac:dyDescent="0.3">
      <c r="A2472" s="101">
        <v>50206</v>
      </c>
      <c r="B2472" s="101" t="s">
        <v>90</v>
      </c>
      <c r="C2472" s="101">
        <v>27</v>
      </c>
    </row>
    <row r="2473" spans="1:3" x14ac:dyDescent="0.3">
      <c r="A2473" s="101">
        <v>50208</v>
      </c>
      <c r="B2473" s="101" t="s">
        <v>90</v>
      </c>
      <c r="C2473" s="101">
        <v>27</v>
      </c>
    </row>
    <row r="2474" spans="1:3" x14ac:dyDescent="0.3">
      <c r="A2474" s="101">
        <v>50214</v>
      </c>
      <c r="B2474" s="101" t="s">
        <v>90</v>
      </c>
      <c r="C2474" s="101">
        <v>27</v>
      </c>
    </row>
    <row r="2475" spans="1:3" x14ac:dyDescent="0.3">
      <c r="A2475" s="101">
        <v>50219</v>
      </c>
      <c r="B2475" s="101" t="s">
        <v>90</v>
      </c>
      <c r="C2475" s="101">
        <v>27</v>
      </c>
    </row>
    <row r="2476" spans="1:3" x14ac:dyDescent="0.3">
      <c r="A2476" s="101">
        <v>50225</v>
      </c>
      <c r="B2476" s="101" t="s">
        <v>90</v>
      </c>
      <c r="C2476" s="101">
        <v>27</v>
      </c>
    </row>
    <row r="2477" spans="1:3" x14ac:dyDescent="0.3">
      <c r="A2477" s="101">
        <v>50227</v>
      </c>
      <c r="B2477" s="101" t="s">
        <v>90</v>
      </c>
      <c r="C2477" s="101">
        <v>27</v>
      </c>
    </row>
    <row r="2478" spans="1:3" x14ac:dyDescent="0.3">
      <c r="A2478" s="101">
        <v>50231</v>
      </c>
      <c r="B2478" s="101" t="s">
        <v>90</v>
      </c>
      <c r="C2478" s="101">
        <v>27</v>
      </c>
    </row>
    <row r="2479" spans="1:3" x14ac:dyDescent="0.3">
      <c r="A2479" s="101">
        <v>50235</v>
      </c>
      <c r="B2479" s="101" t="s">
        <v>90</v>
      </c>
      <c r="C2479" s="101">
        <v>27</v>
      </c>
    </row>
    <row r="2480" spans="1:3" x14ac:dyDescent="0.3">
      <c r="A2480" s="101">
        <v>50239</v>
      </c>
      <c r="B2480" s="101" t="s">
        <v>90</v>
      </c>
      <c r="C2480" s="101">
        <v>27</v>
      </c>
    </row>
    <row r="2481" spans="1:3" x14ac:dyDescent="0.3">
      <c r="A2481" s="102">
        <v>50240</v>
      </c>
      <c r="B2481" s="102" t="s">
        <v>90</v>
      </c>
      <c r="C2481" s="102">
        <v>27</v>
      </c>
    </row>
    <row r="2482" spans="1:3" x14ac:dyDescent="0.3">
      <c r="A2482" s="101">
        <v>50243</v>
      </c>
      <c r="B2482" s="101" t="s">
        <v>90</v>
      </c>
      <c r="C2482" s="101">
        <v>27</v>
      </c>
    </row>
    <row r="2483" spans="1:3" x14ac:dyDescent="0.3">
      <c r="A2483" s="101">
        <v>50245</v>
      </c>
      <c r="B2483" s="101" t="s">
        <v>90</v>
      </c>
      <c r="C2483" s="101">
        <v>27</v>
      </c>
    </row>
    <row r="2484" spans="1:3" x14ac:dyDescent="0.3">
      <c r="A2484" s="101">
        <v>50248</v>
      </c>
      <c r="B2484" s="101" t="s">
        <v>90</v>
      </c>
      <c r="C2484" s="101">
        <v>27</v>
      </c>
    </row>
    <row r="2485" spans="1:3" x14ac:dyDescent="0.3">
      <c r="A2485" s="102">
        <v>50253</v>
      </c>
      <c r="B2485" s="102" t="s">
        <v>90</v>
      </c>
      <c r="C2485" s="102">
        <v>27</v>
      </c>
    </row>
    <row r="2486" spans="1:3" x14ac:dyDescent="0.3">
      <c r="A2486" s="101">
        <v>50254</v>
      </c>
      <c r="B2486" s="101" t="s">
        <v>90</v>
      </c>
      <c r="C2486" s="101">
        <v>27</v>
      </c>
    </row>
    <row r="2487" spans="1:3" x14ac:dyDescent="0.3">
      <c r="A2487" s="101">
        <v>50255</v>
      </c>
      <c r="B2487" s="101" t="s">
        <v>90</v>
      </c>
      <c r="C2487" s="101">
        <v>27</v>
      </c>
    </row>
    <row r="2488" spans="1:3" x14ac:dyDescent="0.3">
      <c r="A2488" s="101">
        <v>50256</v>
      </c>
      <c r="B2488" s="101" t="s">
        <v>90</v>
      </c>
      <c r="C2488" s="101">
        <v>27</v>
      </c>
    </row>
    <row r="2489" spans="1:3" x14ac:dyDescent="0.3">
      <c r="A2489" s="101">
        <v>50260</v>
      </c>
      <c r="B2489" s="101" t="s">
        <v>90</v>
      </c>
      <c r="C2489" s="101">
        <v>27</v>
      </c>
    </row>
    <row r="2490" spans="1:3" x14ac:dyDescent="0.3">
      <c r="A2490" s="101">
        <v>50267</v>
      </c>
      <c r="B2490" s="101" t="s">
        <v>90</v>
      </c>
      <c r="C2490" s="101">
        <v>27</v>
      </c>
    </row>
    <row r="2491" spans="1:3" x14ac:dyDescent="0.3">
      <c r="A2491" s="101">
        <v>50270</v>
      </c>
      <c r="B2491" s="101" t="s">
        <v>90</v>
      </c>
      <c r="C2491" s="101">
        <v>27</v>
      </c>
    </row>
    <row r="2492" spans="1:3" x14ac:dyDescent="0.3">
      <c r="A2492" s="101">
        <v>50274</v>
      </c>
      <c r="B2492" s="101" t="s">
        <v>90</v>
      </c>
      <c r="C2492" s="101">
        <v>27</v>
      </c>
    </row>
    <row r="2493" spans="1:3" x14ac:dyDescent="0.3">
      <c r="A2493" s="101">
        <v>50278</v>
      </c>
      <c r="B2493" s="101" t="s">
        <v>90</v>
      </c>
      <c r="C2493" s="101">
        <v>27</v>
      </c>
    </row>
    <row r="2494" spans="1:3" x14ac:dyDescent="0.3">
      <c r="A2494" s="101">
        <v>50281</v>
      </c>
      <c r="B2494" s="101" t="s">
        <v>90</v>
      </c>
      <c r="C2494" s="101">
        <v>27</v>
      </c>
    </row>
    <row r="2495" spans="1:3" x14ac:dyDescent="0.3">
      <c r="A2495" s="101">
        <v>50283</v>
      </c>
      <c r="B2495" s="101" t="s">
        <v>90</v>
      </c>
      <c r="C2495" s="101">
        <v>27</v>
      </c>
    </row>
    <row r="2496" spans="1:3" x14ac:dyDescent="0.3">
      <c r="A2496" s="102">
        <v>50284</v>
      </c>
      <c r="B2496" s="102" t="s">
        <v>90</v>
      </c>
      <c r="C2496" s="101">
        <v>27</v>
      </c>
    </row>
    <row r="2497" spans="1:3" x14ac:dyDescent="0.3">
      <c r="A2497" s="101">
        <v>50285</v>
      </c>
      <c r="B2497" s="101" t="s">
        <v>90</v>
      </c>
      <c r="C2497" s="101">
        <v>27</v>
      </c>
    </row>
    <row r="2498" spans="1:3" x14ac:dyDescent="0.3">
      <c r="A2498" s="101">
        <v>50286</v>
      </c>
      <c r="B2498" s="101" t="s">
        <v>90</v>
      </c>
      <c r="C2498" s="101">
        <v>27</v>
      </c>
    </row>
    <row r="2499" spans="1:3" x14ac:dyDescent="0.3">
      <c r="A2499" s="101">
        <v>50287</v>
      </c>
      <c r="B2499" s="101" t="s">
        <v>90</v>
      </c>
      <c r="C2499" s="101">
        <v>27</v>
      </c>
    </row>
    <row r="2500" spans="1:3" x14ac:dyDescent="0.3">
      <c r="A2500" s="101">
        <v>50288</v>
      </c>
      <c r="B2500" s="101" t="s">
        <v>90</v>
      </c>
      <c r="C2500" s="101">
        <v>27</v>
      </c>
    </row>
    <row r="2501" spans="1:3" x14ac:dyDescent="0.3">
      <c r="A2501" s="101">
        <v>50290</v>
      </c>
      <c r="B2501" s="101" t="s">
        <v>90</v>
      </c>
      <c r="C2501" s="101">
        <v>27</v>
      </c>
    </row>
    <row r="2502" spans="1:3" x14ac:dyDescent="0.3">
      <c r="A2502" s="101">
        <v>50291</v>
      </c>
      <c r="B2502" s="101" t="s">
        <v>90</v>
      </c>
      <c r="C2502" s="101">
        <v>27</v>
      </c>
    </row>
    <row r="2503" spans="1:3" x14ac:dyDescent="0.3">
      <c r="A2503" s="101">
        <v>50292</v>
      </c>
      <c r="B2503" s="101" t="s">
        <v>90</v>
      </c>
      <c r="C2503" s="101">
        <v>27</v>
      </c>
    </row>
    <row r="2504" spans="1:3" x14ac:dyDescent="0.3">
      <c r="A2504" s="102">
        <v>50295</v>
      </c>
      <c r="B2504" s="102" t="s">
        <v>90</v>
      </c>
      <c r="C2504" s="102">
        <v>27</v>
      </c>
    </row>
    <row r="2505" spans="1:3" x14ac:dyDescent="0.3">
      <c r="A2505" s="101">
        <v>50300</v>
      </c>
      <c r="B2505" s="101" t="s">
        <v>90</v>
      </c>
      <c r="C2505" s="101">
        <v>27</v>
      </c>
    </row>
    <row r="2506" spans="1:3" x14ac:dyDescent="0.3">
      <c r="A2506" s="101">
        <v>50304</v>
      </c>
      <c r="B2506" s="101" t="s">
        <v>90</v>
      </c>
      <c r="C2506" s="101">
        <v>27</v>
      </c>
    </row>
    <row r="2507" spans="1:3" x14ac:dyDescent="0.3">
      <c r="A2507" s="101">
        <v>50307</v>
      </c>
      <c r="B2507" s="101" t="s">
        <v>90</v>
      </c>
      <c r="C2507" s="101">
        <v>27</v>
      </c>
    </row>
    <row r="2508" spans="1:3" x14ac:dyDescent="0.3">
      <c r="A2508" s="101">
        <v>50310</v>
      </c>
      <c r="B2508" s="101" t="s">
        <v>90</v>
      </c>
      <c r="C2508" s="101">
        <v>27</v>
      </c>
    </row>
    <row r="2509" spans="1:3" x14ac:dyDescent="0.3">
      <c r="A2509" s="102">
        <v>50311</v>
      </c>
      <c r="B2509" s="102" t="s">
        <v>90</v>
      </c>
      <c r="C2509" s="102">
        <v>27</v>
      </c>
    </row>
    <row r="2510" spans="1:3" x14ac:dyDescent="0.3">
      <c r="A2510" s="102">
        <v>50313</v>
      </c>
      <c r="B2510" s="102" t="s">
        <v>90</v>
      </c>
      <c r="C2510" s="101">
        <v>27</v>
      </c>
    </row>
    <row r="2511" spans="1:3" x14ac:dyDescent="0.3">
      <c r="A2511" s="102">
        <v>50315</v>
      </c>
      <c r="B2511" s="102" t="s">
        <v>90</v>
      </c>
      <c r="C2511" s="101">
        <v>27</v>
      </c>
    </row>
    <row r="2512" spans="1:3" x14ac:dyDescent="0.3">
      <c r="A2512" s="102">
        <v>50317</v>
      </c>
      <c r="B2512" s="102" t="s">
        <v>90</v>
      </c>
      <c r="C2512" s="101">
        <v>27</v>
      </c>
    </row>
    <row r="2513" spans="1:3" x14ac:dyDescent="0.3">
      <c r="A2513" s="102">
        <v>50318</v>
      </c>
      <c r="B2513" s="102" t="s">
        <v>90</v>
      </c>
      <c r="C2513" s="101">
        <v>27</v>
      </c>
    </row>
    <row r="2514" spans="1:3" x14ac:dyDescent="0.3">
      <c r="A2514" s="101">
        <v>50319</v>
      </c>
      <c r="B2514" s="101" t="s">
        <v>90</v>
      </c>
      <c r="C2514" s="101">
        <v>27</v>
      </c>
    </row>
    <row r="2515" spans="1:3" x14ac:dyDescent="0.3">
      <c r="A2515" s="101">
        <v>50320</v>
      </c>
      <c r="B2515" s="101" t="s">
        <v>90</v>
      </c>
      <c r="C2515" s="101">
        <v>27</v>
      </c>
    </row>
    <row r="2516" spans="1:3" x14ac:dyDescent="0.3">
      <c r="A2516" s="101">
        <v>59027</v>
      </c>
      <c r="B2516" s="101" t="s">
        <v>90</v>
      </c>
      <c r="C2516" s="101">
        <v>27</v>
      </c>
    </row>
    <row r="2517" spans="1:3" x14ac:dyDescent="0.3">
      <c r="A2517" s="101">
        <v>59028</v>
      </c>
      <c r="B2517" s="101" t="s">
        <v>90</v>
      </c>
      <c r="C2517" s="101">
        <v>27</v>
      </c>
    </row>
    <row r="2518" spans="1:3" x14ac:dyDescent="0.3">
      <c r="A2518" s="102">
        <v>59029</v>
      </c>
      <c r="B2518" s="102" t="s">
        <v>90</v>
      </c>
      <c r="C2518" s="101">
        <v>27</v>
      </c>
    </row>
    <row r="2519" spans="1:3" x14ac:dyDescent="0.3">
      <c r="A2519" s="101">
        <v>59030</v>
      </c>
      <c r="B2519" s="101" t="s">
        <v>90</v>
      </c>
      <c r="C2519" s="101">
        <v>27</v>
      </c>
    </row>
    <row r="2520" spans="1:3" x14ac:dyDescent="0.3">
      <c r="A2520" s="102">
        <v>59031</v>
      </c>
      <c r="B2520" s="102" t="s">
        <v>90</v>
      </c>
      <c r="C2520" s="102">
        <v>27</v>
      </c>
    </row>
    <row r="2521" spans="1:3" x14ac:dyDescent="0.3">
      <c r="A2521" s="102">
        <v>59035</v>
      </c>
      <c r="B2521" s="102" t="s">
        <v>90</v>
      </c>
      <c r="C2521" s="102">
        <v>27</v>
      </c>
    </row>
    <row r="2522" spans="1:3" x14ac:dyDescent="0.3">
      <c r="A2522" s="101">
        <v>120001</v>
      </c>
      <c r="B2522" s="101" t="s">
        <v>90</v>
      </c>
      <c r="C2522" s="101">
        <v>27</v>
      </c>
    </row>
    <row r="2523" spans="1:3" x14ac:dyDescent="0.3">
      <c r="A2523" s="101">
        <v>120002</v>
      </c>
      <c r="B2523" s="101" t="s">
        <v>90</v>
      </c>
      <c r="C2523" s="101">
        <v>27</v>
      </c>
    </row>
    <row r="2524" spans="1:3" x14ac:dyDescent="0.3">
      <c r="A2524" s="101">
        <v>120003</v>
      </c>
      <c r="B2524" s="101" t="s">
        <v>90</v>
      </c>
      <c r="C2524" s="101">
        <v>27</v>
      </c>
    </row>
    <row r="2525" spans="1:3" x14ac:dyDescent="0.3">
      <c r="A2525" s="101">
        <v>120004</v>
      </c>
      <c r="B2525" s="101" t="s">
        <v>90</v>
      </c>
      <c r="C2525" s="101">
        <v>27</v>
      </c>
    </row>
    <row r="2526" spans="1:3" x14ac:dyDescent="0.3">
      <c r="A2526" s="101">
        <v>290129</v>
      </c>
      <c r="B2526" s="101" t="s">
        <v>90</v>
      </c>
      <c r="C2526" s="101">
        <v>27</v>
      </c>
    </row>
    <row r="2527" spans="1:3" x14ac:dyDescent="0.3">
      <c r="A2527" s="101">
        <v>290140</v>
      </c>
      <c r="B2527" s="101" t="s">
        <v>90</v>
      </c>
      <c r="C2527" s="101">
        <v>27</v>
      </c>
    </row>
    <row r="2528" spans="1:3" x14ac:dyDescent="0.3">
      <c r="A2528" s="101">
        <v>290141</v>
      </c>
      <c r="B2528" s="101" t="s">
        <v>90</v>
      </c>
      <c r="C2528" s="101">
        <v>27</v>
      </c>
    </row>
    <row r="2529" spans="1:3" x14ac:dyDescent="0.3">
      <c r="A2529" s="101">
        <v>290142</v>
      </c>
      <c r="B2529" s="101" t="s">
        <v>90</v>
      </c>
      <c r="C2529" s="101">
        <v>27</v>
      </c>
    </row>
    <row r="2530" spans="1:3" x14ac:dyDescent="0.3">
      <c r="A2530" s="101">
        <v>210041</v>
      </c>
      <c r="B2530" s="101" t="s">
        <v>89</v>
      </c>
      <c r="C2530" s="101">
        <v>28</v>
      </c>
    </row>
    <row r="2531" spans="1:3" x14ac:dyDescent="0.3">
      <c r="A2531" s="101">
        <v>310041</v>
      </c>
      <c r="B2531" s="101" t="s">
        <v>89</v>
      </c>
      <c r="C2531" s="101">
        <v>28</v>
      </c>
    </row>
    <row r="2532" spans="1:3" x14ac:dyDescent="0.3">
      <c r="A2532" s="101">
        <v>390015</v>
      </c>
      <c r="B2532" s="101" t="s">
        <v>89</v>
      </c>
      <c r="C2532" s="101">
        <v>28</v>
      </c>
    </row>
    <row r="2533" spans="1:3" x14ac:dyDescent="0.3">
      <c r="A2533" s="101">
        <v>390016</v>
      </c>
      <c r="B2533" s="101" t="s">
        <v>89</v>
      </c>
      <c r="C2533" s="101">
        <v>28</v>
      </c>
    </row>
    <row r="2534" spans="1:3" x14ac:dyDescent="0.3">
      <c r="A2534" s="101">
        <v>390017</v>
      </c>
      <c r="B2534" s="101" t="s">
        <v>89</v>
      </c>
      <c r="C2534" s="101">
        <v>28</v>
      </c>
    </row>
    <row r="2535" spans="1:3" x14ac:dyDescent="0.3">
      <c r="A2535" s="101">
        <v>390018</v>
      </c>
      <c r="B2535" s="101" t="s">
        <v>89</v>
      </c>
      <c r="C2535" s="101">
        <v>28</v>
      </c>
    </row>
    <row r="2536" spans="1:3" x14ac:dyDescent="0.3">
      <c r="A2536" s="101">
        <v>390019</v>
      </c>
      <c r="B2536" s="101" t="s">
        <v>89</v>
      </c>
      <c r="C2536" s="101">
        <v>28</v>
      </c>
    </row>
    <row r="2537" spans="1:3" x14ac:dyDescent="0.3">
      <c r="A2537" s="101">
        <v>390020</v>
      </c>
      <c r="B2537" s="101" t="s">
        <v>89</v>
      </c>
      <c r="C2537" s="101">
        <v>28</v>
      </c>
    </row>
    <row r="2538" spans="1:3" x14ac:dyDescent="0.3">
      <c r="A2538" s="101">
        <v>390021</v>
      </c>
      <c r="B2538" s="101" t="s">
        <v>89</v>
      </c>
      <c r="C2538" s="101">
        <v>28</v>
      </c>
    </row>
    <row r="2539" spans="1:3" x14ac:dyDescent="0.3">
      <c r="A2539" s="101">
        <v>390022</v>
      </c>
      <c r="B2539" s="101" t="s">
        <v>89</v>
      </c>
      <c r="C2539" s="101">
        <v>28</v>
      </c>
    </row>
    <row r="2540" spans="1:3" x14ac:dyDescent="0.3">
      <c r="A2540" s="101">
        <v>390023</v>
      </c>
      <c r="B2540" s="101" t="s">
        <v>89</v>
      </c>
      <c r="C2540" s="101">
        <v>28</v>
      </c>
    </row>
    <row r="2541" spans="1:3" x14ac:dyDescent="0.3">
      <c r="A2541" s="101">
        <v>390024</v>
      </c>
      <c r="B2541" s="101" t="s">
        <v>89</v>
      </c>
      <c r="C2541" s="101">
        <v>28</v>
      </c>
    </row>
    <row r="2542" spans="1:3" x14ac:dyDescent="0.3">
      <c r="A2542" s="101">
        <v>390025</v>
      </c>
      <c r="B2542" s="101" t="s">
        <v>89</v>
      </c>
      <c r="C2542" s="101">
        <v>28</v>
      </c>
    </row>
    <row r="2543" spans="1:3" x14ac:dyDescent="0.3">
      <c r="A2543" s="101">
        <v>390026</v>
      </c>
      <c r="B2543" s="101" t="s">
        <v>89</v>
      </c>
      <c r="C2543" s="101">
        <v>28</v>
      </c>
    </row>
    <row r="2544" spans="1:3" x14ac:dyDescent="0.3">
      <c r="A2544" s="101">
        <v>390028</v>
      </c>
      <c r="B2544" s="101" t="s">
        <v>89</v>
      </c>
      <c r="C2544" s="101">
        <v>28</v>
      </c>
    </row>
    <row r="2545" spans="1:3" x14ac:dyDescent="0.3">
      <c r="A2545" s="101">
        <v>390029</v>
      </c>
      <c r="B2545" s="101" t="s">
        <v>89</v>
      </c>
      <c r="C2545" s="101">
        <v>28</v>
      </c>
    </row>
    <row r="2546" spans="1:3" x14ac:dyDescent="0.3">
      <c r="A2546" s="101">
        <v>390030</v>
      </c>
      <c r="B2546" s="101" t="s">
        <v>89</v>
      </c>
      <c r="C2546" s="101">
        <v>28</v>
      </c>
    </row>
    <row r="2547" spans="1:3" x14ac:dyDescent="0.3">
      <c r="A2547" s="101">
        <v>390032</v>
      </c>
      <c r="B2547" s="101" t="s">
        <v>89</v>
      </c>
      <c r="C2547" s="101">
        <v>28</v>
      </c>
    </row>
    <row r="2548" spans="1:3" x14ac:dyDescent="0.3">
      <c r="A2548" s="101">
        <v>390033</v>
      </c>
      <c r="B2548" s="101" t="s">
        <v>89</v>
      </c>
      <c r="C2548" s="101">
        <v>28</v>
      </c>
    </row>
    <row r="2549" spans="1:3" x14ac:dyDescent="0.3">
      <c r="A2549" s="101">
        <v>390035</v>
      </c>
      <c r="B2549" s="101" t="s">
        <v>89</v>
      </c>
      <c r="C2549" s="101">
        <v>28</v>
      </c>
    </row>
    <row r="2550" spans="1:3" x14ac:dyDescent="0.3">
      <c r="A2550" s="101">
        <v>390036</v>
      </c>
      <c r="B2550" s="101" t="s">
        <v>89</v>
      </c>
      <c r="C2550" s="101">
        <v>28</v>
      </c>
    </row>
    <row r="2551" spans="1:3" x14ac:dyDescent="0.3">
      <c r="A2551" s="101">
        <v>390037</v>
      </c>
      <c r="B2551" s="101" t="s">
        <v>89</v>
      </c>
      <c r="C2551" s="101">
        <v>28</v>
      </c>
    </row>
    <row r="2552" spans="1:3" x14ac:dyDescent="0.3">
      <c r="A2552" s="101">
        <v>390038</v>
      </c>
      <c r="B2552" s="101" t="s">
        <v>89</v>
      </c>
      <c r="C2552" s="101">
        <v>28</v>
      </c>
    </row>
    <row r="2553" spans="1:3" x14ac:dyDescent="0.3">
      <c r="A2553" s="101">
        <v>390039</v>
      </c>
      <c r="B2553" s="101" t="s">
        <v>89</v>
      </c>
      <c r="C2553" s="101">
        <v>28</v>
      </c>
    </row>
    <row r="2554" spans="1:3" x14ac:dyDescent="0.3">
      <c r="A2554" s="101">
        <v>390040</v>
      </c>
      <c r="B2554" s="101" t="s">
        <v>89</v>
      </c>
      <c r="C2554" s="101">
        <v>28</v>
      </c>
    </row>
    <row r="2555" spans="1:3" x14ac:dyDescent="0.3">
      <c r="A2555" s="101">
        <v>390041</v>
      </c>
      <c r="B2555" s="101" t="s">
        <v>89</v>
      </c>
      <c r="C2555" s="101">
        <v>28</v>
      </c>
    </row>
    <row r="2556" spans="1:3" x14ac:dyDescent="0.3">
      <c r="A2556" s="101">
        <v>390043</v>
      </c>
      <c r="B2556" s="101" t="s">
        <v>89</v>
      </c>
      <c r="C2556" s="101">
        <v>28</v>
      </c>
    </row>
    <row r="2557" spans="1:3" x14ac:dyDescent="0.3">
      <c r="A2557" s="101">
        <v>390044</v>
      </c>
      <c r="B2557" s="101" t="s">
        <v>89</v>
      </c>
      <c r="C2557" s="101">
        <v>28</v>
      </c>
    </row>
    <row r="2558" spans="1:3" x14ac:dyDescent="0.3">
      <c r="A2558" s="101">
        <v>390045</v>
      </c>
      <c r="B2558" s="101" t="s">
        <v>89</v>
      </c>
      <c r="C2558" s="101">
        <v>28</v>
      </c>
    </row>
    <row r="2559" spans="1:3" x14ac:dyDescent="0.3">
      <c r="A2559" s="101">
        <v>390046</v>
      </c>
      <c r="B2559" s="101" t="s">
        <v>89</v>
      </c>
      <c r="C2559" s="101">
        <v>28</v>
      </c>
    </row>
    <row r="2560" spans="1:3" x14ac:dyDescent="0.3">
      <c r="A2560" s="101">
        <v>390047</v>
      </c>
      <c r="B2560" s="101" t="s">
        <v>89</v>
      </c>
      <c r="C2560" s="101">
        <v>28</v>
      </c>
    </row>
    <row r="2561" spans="1:3" x14ac:dyDescent="0.3">
      <c r="A2561" s="101">
        <v>390048</v>
      </c>
      <c r="B2561" s="101" t="s">
        <v>89</v>
      </c>
      <c r="C2561" s="101">
        <v>28</v>
      </c>
    </row>
    <row r="2562" spans="1:3" x14ac:dyDescent="0.3">
      <c r="A2562" s="101">
        <v>390049</v>
      </c>
      <c r="B2562" s="101" t="s">
        <v>89</v>
      </c>
      <c r="C2562" s="101">
        <v>28</v>
      </c>
    </row>
    <row r="2563" spans="1:3" x14ac:dyDescent="0.3">
      <c r="A2563" s="101">
        <v>390050</v>
      </c>
      <c r="B2563" s="101" t="s">
        <v>89</v>
      </c>
      <c r="C2563" s="101">
        <v>28</v>
      </c>
    </row>
    <row r="2564" spans="1:3" x14ac:dyDescent="0.3">
      <c r="A2564" s="101">
        <v>390052</v>
      </c>
      <c r="B2564" s="101" t="s">
        <v>89</v>
      </c>
      <c r="C2564" s="101">
        <v>28</v>
      </c>
    </row>
    <row r="2565" spans="1:3" x14ac:dyDescent="0.3">
      <c r="A2565" s="101">
        <v>390053</v>
      </c>
      <c r="B2565" s="101" t="s">
        <v>89</v>
      </c>
      <c r="C2565" s="101">
        <v>28</v>
      </c>
    </row>
    <row r="2566" spans="1:3" x14ac:dyDescent="0.3">
      <c r="A2566" s="101">
        <v>390054</v>
      </c>
      <c r="B2566" s="101" t="s">
        <v>89</v>
      </c>
      <c r="C2566" s="101">
        <v>28</v>
      </c>
    </row>
    <row r="2567" spans="1:3" x14ac:dyDescent="0.3">
      <c r="A2567" s="101">
        <v>390056</v>
      </c>
      <c r="B2567" s="101" t="s">
        <v>89</v>
      </c>
      <c r="C2567" s="101">
        <v>28</v>
      </c>
    </row>
    <row r="2568" spans="1:3" x14ac:dyDescent="0.3">
      <c r="A2568" s="101">
        <v>390057</v>
      </c>
      <c r="B2568" s="101" t="s">
        <v>89</v>
      </c>
      <c r="C2568" s="101">
        <v>28</v>
      </c>
    </row>
    <row r="2569" spans="1:3" x14ac:dyDescent="0.3">
      <c r="A2569" s="101">
        <v>390062</v>
      </c>
      <c r="B2569" s="101" t="s">
        <v>89</v>
      </c>
      <c r="C2569" s="101">
        <v>28</v>
      </c>
    </row>
    <row r="2570" spans="1:3" x14ac:dyDescent="0.3">
      <c r="A2570" s="101">
        <v>390063</v>
      </c>
      <c r="B2570" s="101" t="s">
        <v>89</v>
      </c>
      <c r="C2570" s="101">
        <v>28</v>
      </c>
    </row>
    <row r="2571" spans="1:3" x14ac:dyDescent="0.3">
      <c r="A2571" s="101">
        <v>390065</v>
      </c>
      <c r="B2571" s="101" t="s">
        <v>89</v>
      </c>
      <c r="C2571" s="101">
        <v>28</v>
      </c>
    </row>
    <row r="2572" spans="1:3" x14ac:dyDescent="0.3">
      <c r="A2572" s="101">
        <v>390066</v>
      </c>
      <c r="B2572" s="101" t="s">
        <v>89</v>
      </c>
      <c r="C2572" s="101">
        <v>28</v>
      </c>
    </row>
    <row r="2573" spans="1:3" x14ac:dyDescent="0.3">
      <c r="A2573" s="101">
        <v>390069</v>
      </c>
      <c r="B2573" s="101" t="s">
        <v>89</v>
      </c>
      <c r="C2573" s="101">
        <v>28</v>
      </c>
    </row>
    <row r="2574" spans="1:3" x14ac:dyDescent="0.3">
      <c r="A2574" s="101">
        <v>390070</v>
      </c>
      <c r="B2574" s="101" t="s">
        <v>89</v>
      </c>
      <c r="C2574" s="101">
        <v>28</v>
      </c>
    </row>
    <row r="2575" spans="1:3" x14ac:dyDescent="0.3">
      <c r="A2575" s="101">
        <v>390071</v>
      </c>
      <c r="B2575" s="101" t="s">
        <v>89</v>
      </c>
      <c r="C2575" s="101">
        <v>28</v>
      </c>
    </row>
    <row r="2576" spans="1:3" x14ac:dyDescent="0.3">
      <c r="A2576" s="101">
        <v>390072</v>
      </c>
      <c r="B2576" s="101" t="s">
        <v>89</v>
      </c>
      <c r="C2576" s="101">
        <v>28</v>
      </c>
    </row>
    <row r="2577" spans="1:4" x14ac:dyDescent="0.3">
      <c r="A2577" s="101">
        <v>390073</v>
      </c>
      <c r="B2577" s="101" t="s">
        <v>89</v>
      </c>
      <c r="C2577" s="101">
        <v>28</v>
      </c>
    </row>
    <row r="2578" spans="1:4" x14ac:dyDescent="0.3">
      <c r="A2578" s="101">
        <v>390075</v>
      </c>
      <c r="B2578" s="101" t="s">
        <v>89</v>
      </c>
      <c r="C2578" s="101">
        <v>28</v>
      </c>
    </row>
    <row r="2579" spans="1:4" x14ac:dyDescent="0.3">
      <c r="A2579" s="101">
        <v>390076</v>
      </c>
      <c r="B2579" s="101" t="s">
        <v>89</v>
      </c>
      <c r="C2579" s="101">
        <v>28</v>
      </c>
    </row>
    <row r="2580" spans="1:4" x14ac:dyDescent="0.3">
      <c r="A2580" s="101">
        <v>390077</v>
      </c>
      <c r="B2580" s="101" t="s">
        <v>89</v>
      </c>
      <c r="C2580" s="101">
        <v>28</v>
      </c>
    </row>
    <row r="2581" spans="1:4" x14ac:dyDescent="0.3">
      <c r="A2581" s="101">
        <v>390078</v>
      </c>
      <c r="B2581" s="101" t="s">
        <v>89</v>
      </c>
      <c r="C2581" s="101">
        <v>28</v>
      </c>
    </row>
    <row r="2582" spans="1:4" x14ac:dyDescent="0.3">
      <c r="A2582" s="101">
        <v>390081</v>
      </c>
      <c r="B2582" s="101" t="s">
        <v>89</v>
      </c>
      <c r="C2582" s="101">
        <v>28</v>
      </c>
    </row>
    <row r="2583" spans="1:4" x14ac:dyDescent="0.3">
      <c r="A2583" s="101">
        <v>390085</v>
      </c>
      <c r="B2583" s="101" t="s">
        <v>89</v>
      </c>
      <c r="C2583" s="101">
        <v>28</v>
      </c>
    </row>
    <row r="2584" spans="1:4" x14ac:dyDescent="0.3">
      <c r="A2584" s="101">
        <v>390086</v>
      </c>
      <c r="B2584" s="101" t="s">
        <v>89</v>
      </c>
      <c r="C2584" s="101">
        <v>28</v>
      </c>
      <c r="D2584" s="74"/>
    </row>
    <row r="2585" spans="1:4" x14ac:dyDescent="0.3">
      <c r="A2585" s="101">
        <v>390088</v>
      </c>
      <c r="B2585" s="101" t="s">
        <v>89</v>
      </c>
      <c r="C2585" s="101">
        <v>28</v>
      </c>
      <c r="D2585" s="74"/>
    </row>
    <row r="2586" spans="1:4" x14ac:dyDescent="0.3">
      <c r="A2586" s="101">
        <v>390089</v>
      </c>
      <c r="B2586" s="101" t="s">
        <v>89</v>
      </c>
      <c r="C2586" s="101">
        <v>28</v>
      </c>
      <c r="D2586" s="74"/>
    </row>
    <row r="2587" spans="1:4" x14ac:dyDescent="0.3">
      <c r="A2587" s="101">
        <v>390095</v>
      </c>
      <c r="B2587" s="101" t="s">
        <v>89</v>
      </c>
      <c r="C2587" s="101">
        <v>28</v>
      </c>
      <c r="D2587" s="74"/>
    </row>
    <row r="2588" spans="1:4" x14ac:dyDescent="0.3">
      <c r="A2588" s="101">
        <v>390101</v>
      </c>
      <c r="B2588" s="101" t="s">
        <v>89</v>
      </c>
      <c r="C2588" s="101">
        <v>28</v>
      </c>
      <c r="D2588" s="74"/>
    </row>
    <row r="2589" spans="1:4" x14ac:dyDescent="0.3">
      <c r="A2589" s="101">
        <v>390104</v>
      </c>
      <c r="B2589" s="101" t="s">
        <v>89</v>
      </c>
      <c r="C2589" s="101">
        <v>28</v>
      </c>
      <c r="D2589" s="74"/>
    </row>
    <row r="2590" spans="1:4" x14ac:dyDescent="0.3">
      <c r="A2590" s="101">
        <v>399028</v>
      </c>
      <c r="B2590" s="101" t="s">
        <v>89</v>
      </c>
      <c r="C2590" s="101">
        <v>28</v>
      </c>
      <c r="D2590" s="74"/>
    </row>
    <row r="2591" spans="1:4" x14ac:dyDescent="0.3">
      <c r="A2591" s="101">
        <v>410004</v>
      </c>
      <c r="B2591" s="101" t="s">
        <v>88</v>
      </c>
      <c r="C2591" s="101">
        <v>29</v>
      </c>
      <c r="D2591" s="74"/>
    </row>
    <row r="2592" spans="1:4" x14ac:dyDescent="0.3">
      <c r="A2592" s="101">
        <v>410006</v>
      </c>
      <c r="B2592" s="101" t="s">
        <v>88</v>
      </c>
      <c r="C2592" s="101">
        <v>29</v>
      </c>
      <c r="D2592" s="74"/>
    </row>
    <row r="2593" spans="1:4" x14ac:dyDescent="0.3">
      <c r="A2593" s="101">
        <v>410007</v>
      </c>
      <c r="B2593" s="101" t="s">
        <v>88</v>
      </c>
      <c r="C2593" s="101">
        <v>29</v>
      </c>
      <c r="D2593" s="74"/>
    </row>
    <row r="2594" spans="1:4" x14ac:dyDescent="0.3">
      <c r="A2594" s="101">
        <v>410008</v>
      </c>
      <c r="B2594" s="101" t="s">
        <v>88</v>
      </c>
      <c r="C2594" s="101">
        <v>29</v>
      </c>
      <c r="D2594" s="74"/>
    </row>
    <row r="2595" spans="1:4" x14ac:dyDescent="0.3">
      <c r="A2595" s="101">
        <v>410009</v>
      </c>
      <c r="B2595" s="101" t="s">
        <v>88</v>
      </c>
      <c r="C2595" s="101">
        <v>29</v>
      </c>
      <c r="D2595" s="74"/>
    </row>
    <row r="2596" spans="1:4" x14ac:dyDescent="0.3">
      <c r="A2596" s="101">
        <v>410010</v>
      </c>
      <c r="B2596" s="101" t="s">
        <v>88</v>
      </c>
      <c r="C2596" s="101">
        <v>29</v>
      </c>
      <c r="D2596" s="74"/>
    </row>
    <row r="2597" spans="1:4" x14ac:dyDescent="0.3">
      <c r="A2597" s="101">
        <v>410012</v>
      </c>
      <c r="B2597" s="101" t="s">
        <v>88</v>
      </c>
      <c r="C2597" s="101">
        <v>29</v>
      </c>
      <c r="D2597" s="74"/>
    </row>
    <row r="2598" spans="1:4" x14ac:dyDescent="0.3">
      <c r="A2598" s="101">
        <v>410014</v>
      </c>
      <c r="B2598" s="101" t="s">
        <v>88</v>
      </c>
      <c r="C2598" s="101">
        <v>29</v>
      </c>
      <c r="D2598" s="74"/>
    </row>
    <row r="2599" spans="1:4" x14ac:dyDescent="0.3">
      <c r="A2599" s="101">
        <v>410015</v>
      </c>
      <c r="B2599" s="101" t="s">
        <v>88</v>
      </c>
      <c r="C2599" s="101">
        <v>29</v>
      </c>
      <c r="D2599" s="74"/>
    </row>
    <row r="2600" spans="1:4" x14ac:dyDescent="0.3">
      <c r="A2600" s="101">
        <v>410016</v>
      </c>
      <c r="B2600" s="101" t="s">
        <v>88</v>
      </c>
      <c r="C2600" s="101">
        <v>29</v>
      </c>
      <c r="D2600" s="74"/>
    </row>
    <row r="2601" spans="1:4" x14ac:dyDescent="0.3">
      <c r="A2601" s="101">
        <v>410018</v>
      </c>
      <c r="B2601" s="101" t="s">
        <v>88</v>
      </c>
      <c r="C2601" s="101">
        <v>29</v>
      </c>
      <c r="D2601" s="74"/>
    </row>
    <row r="2602" spans="1:4" x14ac:dyDescent="0.3">
      <c r="A2602" s="101">
        <v>410020</v>
      </c>
      <c r="B2602" s="101" t="s">
        <v>88</v>
      </c>
      <c r="C2602" s="101">
        <v>29</v>
      </c>
      <c r="D2602" s="74"/>
    </row>
    <row r="2603" spans="1:4" x14ac:dyDescent="0.3">
      <c r="A2603" s="101">
        <v>410021</v>
      </c>
      <c r="B2603" s="101" t="s">
        <v>88</v>
      </c>
      <c r="C2603" s="101">
        <v>29</v>
      </c>
      <c r="D2603" s="74"/>
    </row>
    <row r="2604" spans="1:4" x14ac:dyDescent="0.3">
      <c r="A2604" s="101">
        <v>410027</v>
      </c>
      <c r="B2604" s="101" t="s">
        <v>88</v>
      </c>
      <c r="C2604" s="101">
        <v>29</v>
      </c>
      <c r="D2604" s="74"/>
    </row>
    <row r="2605" spans="1:4" x14ac:dyDescent="0.3">
      <c r="A2605" s="101">
        <v>410028</v>
      </c>
      <c r="B2605" s="101" t="s">
        <v>88</v>
      </c>
      <c r="C2605" s="101">
        <v>29</v>
      </c>
      <c r="D2605" s="74"/>
    </row>
    <row r="2606" spans="1:4" x14ac:dyDescent="0.3">
      <c r="A2606" s="101">
        <v>410029</v>
      </c>
      <c r="B2606" s="101" t="s">
        <v>88</v>
      </c>
      <c r="C2606" s="101">
        <v>29</v>
      </c>
      <c r="D2606" s="74"/>
    </row>
    <row r="2607" spans="1:4" x14ac:dyDescent="0.3">
      <c r="A2607" s="101">
        <v>410030</v>
      </c>
      <c r="B2607" s="101" t="s">
        <v>88</v>
      </c>
      <c r="C2607" s="101">
        <v>29</v>
      </c>
      <c r="D2607" s="74"/>
    </row>
    <row r="2608" spans="1:4" x14ac:dyDescent="0.3">
      <c r="A2608" s="101">
        <v>410031</v>
      </c>
      <c r="B2608" s="101" t="s">
        <v>88</v>
      </c>
      <c r="C2608" s="101">
        <v>29</v>
      </c>
      <c r="D2608" s="74"/>
    </row>
    <row r="2609" spans="1:4" x14ac:dyDescent="0.3">
      <c r="A2609" s="101">
        <v>410032</v>
      </c>
      <c r="B2609" s="101" t="s">
        <v>88</v>
      </c>
      <c r="C2609" s="101">
        <v>29</v>
      </c>
      <c r="D2609" s="74"/>
    </row>
    <row r="2610" spans="1:4" x14ac:dyDescent="0.3">
      <c r="A2610" s="101">
        <v>410034</v>
      </c>
      <c r="B2610" s="101" t="s">
        <v>88</v>
      </c>
      <c r="C2610" s="101">
        <v>29</v>
      </c>
      <c r="D2610" s="74"/>
    </row>
    <row r="2611" spans="1:4" x14ac:dyDescent="0.3">
      <c r="A2611" s="101">
        <v>410035</v>
      </c>
      <c r="B2611" s="101" t="s">
        <v>88</v>
      </c>
      <c r="C2611" s="101">
        <v>29</v>
      </c>
      <c r="D2611" s="74"/>
    </row>
    <row r="2612" spans="1:4" x14ac:dyDescent="0.3">
      <c r="A2612" s="101">
        <v>410037</v>
      </c>
      <c r="B2612" s="101" t="s">
        <v>88</v>
      </c>
      <c r="C2612" s="101">
        <v>29</v>
      </c>
      <c r="D2612" s="74"/>
    </row>
    <row r="2613" spans="1:4" x14ac:dyDescent="0.3">
      <c r="A2613" s="101">
        <v>410038</v>
      </c>
      <c r="B2613" s="101" t="s">
        <v>88</v>
      </c>
      <c r="C2613" s="101">
        <v>29</v>
      </c>
      <c r="D2613" s="74"/>
    </row>
    <row r="2614" spans="1:4" x14ac:dyDescent="0.3">
      <c r="A2614" s="101">
        <v>410039</v>
      </c>
      <c r="B2614" s="101" t="s">
        <v>88</v>
      </c>
      <c r="C2614" s="101">
        <v>29</v>
      </c>
      <c r="D2614" s="74"/>
    </row>
    <row r="2615" spans="1:4" x14ac:dyDescent="0.3">
      <c r="A2615" s="101">
        <v>410040</v>
      </c>
      <c r="B2615" s="101" t="s">
        <v>88</v>
      </c>
      <c r="C2615" s="101">
        <v>29</v>
      </c>
      <c r="D2615" s="74"/>
    </row>
    <row r="2616" spans="1:4" x14ac:dyDescent="0.3">
      <c r="A2616" s="101">
        <v>410043</v>
      </c>
      <c r="B2616" s="101" t="s">
        <v>88</v>
      </c>
      <c r="C2616" s="101">
        <v>29</v>
      </c>
      <c r="D2616" s="74"/>
    </row>
    <row r="2617" spans="1:4" x14ac:dyDescent="0.3">
      <c r="A2617" s="101">
        <v>410045</v>
      </c>
      <c r="B2617" s="101" t="s">
        <v>88</v>
      </c>
      <c r="C2617" s="101">
        <v>29</v>
      </c>
      <c r="D2617" s="74"/>
    </row>
    <row r="2618" spans="1:4" x14ac:dyDescent="0.3">
      <c r="A2618" s="101">
        <v>410048</v>
      </c>
      <c r="B2618" s="101" t="s">
        <v>88</v>
      </c>
      <c r="C2618" s="101">
        <v>29</v>
      </c>
      <c r="D2618" s="74"/>
    </row>
    <row r="2619" spans="1:4" x14ac:dyDescent="0.3">
      <c r="A2619" s="101">
        <v>410049</v>
      </c>
      <c r="B2619" s="101" t="s">
        <v>88</v>
      </c>
      <c r="C2619" s="101">
        <v>29</v>
      </c>
      <c r="D2619" s="74"/>
    </row>
    <row r="2620" spans="1:4" x14ac:dyDescent="0.3">
      <c r="A2620" s="101">
        <v>410050</v>
      </c>
      <c r="B2620" s="101" t="s">
        <v>88</v>
      </c>
      <c r="C2620" s="101">
        <v>29</v>
      </c>
      <c r="D2620" s="74"/>
    </row>
    <row r="2621" spans="1:4" x14ac:dyDescent="0.3">
      <c r="A2621" s="101">
        <v>410051</v>
      </c>
      <c r="B2621" s="101" t="s">
        <v>88</v>
      </c>
      <c r="C2621" s="101">
        <v>29</v>
      </c>
      <c r="D2621" s="74"/>
    </row>
    <row r="2622" spans="1:4" x14ac:dyDescent="0.3">
      <c r="A2622" s="101">
        <v>410052</v>
      </c>
      <c r="B2622" s="101" t="s">
        <v>88</v>
      </c>
      <c r="C2622" s="101">
        <v>29</v>
      </c>
      <c r="D2622" s="74"/>
    </row>
    <row r="2623" spans="1:4" x14ac:dyDescent="0.3">
      <c r="A2623" s="101">
        <v>410056</v>
      </c>
      <c r="B2623" s="101" t="s">
        <v>88</v>
      </c>
      <c r="C2623" s="101">
        <v>29</v>
      </c>
      <c r="D2623" s="74"/>
    </row>
    <row r="2624" spans="1:4" x14ac:dyDescent="0.3">
      <c r="A2624" s="101">
        <v>410057</v>
      </c>
      <c r="B2624" s="101" t="s">
        <v>88</v>
      </c>
      <c r="C2624" s="101">
        <v>29</v>
      </c>
      <c r="D2624" s="74"/>
    </row>
    <row r="2625" spans="1:4" x14ac:dyDescent="0.3">
      <c r="A2625" s="101">
        <v>410059</v>
      </c>
      <c r="B2625" s="101" t="s">
        <v>88</v>
      </c>
      <c r="C2625" s="101">
        <v>29</v>
      </c>
      <c r="D2625" s="74"/>
    </row>
    <row r="2626" spans="1:4" x14ac:dyDescent="0.3">
      <c r="A2626" s="101">
        <v>410061</v>
      </c>
      <c r="B2626" s="101" t="s">
        <v>88</v>
      </c>
      <c r="C2626" s="101">
        <v>29</v>
      </c>
      <c r="D2626" s="74"/>
    </row>
    <row r="2627" spans="1:4" x14ac:dyDescent="0.3">
      <c r="A2627" s="101">
        <v>410063</v>
      </c>
      <c r="B2627" s="101" t="s">
        <v>88</v>
      </c>
      <c r="C2627" s="101">
        <v>29</v>
      </c>
      <c r="D2627" s="74"/>
    </row>
    <row r="2628" spans="1:4" x14ac:dyDescent="0.3">
      <c r="A2628" s="101">
        <v>410065</v>
      </c>
      <c r="B2628" s="101" t="s">
        <v>88</v>
      </c>
      <c r="C2628" s="101">
        <v>29</v>
      </c>
      <c r="D2628" s="74"/>
    </row>
    <row r="2629" spans="1:4" x14ac:dyDescent="0.3">
      <c r="A2629" s="101">
        <v>410067</v>
      </c>
      <c r="B2629" s="101" t="s">
        <v>88</v>
      </c>
      <c r="C2629" s="101">
        <v>29</v>
      </c>
    </row>
    <row r="2630" spans="1:4" x14ac:dyDescent="0.3">
      <c r="A2630" s="101">
        <v>410068</v>
      </c>
      <c r="B2630" s="101" t="s">
        <v>88</v>
      </c>
      <c r="C2630" s="101">
        <v>29</v>
      </c>
    </row>
    <row r="2631" spans="1:4" x14ac:dyDescent="0.3">
      <c r="A2631" s="101">
        <v>410069</v>
      </c>
      <c r="B2631" s="101" t="s">
        <v>88</v>
      </c>
      <c r="C2631" s="101">
        <v>29</v>
      </c>
    </row>
    <row r="2632" spans="1:4" x14ac:dyDescent="0.3">
      <c r="A2632" s="102">
        <v>410071</v>
      </c>
      <c r="B2632" s="102" t="s">
        <v>88</v>
      </c>
      <c r="C2632" s="102">
        <v>29</v>
      </c>
    </row>
    <row r="2633" spans="1:4" x14ac:dyDescent="0.3">
      <c r="A2633" s="102">
        <v>410072</v>
      </c>
      <c r="B2633" s="102" t="s">
        <v>88</v>
      </c>
      <c r="C2633" s="102">
        <v>29</v>
      </c>
    </row>
    <row r="2634" spans="1:4" x14ac:dyDescent="0.3">
      <c r="A2634" s="102">
        <v>410073</v>
      </c>
      <c r="B2634" s="102" t="s">
        <v>88</v>
      </c>
      <c r="C2634" s="101">
        <v>29</v>
      </c>
    </row>
    <row r="2635" spans="1:4" x14ac:dyDescent="0.3">
      <c r="A2635" s="102">
        <v>410076</v>
      </c>
      <c r="B2635" s="107" t="s">
        <v>88</v>
      </c>
      <c r="C2635" s="107">
        <v>29</v>
      </c>
    </row>
    <row r="2636" spans="1:4" x14ac:dyDescent="0.3">
      <c r="A2636" s="101">
        <v>419029</v>
      </c>
      <c r="B2636" s="101" t="s">
        <v>88</v>
      </c>
      <c r="C2636" s="101">
        <v>29</v>
      </c>
    </row>
    <row r="2637" spans="1:4" x14ac:dyDescent="0.3">
      <c r="A2637" s="101">
        <v>130008</v>
      </c>
      <c r="B2637" s="101" t="s">
        <v>487</v>
      </c>
      <c r="C2637" s="101">
        <v>126</v>
      </c>
    </row>
    <row r="2638" spans="1:4" x14ac:dyDescent="0.3">
      <c r="A2638" s="101">
        <v>130009</v>
      </c>
      <c r="B2638" s="101" t="s">
        <v>487</v>
      </c>
      <c r="C2638" s="101">
        <v>126</v>
      </c>
    </row>
    <row r="2639" spans="1:4" x14ac:dyDescent="0.3">
      <c r="A2639" s="101">
        <v>130011</v>
      </c>
      <c r="B2639" s="101" t="s">
        <v>487</v>
      </c>
      <c r="C2639" s="101">
        <v>126</v>
      </c>
    </row>
    <row r="2640" spans="1:4" x14ac:dyDescent="0.3">
      <c r="A2640" s="101">
        <v>130012</v>
      </c>
      <c r="B2640" s="101" t="s">
        <v>487</v>
      </c>
      <c r="C2640" s="101">
        <v>126</v>
      </c>
    </row>
    <row r="2641" spans="1:3" x14ac:dyDescent="0.3">
      <c r="A2641" s="101">
        <v>130013</v>
      </c>
      <c r="B2641" s="101" t="s">
        <v>487</v>
      </c>
      <c r="C2641" s="101">
        <v>126</v>
      </c>
    </row>
    <row r="2642" spans="1:3" x14ac:dyDescent="0.3">
      <c r="A2642" s="101">
        <v>130014</v>
      </c>
      <c r="B2642" s="101" t="s">
        <v>487</v>
      </c>
      <c r="C2642" s="101">
        <v>107</v>
      </c>
    </row>
    <row r="2643" spans="1:3" x14ac:dyDescent="0.3">
      <c r="A2643" s="101">
        <v>130015</v>
      </c>
      <c r="B2643" s="101" t="s">
        <v>487</v>
      </c>
      <c r="C2643" s="101">
        <v>107</v>
      </c>
    </row>
    <row r="2644" spans="1:3" x14ac:dyDescent="0.3">
      <c r="A2644" s="101">
        <v>130016</v>
      </c>
      <c r="B2644" s="101" t="s">
        <v>487</v>
      </c>
      <c r="C2644" s="101">
        <v>126</v>
      </c>
    </row>
    <row r="2645" spans="1:3" x14ac:dyDescent="0.3">
      <c r="A2645" s="101">
        <v>130017</v>
      </c>
      <c r="B2645" s="101" t="s">
        <v>487</v>
      </c>
      <c r="C2645" s="101">
        <v>126</v>
      </c>
    </row>
    <row r="2646" spans="1:3" x14ac:dyDescent="0.3">
      <c r="A2646" s="101">
        <v>130018</v>
      </c>
      <c r="B2646" s="101" t="s">
        <v>487</v>
      </c>
      <c r="C2646" s="101">
        <v>107</v>
      </c>
    </row>
    <row r="2647" spans="1:3" x14ac:dyDescent="0.3">
      <c r="A2647" s="101">
        <v>130019</v>
      </c>
      <c r="B2647" s="101" t="s">
        <v>487</v>
      </c>
      <c r="C2647" s="101">
        <v>107</v>
      </c>
    </row>
    <row r="2648" spans="1:3" x14ac:dyDescent="0.3">
      <c r="A2648" s="101">
        <v>130029</v>
      </c>
      <c r="B2648" s="101" t="s">
        <v>487</v>
      </c>
      <c r="C2648" s="101">
        <v>126</v>
      </c>
    </row>
    <row r="2649" spans="1:3" x14ac:dyDescent="0.3">
      <c r="A2649" s="101">
        <v>139010</v>
      </c>
      <c r="B2649" s="101" t="s">
        <v>487</v>
      </c>
      <c r="C2649" s="101">
        <v>126</v>
      </c>
    </row>
    <row r="2650" spans="1:3" x14ac:dyDescent="0.3">
      <c r="A2650" s="101">
        <v>380059</v>
      </c>
      <c r="B2650" s="101" t="s">
        <v>487</v>
      </c>
      <c r="C2650" s="101">
        <v>126</v>
      </c>
    </row>
    <row r="2651" spans="1:3" x14ac:dyDescent="0.3">
      <c r="A2651" s="101">
        <v>170116</v>
      </c>
      <c r="B2651" s="101" t="s">
        <v>87</v>
      </c>
      <c r="C2651" s="101">
        <v>30</v>
      </c>
    </row>
    <row r="2652" spans="1:3" x14ac:dyDescent="0.3">
      <c r="A2652" s="101">
        <v>320020</v>
      </c>
      <c r="B2652" s="101" t="s">
        <v>87</v>
      </c>
      <c r="C2652" s="101">
        <v>30</v>
      </c>
    </row>
    <row r="2653" spans="1:3" x14ac:dyDescent="0.3">
      <c r="A2653" s="101">
        <v>320021</v>
      </c>
      <c r="B2653" s="101" t="s">
        <v>87</v>
      </c>
      <c r="C2653" s="101">
        <v>30</v>
      </c>
    </row>
    <row r="2654" spans="1:3" x14ac:dyDescent="0.3">
      <c r="A2654" s="101">
        <v>320022</v>
      </c>
      <c r="B2654" s="101" t="s">
        <v>87</v>
      </c>
      <c r="C2654" s="101">
        <v>30</v>
      </c>
    </row>
    <row r="2655" spans="1:3" x14ac:dyDescent="0.3">
      <c r="A2655" s="101">
        <v>320023</v>
      </c>
      <c r="B2655" s="101" t="s">
        <v>87</v>
      </c>
      <c r="C2655" s="101">
        <v>30</v>
      </c>
    </row>
    <row r="2656" spans="1:3" x14ac:dyDescent="0.3">
      <c r="A2656" s="101">
        <v>320024</v>
      </c>
      <c r="B2656" s="101" t="s">
        <v>87</v>
      </c>
      <c r="C2656" s="101">
        <v>30</v>
      </c>
    </row>
    <row r="2657" spans="1:3" x14ac:dyDescent="0.3">
      <c r="A2657" s="101">
        <v>320025</v>
      </c>
      <c r="B2657" s="101" t="s">
        <v>87</v>
      </c>
      <c r="C2657" s="101">
        <v>30</v>
      </c>
    </row>
    <row r="2658" spans="1:3" x14ac:dyDescent="0.3">
      <c r="A2658" s="101">
        <v>320027</v>
      </c>
      <c r="B2658" s="101" t="s">
        <v>87</v>
      </c>
      <c r="C2658" s="101">
        <v>30</v>
      </c>
    </row>
    <row r="2659" spans="1:3" x14ac:dyDescent="0.3">
      <c r="A2659" s="101">
        <v>320028</v>
      </c>
      <c r="B2659" s="101" t="s">
        <v>87</v>
      </c>
      <c r="C2659" s="101">
        <v>30</v>
      </c>
    </row>
    <row r="2660" spans="1:3" x14ac:dyDescent="0.3">
      <c r="A2660" s="101">
        <v>320030</v>
      </c>
      <c r="B2660" s="101" t="s">
        <v>87</v>
      </c>
      <c r="C2660" s="101">
        <v>30</v>
      </c>
    </row>
    <row r="2661" spans="1:3" x14ac:dyDescent="0.3">
      <c r="A2661" s="101">
        <v>320033</v>
      </c>
      <c r="B2661" s="101" t="s">
        <v>87</v>
      </c>
      <c r="C2661" s="101">
        <v>30</v>
      </c>
    </row>
    <row r="2662" spans="1:3" x14ac:dyDescent="0.3">
      <c r="A2662" s="101">
        <v>320034</v>
      </c>
      <c r="B2662" s="101" t="s">
        <v>87</v>
      </c>
      <c r="C2662" s="101">
        <v>30</v>
      </c>
    </row>
    <row r="2663" spans="1:3" x14ac:dyDescent="0.3">
      <c r="A2663" s="101">
        <v>320035</v>
      </c>
      <c r="B2663" s="101" t="s">
        <v>87</v>
      </c>
      <c r="C2663" s="101">
        <v>30</v>
      </c>
    </row>
    <row r="2664" spans="1:3" x14ac:dyDescent="0.3">
      <c r="A2664" s="101">
        <v>320037</v>
      </c>
      <c r="B2664" s="101" t="s">
        <v>87</v>
      </c>
      <c r="C2664" s="101">
        <v>30</v>
      </c>
    </row>
    <row r="2665" spans="1:3" x14ac:dyDescent="0.3">
      <c r="A2665" s="101">
        <v>320038</v>
      </c>
      <c r="B2665" s="101" t="s">
        <v>87</v>
      </c>
      <c r="C2665" s="101">
        <v>30</v>
      </c>
    </row>
    <row r="2666" spans="1:3" x14ac:dyDescent="0.3">
      <c r="A2666" s="101">
        <v>320042</v>
      </c>
      <c r="B2666" s="101" t="s">
        <v>87</v>
      </c>
      <c r="C2666" s="101">
        <v>30</v>
      </c>
    </row>
    <row r="2667" spans="1:3" x14ac:dyDescent="0.3">
      <c r="A2667" s="101">
        <v>320043</v>
      </c>
      <c r="B2667" s="101" t="s">
        <v>87</v>
      </c>
      <c r="C2667" s="101">
        <v>30</v>
      </c>
    </row>
    <row r="2668" spans="1:3" x14ac:dyDescent="0.3">
      <c r="A2668" s="101">
        <v>370069</v>
      </c>
      <c r="B2668" s="101" t="s">
        <v>87</v>
      </c>
      <c r="C2668" s="101">
        <v>30</v>
      </c>
    </row>
    <row r="2669" spans="1:3" x14ac:dyDescent="0.3">
      <c r="A2669" s="101">
        <v>370070</v>
      </c>
      <c r="B2669" s="101" t="s">
        <v>87</v>
      </c>
      <c r="C2669" s="101">
        <v>30</v>
      </c>
    </row>
    <row r="2670" spans="1:3" x14ac:dyDescent="0.3">
      <c r="A2670" s="101">
        <v>370080</v>
      </c>
      <c r="B2670" s="101" t="s">
        <v>87</v>
      </c>
      <c r="C2670" s="101">
        <v>30</v>
      </c>
    </row>
    <row r="2671" spans="1:3" x14ac:dyDescent="0.3">
      <c r="A2671" s="101">
        <v>440003</v>
      </c>
      <c r="B2671" s="101" t="s">
        <v>87</v>
      </c>
      <c r="C2671" s="101">
        <v>30</v>
      </c>
    </row>
    <row r="2672" spans="1:3" x14ac:dyDescent="0.3">
      <c r="A2672" s="101">
        <v>440015</v>
      </c>
      <c r="B2672" s="101" t="s">
        <v>87</v>
      </c>
      <c r="C2672" s="101">
        <v>30</v>
      </c>
    </row>
    <row r="2673" spans="1:3" x14ac:dyDescent="0.3">
      <c r="A2673" s="101">
        <v>440019</v>
      </c>
      <c r="B2673" s="101" t="s">
        <v>87</v>
      </c>
      <c r="C2673" s="101">
        <v>30</v>
      </c>
    </row>
    <row r="2674" spans="1:3" x14ac:dyDescent="0.3">
      <c r="A2674" s="101">
        <v>440037</v>
      </c>
      <c r="B2674" s="101" t="s">
        <v>87</v>
      </c>
      <c r="C2674" s="101">
        <v>30</v>
      </c>
    </row>
    <row r="2675" spans="1:3" x14ac:dyDescent="0.3">
      <c r="A2675" s="101">
        <v>440038</v>
      </c>
      <c r="B2675" s="101" t="s">
        <v>87</v>
      </c>
      <c r="C2675" s="101">
        <v>30</v>
      </c>
    </row>
    <row r="2676" spans="1:3" x14ac:dyDescent="0.3">
      <c r="A2676" s="101">
        <v>440039</v>
      </c>
      <c r="B2676" s="101" t="s">
        <v>87</v>
      </c>
      <c r="C2676" s="101">
        <v>30</v>
      </c>
    </row>
    <row r="2677" spans="1:3" x14ac:dyDescent="0.3">
      <c r="A2677" s="101">
        <v>440040</v>
      </c>
      <c r="B2677" s="101" t="s">
        <v>87</v>
      </c>
      <c r="C2677" s="101">
        <v>30</v>
      </c>
    </row>
    <row r="2678" spans="1:3" x14ac:dyDescent="0.3">
      <c r="A2678" s="101">
        <v>440041</v>
      </c>
      <c r="B2678" s="101" t="s">
        <v>87</v>
      </c>
      <c r="C2678" s="101">
        <v>30</v>
      </c>
    </row>
    <row r="2679" spans="1:3" x14ac:dyDescent="0.3">
      <c r="A2679" s="101">
        <v>440042</v>
      </c>
      <c r="B2679" s="101" t="s">
        <v>87</v>
      </c>
      <c r="C2679" s="101">
        <v>30</v>
      </c>
    </row>
    <row r="2680" spans="1:3" x14ac:dyDescent="0.3">
      <c r="A2680" s="101">
        <v>440043</v>
      </c>
      <c r="B2680" s="101" t="s">
        <v>87</v>
      </c>
      <c r="C2680" s="101">
        <v>30</v>
      </c>
    </row>
    <row r="2681" spans="1:3" x14ac:dyDescent="0.3">
      <c r="A2681" s="101">
        <v>440044</v>
      </c>
      <c r="B2681" s="101" t="s">
        <v>87</v>
      </c>
      <c r="C2681" s="101">
        <v>30</v>
      </c>
    </row>
    <row r="2682" spans="1:3" x14ac:dyDescent="0.3">
      <c r="A2682" s="101">
        <v>440045</v>
      </c>
      <c r="B2682" s="101" t="s">
        <v>87</v>
      </c>
      <c r="C2682" s="101">
        <v>30</v>
      </c>
    </row>
    <row r="2683" spans="1:3" x14ac:dyDescent="0.3">
      <c r="A2683" s="101">
        <v>440048</v>
      </c>
      <c r="B2683" s="101" t="s">
        <v>87</v>
      </c>
      <c r="C2683" s="101">
        <v>30</v>
      </c>
    </row>
    <row r="2684" spans="1:3" x14ac:dyDescent="0.3">
      <c r="A2684" s="101">
        <v>440050</v>
      </c>
      <c r="B2684" s="101" t="s">
        <v>87</v>
      </c>
      <c r="C2684" s="101">
        <v>30</v>
      </c>
    </row>
    <row r="2685" spans="1:3" x14ac:dyDescent="0.3">
      <c r="A2685" s="101">
        <v>440051</v>
      </c>
      <c r="B2685" s="101" t="s">
        <v>87</v>
      </c>
      <c r="C2685" s="101">
        <v>30</v>
      </c>
    </row>
    <row r="2686" spans="1:3" x14ac:dyDescent="0.3">
      <c r="A2686" s="101">
        <v>440052</v>
      </c>
      <c r="B2686" s="101" t="s">
        <v>87</v>
      </c>
      <c r="C2686" s="101">
        <v>30</v>
      </c>
    </row>
    <row r="2687" spans="1:3" x14ac:dyDescent="0.3">
      <c r="A2687" s="101">
        <v>440053</v>
      </c>
      <c r="B2687" s="101" t="s">
        <v>87</v>
      </c>
      <c r="C2687" s="101">
        <v>30</v>
      </c>
    </row>
    <row r="2688" spans="1:3" x14ac:dyDescent="0.3">
      <c r="A2688" s="101">
        <v>440054</v>
      </c>
      <c r="B2688" s="101" t="s">
        <v>87</v>
      </c>
      <c r="C2688" s="101">
        <v>30</v>
      </c>
    </row>
    <row r="2689" spans="1:3" x14ac:dyDescent="0.3">
      <c r="A2689" s="101">
        <v>440055</v>
      </c>
      <c r="B2689" s="101" t="s">
        <v>87</v>
      </c>
      <c r="C2689" s="101">
        <v>30</v>
      </c>
    </row>
    <row r="2690" spans="1:3" x14ac:dyDescent="0.3">
      <c r="A2690" s="101">
        <v>440056</v>
      </c>
      <c r="B2690" s="101" t="s">
        <v>87</v>
      </c>
      <c r="C2690" s="101">
        <v>30</v>
      </c>
    </row>
    <row r="2691" spans="1:3" x14ac:dyDescent="0.3">
      <c r="A2691" s="101">
        <v>440057</v>
      </c>
      <c r="B2691" s="101" t="s">
        <v>87</v>
      </c>
      <c r="C2691" s="101">
        <v>30</v>
      </c>
    </row>
    <row r="2692" spans="1:3" x14ac:dyDescent="0.3">
      <c r="A2692" s="101">
        <v>440058</v>
      </c>
      <c r="B2692" s="101" t="s">
        <v>87</v>
      </c>
      <c r="C2692" s="101">
        <v>30</v>
      </c>
    </row>
    <row r="2693" spans="1:3" x14ac:dyDescent="0.3">
      <c r="A2693" s="101">
        <v>440059</v>
      </c>
      <c r="B2693" s="101" t="s">
        <v>87</v>
      </c>
      <c r="C2693" s="101">
        <v>30</v>
      </c>
    </row>
    <row r="2694" spans="1:3" x14ac:dyDescent="0.3">
      <c r="A2694" s="101">
        <v>440061</v>
      </c>
      <c r="B2694" s="101" t="s">
        <v>87</v>
      </c>
      <c r="C2694" s="101">
        <v>30</v>
      </c>
    </row>
    <row r="2695" spans="1:3" x14ac:dyDescent="0.3">
      <c r="A2695" s="101">
        <v>440062</v>
      </c>
      <c r="B2695" s="101" t="s">
        <v>87</v>
      </c>
      <c r="C2695" s="101">
        <v>30</v>
      </c>
    </row>
    <row r="2696" spans="1:3" x14ac:dyDescent="0.3">
      <c r="A2696" s="101">
        <v>440063</v>
      </c>
      <c r="B2696" s="101" t="s">
        <v>87</v>
      </c>
      <c r="C2696" s="101">
        <v>30</v>
      </c>
    </row>
    <row r="2697" spans="1:3" x14ac:dyDescent="0.3">
      <c r="A2697" s="101">
        <v>440064</v>
      </c>
      <c r="B2697" s="101" t="s">
        <v>87</v>
      </c>
      <c r="C2697" s="101">
        <v>30</v>
      </c>
    </row>
    <row r="2698" spans="1:3" x14ac:dyDescent="0.3">
      <c r="A2698" s="101">
        <v>440065</v>
      </c>
      <c r="B2698" s="101" t="s">
        <v>87</v>
      </c>
      <c r="C2698" s="101">
        <v>30</v>
      </c>
    </row>
    <row r="2699" spans="1:3" x14ac:dyDescent="0.3">
      <c r="A2699" s="101">
        <v>440066</v>
      </c>
      <c r="B2699" s="101" t="s">
        <v>87</v>
      </c>
      <c r="C2699" s="101">
        <v>30</v>
      </c>
    </row>
    <row r="2700" spans="1:3" x14ac:dyDescent="0.3">
      <c r="A2700" s="101">
        <v>440067</v>
      </c>
      <c r="B2700" s="101" t="s">
        <v>87</v>
      </c>
      <c r="C2700" s="101">
        <v>30</v>
      </c>
    </row>
    <row r="2701" spans="1:3" x14ac:dyDescent="0.3">
      <c r="A2701" s="101">
        <v>440069</v>
      </c>
      <c r="B2701" s="101" t="s">
        <v>87</v>
      </c>
      <c r="C2701" s="101">
        <v>30</v>
      </c>
    </row>
    <row r="2702" spans="1:3" x14ac:dyDescent="0.3">
      <c r="A2702" s="101">
        <v>440070</v>
      </c>
      <c r="B2702" s="101" t="s">
        <v>87</v>
      </c>
      <c r="C2702" s="101">
        <v>30</v>
      </c>
    </row>
    <row r="2703" spans="1:3" x14ac:dyDescent="0.3">
      <c r="A2703" s="101">
        <v>440071</v>
      </c>
      <c r="B2703" s="101" t="s">
        <v>87</v>
      </c>
      <c r="C2703" s="101">
        <v>30</v>
      </c>
    </row>
    <row r="2704" spans="1:3" x14ac:dyDescent="0.3">
      <c r="A2704" s="101">
        <v>440075</v>
      </c>
      <c r="B2704" s="101" t="s">
        <v>87</v>
      </c>
      <c r="C2704" s="101">
        <v>30</v>
      </c>
    </row>
    <row r="2705" spans="1:3" x14ac:dyDescent="0.3">
      <c r="A2705" s="101">
        <v>440076</v>
      </c>
      <c r="B2705" s="101" t="s">
        <v>87</v>
      </c>
      <c r="C2705" s="101">
        <v>30</v>
      </c>
    </row>
    <row r="2706" spans="1:3" x14ac:dyDescent="0.3">
      <c r="A2706" s="101">
        <v>440077</v>
      </c>
      <c r="B2706" s="101" t="s">
        <v>87</v>
      </c>
      <c r="C2706" s="101">
        <v>30</v>
      </c>
    </row>
    <row r="2707" spans="1:3" x14ac:dyDescent="0.3">
      <c r="A2707" s="101">
        <v>440078</v>
      </c>
      <c r="B2707" s="101" t="s">
        <v>87</v>
      </c>
      <c r="C2707" s="101">
        <v>30</v>
      </c>
    </row>
    <row r="2708" spans="1:3" x14ac:dyDescent="0.3">
      <c r="A2708" s="101">
        <v>440080</v>
      </c>
      <c r="B2708" s="101" t="s">
        <v>87</v>
      </c>
      <c r="C2708" s="101">
        <v>30</v>
      </c>
    </row>
    <row r="2709" spans="1:3" x14ac:dyDescent="0.3">
      <c r="A2709" s="101">
        <v>440081</v>
      </c>
      <c r="B2709" s="101" t="s">
        <v>87</v>
      </c>
      <c r="C2709" s="101">
        <v>30</v>
      </c>
    </row>
    <row r="2710" spans="1:3" x14ac:dyDescent="0.3">
      <c r="A2710" s="101">
        <v>440082</v>
      </c>
      <c r="B2710" s="101" t="s">
        <v>87</v>
      </c>
      <c r="C2710" s="101">
        <v>30</v>
      </c>
    </row>
    <row r="2711" spans="1:3" x14ac:dyDescent="0.3">
      <c r="A2711" s="101">
        <v>440083</v>
      </c>
      <c r="B2711" s="101" t="s">
        <v>87</v>
      </c>
      <c r="C2711" s="101">
        <v>30</v>
      </c>
    </row>
    <row r="2712" spans="1:3" x14ac:dyDescent="0.3">
      <c r="A2712" s="101">
        <v>440084</v>
      </c>
      <c r="B2712" s="101" t="s">
        <v>87</v>
      </c>
      <c r="C2712" s="101">
        <v>30</v>
      </c>
    </row>
    <row r="2713" spans="1:3" x14ac:dyDescent="0.3">
      <c r="A2713" s="101">
        <v>440085</v>
      </c>
      <c r="B2713" s="101" t="s">
        <v>87</v>
      </c>
      <c r="C2713" s="101">
        <v>30</v>
      </c>
    </row>
    <row r="2714" spans="1:3" x14ac:dyDescent="0.3">
      <c r="A2714" s="101">
        <v>440087</v>
      </c>
      <c r="B2714" s="101" t="s">
        <v>87</v>
      </c>
      <c r="C2714" s="101">
        <v>30</v>
      </c>
    </row>
    <row r="2715" spans="1:3" x14ac:dyDescent="0.3">
      <c r="A2715" s="101">
        <v>440088</v>
      </c>
      <c r="B2715" s="101" t="s">
        <v>87</v>
      </c>
      <c r="C2715" s="101">
        <v>30</v>
      </c>
    </row>
    <row r="2716" spans="1:3" x14ac:dyDescent="0.3">
      <c r="A2716" s="101">
        <v>440089</v>
      </c>
      <c r="B2716" s="101" t="s">
        <v>87</v>
      </c>
      <c r="C2716" s="101">
        <v>30</v>
      </c>
    </row>
    <row r="2717" spans="1:3" x14ac:dyDescent="0.3">
      <c r="A2717" s="101">
        <v>440090</v>
      </c>
      <c r="B2717" s="101" t="s">
        <v>87</v>
      </c>
      <c r="C2717" s="101">
        <v>30</v>
      </c>
    </row>
    <row r="2718" spans="1:3" x14ac:dyDescent="0.3">
      <c r="A2718" s="101">
        <v>440091</v>
      </c>
      <c r="B2718" s="101" t="s">
        <v>87</v>
      </c>
      <c r="C2718" s="101">
        <v>30</v>
      </c>
    </row>
    <row r="2719" spans="1:3" x14ac:dyDescent="0.3">
      <c r="A2719" s="101">
        <v>440092</v>
      </c>
      <c r="B2719" s="101" t="s">
        <v>87</v>
      </c>
      <c r="C2719" s="101">
        <v>30</v>
      </c>
    </row>
    <row r="2720" spans="1:3" x14ac:dyDescent="0.3">
      <c r="A2720" s="101">
        <v>440095</v>
      </c>
      <c r="B2720" s="101" t="s">
        <v>87</v>
      </c>
      <c r="C2720" s="101">
        <v>30</v>
      </c>
    </row>
    <row r="2721" spans="1:3" x14ac:dyDescent="0.3">
      <c r="A2721" s="101">
        <v>440096</v>
      </c>
      <c r="B2721" s="101" t="s">
        <v>87</v>
      </c>
      <c r="C2721" s="101">
        <v>30</v>
      </c>
    </row>
    <row r="2722" spans="1:3" x14ac:dyDescent="0.3">
      <c r="A2722" s="101">
        <v>440097</v>
      </c>
      <c r="B2722" s="101" t="s">
        <v>87</v>
      </c>
      <c r="C2722" s="101">
        <v>30</v>
      </c>
    </row>
    <row r="2723" spans="1:3" x14ac:dyDescent="0.3">
      <c r="A2723" s="101">
        <v>440098</v>
      </c>
      <c r="B2723" s="101" t="s">
        <v>87</v>
      </c>
      <c r="C2723" s="101">
        <v>30</v>
      </c>
    </row>
    <row r="2724" spans="1:3" x14ac:dyDescent="0.3">
      <c r="A2724" s="101">
        <v>440099</v>
      </c>
      <c r="B2724" s="101" t="s">
        <v>87</v>
      </c>
      <c r="C2724" s="101">
        <v>30</v>
      </c>
    </row>
    <row r="2725" spans="1:3" x14ac:dyDescent="0.3">
      <c r="A2725" s="101">
        <v>440100</v>
      </c>
      <c r="B2725" s="101" t="s">
        <v>87</v>
      </c>
      <c r="C2725" s="101">
        <v>30</v>
      </c>
    </row>
    <row r="2726" spans="1:3" x14ac:dyDescent="0.3">
      <c r="A2726" s="101">
        <v>440101</v>
      </c>
      <c r="B2726" s="101" t="s">
        <v>87</v>
      </c>
      <c r="C2726" s="101">
        <v>30</v>
      </c>
    </row>
    <row r="2727" spans="1:3" x14ac:dyDescent="0.3">
      <c r="A2727" s="101">
        <v>440104</v>
      </c>
      <c r="B2727" s="101" t="s">
        <v>87</v>
      </c>
      <c r="C2727" s="101">
        <v>30</v>
      </c>
    </row>
    <row r="2728" spans="1:3" x14ac:dyDescent="0.3">
      <c r="A2728" s="101">
        <v>440105</v>
      </c>
      <c r="B2728" s="101" t="s">
        <v>87</v>
      </c>
      <c r="C2728" s="101">
        <v>30</v>
      </c>
    </row>
    <row r="2729" spans="1:3" x14ac:dyDescent="0.3">
      <c r="A2729" s="101">
        <v>440106</v>
      </c>
      <c r="B2729" s="101" t="s">
        <v>87</v>
      </c>
      <c r="C2729" s="101">
        <v>30</v>
      </c>
    </row>
    <row r="2730" spans="1:3" x14ac:dyDescent="0.3">
      <c r="A2730" s="101">
        <v>440109</v>
      </c>
      <c r="B2730" s="101" t="s">
        <v>87</v>
      </c>
      <c r="C2730" s="101">
        <v>30</v>
      </c>
    </row>
    <row r="2731" spans="1:3" x14ac:dyDescent="0.3">
      <c r="A2731" s="101">
        <v>440110</v>
      </c>
      <c r="B2731" s="101" t="s">
        <v>87</v>
      </c>
      <c r="C2731" s="101">
        <v>30</v>
      </c>
    </row>
    <row r="2732" spans="1:3" x14ac:dyDescent="0.3">
      <c r="A2732" s="101">
        <v>440111</v>
      </c>
      <c r="B2732" s="101" t="s">
        <v>87</v>
      </c>
      <c r="C2732" s="101">
        <v>30</v>
      </c>
    </row>
    <row r="2733" spans="1:3" x14ac:dyDescent="0.3">
      <c r="A2733" s="101">
        <v>440113</v>
      </c>
      <c r="B2733" s="101" t="s">
        <v>87</v>
      </c>
      <c r="C2733" s="101">
        <v>30</v>
      </c>
    </row>
    <row r="2734" spans="1:3" x14ac:dyDescent="0.3">
      <c r="A2734" s="101">
        <v>440115</v>
      </c>
      <c r="B2734" s="101" t="s">
        <v>87</v>
      </c>
      <c r="C2734" s="101">
        <v>30</v>
      </c>
    </row>
    <row r="2735" spans="1:3" x14ac:dyDescent="0.3">
      <c r="A2735" s="101">
        <v>440117</v>
      </c>
      <c r="B2735" s="101" t="s">
        <v>87</v>
      </c>
      <c r="C2735" s="101">
        <v>30</v>
      </c>
    </row>
    <row r="2736" spans="1:3" x14ac:dyDescent="0.3">
      <c r="A2736" s="101">
        <v>440118</v>
      </c>
      <c r="B2736" s="101" t="s">
        <v>87</v>
      </c>
      <c r="C2736" s="101">
        <v>30</v>
      </c>
    </row>
    <row r="2737" spans="1:3" x14ac:dyDescent="0.3">
      <c r="A2737" s="101">
        <v>440119</v>
      </c>
      <c r="B2737" s="101" t="s">
        <v>87</v>
      </c>
      <c r="C2737" s="101">
        <v>30</v>
      </c>
    </row>
    <row r="2738" spans="1:3" x14ac:dyDescent="0.3">
      <c r="A2738" s="101">
        <v>440120</v>
      </c>
      <c r="B2738" s="101" t="s">
        <v>87</v>
      </c>
      <c r="C2738" s="101">
        <v>30</v>
      </c>
    </row>
    <row r="2739" spans="1:3" x14ac:dyDescent="0.3">
      <c r="A2739" s="101">
        <v>440121</v>
      </c>
      <c r="B2739" s="101" t="s">
        <v>87</v>
      </c>
      <c r="C2739" s="101">
        <v>30</v>
      </c>
    </row>
    <row r="2740" spans="1:3" x14ac:dyDescent="0.3">
      <c r="A2740" s="101">
        <v>440124</v>
      </c>
      <c r="B2740" s="101" t="s">
        <v>87</v>
      </c>
      <c r="C2740" s="101">
        <v>30</v>
      </c>
    </row>
    <row r="2741" spans="1:3" x14ac:dyDescent="0.3">
      <c r="A2741" s="101">
        <v>440126</v>
      </c>
      <c r="B2741" s="101" t="s">
        <v>87</v>
      </c>
      <c r="C2741" s="101">
        <v>30</v>
      </c>
    </row>
    <row r="2742" spans="1:3" x14ac:dyDescent="0.3">
      <c r="A2742" s="101">
        <v>440128</v>
      </c>
      <c r="B2742" s="101" t="s">
        <v>87</v>
      </c>
      <c r="C2742" s="101">
        <v>30</v>
      </c>
    </row>
    <row r="2743" spans="1:3" x14ac:dyDescent="0.3">
      <c r="A2743" s="101">
        <v>440129</v>
      </c>
      <c r="B2743" s="101" t="s">
        <v>87</v>
      </c>
      <c r="C2743" s="101">
        <v>30</v>
      </c>
    </row>
    <row r="2744" spans="1:3" x14ac:dyDescent="0.3">
      <c r="A2744" s="101">
        <v>440130</v>
      </c>
      <c r="B2744" s="101" t="s">
        <v>87</v>
      </c>
      <c r="C2744" s="101">
        <v>30</v>
      </c>
    </row>
    <row r="2745" spans="1:3" x14ac:dyDescent="0.3">
      <c r="A2745" s="101">
        <v>440131</v>
      </c>
      <c r="B2745" s="101" t="s">
        <v>87</v>
      </c>
      <c r="C2745" s="101">
        <v>30</v>
      </c>
    </row>
    <row r="2746" spans="1:3" x14ac:dyDescent="0.3">
      <c r="A2746" s="101">
        <v>440133</v>
      </c>
      <c r="B2746" s="101" t="s">
        <v>87</v>
      </c>
      <c r="C2746" s="101">
        <v>30</v>
      </c>
    </row>
    <row r="2747" spans="1:3" x14ac:dyDescent="0.3">
      <c r="A2747" s="101">
        <v>440135</v>
      </c>
      <c r="B2747" s="101" t="s">
        <v>87</v>
      </c>
      <c r="C2747" s="101">
        <v>30</v>
      </c>
    </row>
    <row r="2748" spans="1:3" x14ac:dyDescent="0.3">
      <c r="A2748" s="101">
        <v>440136</v>
      </c>
      <c r="B2748" s="101" t="s">
        <v>87</v>
      </c>
      <c r="C2748" s="101">
        <v>30</v>
      </c>
    </row>
    <row r="2749" spans="1:3" x14ac:dyDescent="0.3">
      <c r="A2749" s="101">
        <v>440137</v>
      </c>
      <c r="B2749" s="101" t="s">
        <v>87</v>
      </c>
      <c r="C2749" s="101">
        <v>30</v>
      </c>
    </row>
    <row r="2750" spans="1:3" x14ac:dyDescent="0.3">
      <c r="A2750" s="101">
        <v>440138</v>
      </c>
      <c r="B2750" s="101" t="s">
        <v>87</v>
      </c>
      <c r="C2750" s="101">
        <v>30</v>
      </c>
    </row>
    <row r="2751" spans="1:3" x14ac:dyDescent="0.3">
      <c r="A2751" s="101">
        <v>440139</v>
      </c>
      <c r="B2751" s="101" t="s">
        <v>87</v>
      </c>
      <c r="C2751" s="101">
        <v>30</v>
      </c>
    </row>
    <row r="2752" spans="1:3" x14ac:dyDescent="0.3">
      <c r="A2752" s="101">
        <v>440140</v>
      </c>
      <c r="B2752" s="101" t="s">
        <v>87</v>
      </c>
      <c r="C2752" s="101">
        <v>30</v>
      </c>
    </row>
    <row r="2753" spans="1:3" x14ac:dyDescent="0.3">
      <c r="A2753" s="101">
        <v>440141</v>
      </c>
      <c r="B2753" s="101" t="s">
        <v>87</v>
      </c>
      <c r="C2753" s="101">
        <v>30</v>
      </c>
    </row>
    <row r="2754" spans="1:3" x14ac:dyDescent="0.3">
      <c r="A2754" s="101">
        <v>440143</v>
      </c>
      <c r="B2754" s="101" t="s">
        <v>87</v>
      </c>
      <c r="C2754" s="101">
        <v>30</v>
      </c>
    </row>
    <row r="2755" spans="1:3" x14ac:dyDescent="0.3">
      <c r="A2755" s="101">
        <v>440146</v>
      </c>
      <c r="B2755" s="101" t="s">
        <v>87</v>
      </c>
      <c r="C2755" s="101">
        <v>30</v>
      </c>
    </row>
    <row r="2756" spans="1:3" x14ac:dyDescent="0.3">
      <c r="A2756" s="101">
        <v>440147</v>
      </c>
      <c r="B2756" s="101" t="s">
        <v>87</v>
      </c>
      <c r="C2756" s="101">
        <v>30</v>
      </c>
    </row>
    <row r="2757" spans="1:3" x14ac:dyDescent="0.3">
      <c r="A2757" s="101">
        <v>440148</v>
      </c>
      <c r="B2757" s="101" t="s">
        <v>87</v>
      </c>
      <c r="C2757" s="101">
        <v>30</v>
      </c>
    </row>
    <row r="2758" spans="1:3" x14ac:dyDescent="0.3">
      <c r="A2758" s="101">
        <v>440152</v>
      </c>
      <c r="B2758" s="101" t="s">
        <v>87</v>
      </c>
      <c r="C2758" s="101">
        <v>30</v>
      </c>
    </row>
    <row r="2759" spans="1:3" x14ac:dyDescent="0.3">
      <c r="A2759" s="101">
        <v>440153</v>
      </c>
      <c r="B2759" s="101" t="s">
        <v>87</v>
      </c>
      <c r="C2759" s="101">
        <v>30</v>
      </c>
    </row>
    <row r="2760" spans="1:3" x14ac:dyDescent="0.3">
      <c r="A2760" s="101">
        <v>440156</v>
      </c>
      <c r="B2760" s="101" t="s">
        <v>87</v>
      </c>
      <c r="C2760" s="101">
        <v>30</v>
      </c>
    </row>
    <row r="2761" spans="1:3" x14ac:dyDescent="0.3">
      <c r="A2761" s="101">
        <v>440160</v>
      </c>
      <c r="B2761" s="101" t="s">
        <v>87</v>
      </c>
      <c r="C2761" s="101">
        <v>30</v>
      </c>
    </row>
    <row r="2762" spans="1:3" x14ac:dyDescent="0.3">
      <c r="A2762" s="101">
        <v>440161</v>
      </c>
      <c r="B2762" s="101" t="s">
        <v>87</v>
      </c>
      <c r="C2762" s="101">
        <v>30</v>
      </c>
    </row>
    <row r="2763" spans="1:3" x14ac:dyDescent="0.3">
      <c r="A2763" s="101">
        <v>440162</v>
      </c>
      <c r="B2763" s="101" t="s">
        <v>87</v>
      </c>
      <c r="C2763" s="101">
        <v>30</v>
      </c>
    </row>
    <row r="2764" spans="1:3" x14ac:dyDescent="0.3">
      <c r="A2764" s="101">
        <v>440163</v>
      </c>
      <c r="B2764" s="101" t="s">
        <v>87</v>
      </c>
      <c r="C2764" s="101">
        <v>30</v>
      </c>
    </row>
    <row r="2765" spans="1:3" x14ac:dyDescent="0.3">
      <c r="A2765" s="101">
        <v>440164</v>
      </c>
      <c r="B2765" s="101" t="s">
        <v>87</v>
      </c>
      <c r="C2765" s="101">
        <v>30</v>
      </c>
    </row>
    <row r="2766" spans="1:3" x14ac:dyDescent="0.3">
      <c r="A2766" s="101">
        <v>440166</v>
      </c>
      <c r="B2766" s="101" t="s">
        <v>87</v>
      </c>
      <c r="C2766" s="101">
        <v>30</v>
      </c>
    </row>
    <row r="2767" spans="1:3" x14ac:dyDescent="0.3">
      <c r="A2767" s="103">
        <v>440168</v>
      </c>
      <c r="B2767" s="103" t="s">
        <v>87</v>
      </c>
      <c r="C2767" s="101">
        <v>30</v>
      </c>
    </row>
    <row r="2768" spans="1:3" x14ac:dyDescent="0.3">
      <c r="A2768" s="101">
        <v>440169</v>
      </c>
      <c r="B2768" s="101" t="s">
        <v>87</v>
      </c>
      <c r="C2768" s="101">
        <v>30</v>
      </c>
    </row>
    <row r="2769" spans="1:3" x14ac:dyDescent="0.3">
      <c r="A2769" s="101">
        <v>440170</v>
      </c>
      <c r="B2769" s="101" t="s">
        <v>87</v>
      </c>
      <c r="C2769" s="101">
        <v>30</v>
      </c>
    </row>
    <row r="2770" spans="1:3" x14ac:dyDescent="0.3">
      <c r="A2770" s="101">
        <v>440171</v>
      </c>
      <c r="B2770" s="101" t="s">
        <v>87</v>
      </c>
      <c r="C2770" s="101">
        <v>30</v>
      </c>
    </row>
    <row r="2771" spans="1:3" x14ac:dyDescent="0.3">
      <c r="A2771" s="101">
        <v>440172</v>
      </c>
      <c r="B2771" s="101" t="s">
        <v>87</v>
      </c>
      <c r="C2771" s="101">
        <v>30</v>
      </c>
    </row>
    <row r="2772" spans="1:3" x14ac:dyDescent="0.3">
      <c r="A2772" s="101">
        <v>440175</v>
      </c>
      <c r="B2772" s="101" t="s">
        <v>87</v>
      </c>
      <c r="C2772" s="101">
        <v>30</v>
      </c>
    </row>
    <row r="2773" spans="1:3" x14ac:dyDescent="0.3">
      <c r="A2773" s="101">
        <v>440178</v>
      </c>
      <c r="B2773" s="101" t="s">
        <v>87</v>
      </c>
      <c r="C2773" s="101">
        <v>30</v>
      </c>
    </row>
    <row r="2774" spans="1:3" x14ac:dyDescent="0.3">
      <c r="A2774" s="101">
        <v>440180</v>
      </c>
      <c r="B2774" s="101" t="s">
        <v>87</v>
      </c>
      <c r="C2774" s="101">
        <v>30</v>
      </c>
    </row>
    <row r="2775" spans="1:3" x14ac:dyDescent="0.3">
      <c r="A2775" s="101">
        <v>440181</v>
      </c>
      <c r="B2775" s="101" t="s">
        <v>87</v>
      </c>
      <c r="C2775" s="101">
        <v>30</v>
      </c>
    </row>
    <row r="2776" spans="1:3" x14ac:dyDescent="0.3">
      <c r="A2776" s="101">
        <v>440183</v>
      </c>
      <c r="B2776" s="101" t="s">
        <v>87</v>
      </c>
      <c r="C2776" s="101">
        <v>30</v>
      </c>
    </row>
    <row r="2777" spans="1:3" x14ac:dyDescent="0.3">
      <c r="A2777" s="101">
        <v>440184</v>
      </c>
      <c r="B2777" s="101" t="s">
        <v>87</v>
      </c>
      <c r="C2777" s="101">
        <v>30</v>
      </c>
    </row>
    <row r="2778" spans="1:3" x14ac:dyDescent="0.3">
      <c r="A2778" s="101">
        <v>440185</v>
      </c>
      <c r="B2778" s="101" t="s">
        <v>87</v>
      </c>
      <c r="C2778" s="101">
        <v>30</v>
      </c>
    </row>
    <row r="2779" spans="1:3" x14ac:dyDescent="0.3">
      <c r="A2779" s="101">
        <v>440187</v>
      </c>
      <c r="B2779" s="101" t="s">
        <v>87</v>
      </c>
      <c r="C2779" s="101">
        <v>30</v>
      </c>
    </row>
    <row r="2780" spans="1:3" x14ac:dyDescent="0.3">
      <c r="A2780" s="101">
        <v>440188</v>
      </c>
      <c r="B2780" s="101" t="s">
        <v>87</v>
      </c>
      <c r="C2780" s="101">
        <v>30</v>
      </c>
    </row>
    <row r="2781" spans="1:3" x14ac:dyDescent="0.3">
      <c r="A2781" s="101">
        <v>440189</v>
      </c>
      <c r="B2781" s="101" t="s">
        <v>87</v>
      </c>
      <c r="C2781" s="101">
        <v>30</v>
      </c>
    </row>
    <row r="2782" spans="1:3" x14ac:dyDescent="0.3">
      <c r="A2782" s="101">
        <v>440190</v>
      </c>
      <c r="B2782" s="101" t="s">
        <v>87</v>
      </c>
      <c r="C2782" s="101">
        <v>30</v>
      </c>
    </row>
    <row r="2783" spans="1:3" x14ac:dyDescent="0.3">
      <c r="A2783" s="101">
        <v>440191</v>
      </c>
      <c r="B2783" s="101" t="s">
        <v>87</v>
      </c>
      <c r="C2783" s="101">
        <v>30</v>
      </c>
    </row>
    <row r="2784" spans="1:3" x14ac:dyDescent="0.3">
      <c r="A2784" s="101">
        <v>440192</v>
      </c>
      <c r="B2784" s="101" t="s">
        <v>87</v>
      </c>
      <c r="C2784" s="101">
        <v>30</v>
      </c>
    </row>
    <row r="2785" spans="1:3" x14ac:dyDescent="0.3">
      <c r="A2785" s="101">
        <v>440194</v>
      </c>
      <c r="B2785" s="101" t="s">
        <v>87</v>
      </c>
      <c r="C2785" s="101">
        <v>30</v>
      </c>
    </row>
    <row r="2786" spans="1:3" x14ac:dyDescent="0.3">
      <c r="A2786" s="101">
        <v>440197</v>
      </c>
      <c r="B2786" s="101" t="s">
        <v>87</v>
      </c>
      <c r="C2786" s="101">
        <v>30</v>
      </c>
    </row>
    <row r="2787" spans="1:3" x14ac:dyDescent="0.3">
      <c r="A2787" s="101">
        <v>440198</v>
      </c>
      <c r="B2787" s="101" t="s">
        <v>87</v>
      </c>
      <c r="C2787" s="101">
        <v>30</v>
      </c>
    </row>
    <row r="2788" spans="1:3" x14ac:dyDescent="0.3">
      <c r="A2788" s="101">
        <v>440199</v>
      </c>
      <c r="B2788" s="101" t="s">
        <v>87</v>
      </c>
      <c r="C2788" s="101">
        <v>30</v>
      </c>
    </row>
    <row r="2789" spans="1:3" x14ac:dyDescent="0.3">
      <c r="A2789" s="101">
        <v>440200</v>
      </c>
      <c r="B2789" s="101" t="s">
        <v>87</v>
      </c>
      <c r="C2789" s="101">
        <v>30</v>
      </c>
    </row>
    <row r="2790" spans="1:3" x14ac:dyDescent="0.3">
      <c r="A2790" s="101">
        <v>440202</v>
      </c>
      <c r="B2790" s="101" t="s">
        <v>87</v>
      </c>
      <c r="C2790" s="101">
        <v>30</v>
      </c>
    </row>
    <row r="2791" spans="1:3" x14ac:dyDescent="0.3">
      <c r="A2791" s="101">
        <v>440203</v>
      </c>
      <c r="B2791" s="101" t="s">
        <v>87</v>
      </c>
      <c r="C2791" s="101">
        <v>30</v>
      </c>
    </row>
    <row r="2792" spans="1:3" x14ac:dyDescent="0.3">
      <c r="A2792" s="101">
        <v>440204</v>
      </c>
      <c r="B2792" s="101" t="s">
        <v>87</v>
      </c>
      <c r="C2792" s="101">
        <v>30</v>
      </c>
    </row>
    <row r="2793" spans="1:3" x14ac:dyDescent="0.3">
      <c r="A2793" s="101">
        <v>440205</v>
      </c>
      <c r="B2793" s="101" t="s">
        <v>87</v>
      </c>
      <c r="C2793" s="101">
        <v>30</v>
      </c>
    </row>
    <row r="2794" spans="1:3" x14ac:dyDescent="0.3">
      <c r="A2794" s="101">
        <v>440206</v>
      </c>
      <c r="B2794" s="101" t="s">
        <v>87</v>
      </c>
      <c r="C2794" s="101">
        <v>30</v>
      </c>
    </row>
    <row r="2795" spans="1:3" x14ac:dyDescent="0.3">
      <c r="A2795" s="101">
        <v>440207</v>
      </c>
      <c r="B2795" s="101" t="s">
        <v>87</v>
      </c>
      <c r="C2795" s="101">
        <v>30</v>
      </c>
    </row>
    <row r="2796" spans="1:3" x14ac:dyDescent="0.3">
      <c r="A2796" s="101">
        <v>440208</v>
      </c>
      <c r="B2796" s="101" t="s">
        <v>87</v>
      </c>
      <c r="C2796" s="101">
        <v>30</v>
      </c>
    </row>
    <row r="2797" spans="1:3" x14ac:dyDescent="0.3">
      <c r="A2797" s="101">
        <v>440210</v>
      </c>
      <c r="B2797" s="101" t="s">
        <v>87</v>
      </c>
      <c r="C2797" s="101">
        <v>30</v>
      </c>
    </row>
    <row r="2798" spans="1:3" x14ac:dyDescent="0.3">
      <c r="A2798" s="101">
        <v>440213</v>
      </c>
      <c r="B2798" s="101" t="s">
        <v>87</v>
      </c>
      <c r="C2798" s="101">
        <v>30</v>
      </c>
    </row>
    <row r="2799" spans="1:3" x14ac:dyDescent="0.3">
      <c r="A2799" s="101">
        <v>440214</v>
      </c>
      <c r="B2799" s="101" t="s">
        <v>87</v>
      </c>
      <c r="C2799" s="101">
        <v>30</v>
      </c>
    </row>
    <row r="2800" spans="1:3" x14ac:dyDescent="0.3">
      <c r="A2800" s="101">
        <v>440215</v>
      </c>
      <c r="B2800" s="101" t="s">
        <v>87</v>
      </c>
      <c r="C2800" s="101">
        <v>30</v>
      </c>
    </row>
    <row r="2801" spans="1:3" x14ac:dyDescent="0.3">
      <c r="A2801" s="101">
        <v>440219</v>
      </c>
      <c r="B2801" s="101" t="s">
        <v>87</v>
      </c>
      <c r="C2801" s="101">
        <v>30</v>
      </c>
    </row>
    <row r="2802" spans="1:3" x14ac:dyDescent="0.3">
      <c r="A2802" s="101">
        <v>440222</v>
      </c>
      <c r="B2802" s="101" t="s">
        <v>87</v>
      </c>
      <c r="C2802" s="101">
        <v>30</v>
      </c>
    </row>
    <row r="2803" spans="1:3" x14ac:dyDescent="0.3">
      <c r="A2803" s="101">
        <v>440223</v>
      </c>
      <c r="B2803" s="101" t="s">
        <v>87</v>
      </c>
      <c r="C2803" s="101">
        <v>30</v>
      </c>
    </row>
    <row r="2804" spans="1:3" x14ac:dyDescent="0.3">
      <c r="A2804" s="101">
        <v>440225</v>
      </c>
      <c r="B2804" s="101" t="s">
        <v>87</v>
      </c>
      <c r="C2804" s="101">
        <v>30</v>
      </c>
    </row>
    <row r="2805" spans="1:3" x14ac:dyDescent="0.3">
      <c r="A2805" s="101">
        <v>440227</v>
      </c>
      <c r="B2805" s="101" t="s">
        <v>87</v>
      </c>
      <c r="C2805" s="101">
        <v>30</v>
      </c>
    </row>
    <row r="2806" spans="1:3" x14ac:dyDescent="0.3">
      <c r="A2806" s="101">
        <v>440228</v>
      </c>
      <c r="B2806" s="101" t="s">
        <v>87</v>
      </c>
      <c r="C2806" s="101">
        <v>30</v>
      </c>
    </row>
    <row r="2807" spans="1:3" x14ac:dyDescent="0.3">
      <c r="A2807" s="101">
        <v>440229</v>
      </c>
      <c r="B2807" s="101" t="s">
        <v>87</v>
      </c>
      <c r="C2807" s="101">
        <v>30</v>
      </c>
    </row>
    <row r="2808" spans="1:3" x14ac:dyDescent="0.3">
      <c r="A2808" s="101">
        <v>440230</v>
      </c>
      <c r="B2808" s="101" t="s">
        <v>87</v>
      </c>
      <c r="C2808" s="101">
        <v>30</v>
      </c>
    </row>
    <row r="2809" spans="1:3" x14ac:dyDescent="0.3">
      <c r="A2809" s="101">
        <v>440231</v>
      </c>
      <c r="B2809" s="101" t="s">
        <v>87</v>
      </c>
      <c r="C2809" s="101">
        <v>30</v>
      </c>
    </row>
    <row r="2810" spans="1:3" x14ac:dyDescent="0.3">
      <c r="A2810" s="101">
        <v>440232</v>
      </c>
      <c r="B2810" s="101" t="s">
        <v>87</v>
      </c>
      <c r="C2810" s="101">
        <v>30</v>
      </c>
    </row>
    <row r="2811" spans="1:3" x14ac:dyDescent="0.3">
      <c r="A2811" s="101">
        <v>440234</v>
      </c>
      <c r="B2811" s="101" t="s">
        <v>87</v>
      </c>
      <c r="C2811" s="101">
        <v>30</v>
      </c>
    </row>
    <row r="2812" spans="1:3" x14ac:dyDescent="0.3">
      <c r="A2812" s="101">
        <v>440235</v>
      </c>
      <c r="B2812" s="101" t="s">
        <v>87</v>
      </c>
      <c r="C2812" s="101">
        <v>30</v>
      </c>
    </row>
    <row r="2813" spans="1:3" x14ac:dyDescent="0.3">
      <c r="A2813" s="101">
        <v>440236</v>
      </c>
      <c r="B2813" s="101" t="s">
        <v>87</v>
      </c>
      <c r="C2813" s="101">
        <v>30</v>
      </c>
    </row>
    <row r="2814" spans="1:3" x14ac:dyDescent="0.3">
      <c r="A2814" s="101">
        <v>440237</v>
      </c>
      <c r="B2814" s="101" t="s">
        <v>87</v>
      </c>
      <c r="C2814" s="101">
        <v>30</v>
      </c>
    </row>
    <row r="2815" spans="1:3" x14ac:dyDescent="0.3">
      <c r="A2815" s="101">
        <v>440239</v>
      </c>
      <c r="B2815" s="101" t="s">
        <v>87</v>
      </c>
      <c r="C2815" s="101">
        <v>30</v>
      </c>
    </row>
    <row r="2816" spans="1:3" x14ac:dyDescent="0.3">
      <c r="A2816" s="101">
        <v>440241</v>
      </c>
      <c r="B2816" s="101" t="s">
        <v>87</v>
      </c>
      <c r="C2816" s="101">
        <v>30</v>
      </c>
    </row>
    <row r="2817" spans="1:3" x14ac:dyDescent="0.3">
      <c r="A2817" s="101">
        <v>440244</v>
      </c>
      <c r="B2817" s="101" t="s">
        <v>87</v>
      </c>
      <c r="C2817" s="101">
        <v>30</v>
      </c>
    </row>
    <row r="2818" spans="1:3" x14ac:dyDescent="0.3">
      <c r="A2818" s="101">
        <v>440245</v>
      </c>
      <c r="B2818" s="101" t="s">
        <v>87</v>
      </c>
      <c r="C2818" s="101">
        <v>30</v>
      </c>
    </row>
    <row r="2819" spans="1:3" x14ac:dyDescent="0.3">
      <c r="A2819" s="101">
        <v>440247</v>
      </c>
      <c r="B2819" s="101" t="s">
        <v>87</v>
      </c>
      <c r="C2819" s="101">
        <v>30</v>
      </c>
    </row>
    <row r="2820" spans="1:3" x14ac:dyDescent="0.3">
      <c r="A2820" s="101">
        <v>440249</v>
      </c>
      <c r="B2820" s="101" t="s">
        <v>87</v>
      </c>
      <c r="C2820" s="101">
        <v>30</v>
      </c>
    </row>
    <row r="2821" spans="1:3" x14ac:dyDescent="0.3">
      <c r="A2821" s="101">
        <v>440250</v>
      </c>
      <c r="B2821" s="101" t="s">
        <v>87</v>
      </c>
      <c r="C2821" s="101">
        <v>30</v>
      </c>
    </row>
    <row r="2822" spans="1:3" x14ac:dyDescent="0.3">
      <c r="A2822" s="101">
        <v>440251</v>
      </c>
      <c r="B2822" s="101" t="s">
        <v>87</v>
      </c>
      <c r="C2822" s="101">
        <v>30</v>
      </c>
    </row>
    <row r="2823" spans="1:3" x14ac:dyDescent="0.3">
      <c r="A2823" s="101">
        <v>440252</v>
      </c>
      <c r="B2823" s="101" t="s">
        <v>87</v>
      </c>
      <c r="C2823" s="101">
        <v>30</v>
      </c>
    </row>
    <row r="2824" spans="1:3" x14ac:dyDescent="0.3">
      <c r="A2824" s="101">
        <v>440254</v>
      </c>
      <c r="B2824" s="101" t="s">
        <v>87</v>
      </c>
      <c r="C2824" s="101">
        <v>30</v>
      </c>
    </row>
    <row r="2825" spans="1:3" x14ac:dyDescent="0.3">
      <c r="A2825" s="101">
        <v>440256</v>
      </c>
      <c r="B2825" s="101" t="s">
        <v>87</v>
      </c>
      <c r="C2825" s="101">
        <v>30</v>
      </c>
    </row>
    <row r="2826" spans="1:3" x14ac:dyDescent="0.3">
      <c r="A2826" s="101">
        <v>440257</v>
      </c>
      <c r="B2826" s="101" t="s">
        <v>87</v>
      </c>
      <c r="C2826" s="101">
        <v>30</v>
      </c>
    </row>
    <row r="2827" spans="1:3" x14ac:dyDescent="0.3">
      <c r="A2827" s="101">
        <v>440258</v>
      </c>
      <c r="B2827" s="101" t="s">
        <v>87</v>
      </c>
      <c r="C2827" s="101">
        <v>30</v>
      </c>
    </row>
    <row r="2828" spans="1:3" x14ac:dyDescent="0.3">
      <c r="A2828" s="101">
        <v>440262</v>
      </c>
      <c r="B2828" s="101" t="s">
        <v>87</v>
      </c>
      <c r="C2828" s="101">
        <v>30</v>
      </c>
    </row>
    <row r="2829" spans="1:3" x14ac:dyDescent="0.3">
      <c r="A2829" s="101">
        <v>440263</v>
      </c>
      <c r="B2829" s="101" t="s">
        <v>87</v>
      </c>
      <c r="C2829" s="101">
        <v>30</v>
      </c>
    </row>
    <row r="2830" spans="1:3" x14ac:dyDescent="0.3">
      <c r="A2830" s="101">
        <v>440266</v>
      </c>
      <c r="B2830" s="101" t="s">
        <v>87</v>
      </c>
      <c r="C2830" s="101">
        <v>30</v>
      </c>
    </row>
    <row r="2831" spans="1:3" x14ac:dyDescent="0.3">
      <c r="A2831" s="101">
        <v>440267</v>
      </c>
      <c r="B2831" s="101" t="s">
        <v>87</v>
      </c>
      <c r="C2831" s="101">
        <v>30</v>
      </c>
    </row>
    <row r="2832" spans="1:3" x14ac:dyDescent="0.3">
      <c r="A2832" s="101">
        <v>440268</v>
      </c>
      <c r="B2832" s="101" t="s">
        <v>87</v>
      </c>
      <c r="C2832" s="101">
        <v>30</v>
      </c>
    </row>
    <row r="2833" spans="1:3" x14ac:dyDescent="0.3">
      <c r="A2833" s="101">
        <v>440270</v>
      </c>
      <c r="B2833" s="101" t="s">
        <v>87</v>
      </c>
      <c r="C2833" s="101">
        <v>30</v>
      </c>
    </row>
    <row r="2834" spans="1:3" x14ac:dyDescent="0.3">
      <c r="A2834" s="101">
        <v>440271</v>
      </c>
      <c r="B2834" s="101" t="s">
        <v>87</v>
      </c>
      <c r="C2834" s="101">
        <v>30</v>
      </c>
    </row>
    <row r="2835" spans="1:3" x14ac:dyDescent="0.3">
      <c r="A2835" s="101">
        <v>440272</v>
      </c>
      <c r="B2835" s="101" t="s">
        <v>87</v>
      </c>
      <c r="C2835" s="101">
        <v>30</v>
      </c>
    </row>
    <row r="2836" spans="1:3" x14ac:dyDescent="0.3">
      <c r="A2836" s="101">
        <v>440273</v>
      </c>
      <c r="B2836" s="101" t="s">
        <v>87</v>
      </c>
      <c r="C2836" s="101">
        <v>30</v>
      </c>
    </row>
    <row r="2837" spans="1:3" x14ac:dyDescent="0.3">
      <c r="A2837" s="101">
        <v>440276</v>
      </c>
      <c r="B2837" s="101" t="s">
        <v>87</v>
      </c>
      <c r="C2837" s="101">
        <v>30</v>
      </c>
    </row>
    <row r="2838" spans="1:3" x14ac:dyDescent="0.3">
      <c r="A2838" s="101">
        <v>440277</v>
      </c>
      <c r="B2838" s="101" t="s">
        <v>87</v>
      </c>
      <c r="C2838" s="101">
        <v>30</v>
      </c>
    </row>
    <row r="2839" spans="1:3" x14ac:dyDescent="0.3">
      <c r="A2839" s="101">
        <v>440278</v>
      </c>
      <c r="B2839" s="101" t="s">
        <v>87</v>
      </c>
      <c r="C2839" s="101">
        <v>30</v>
      </c>
    </row>
    <row r="2840" spans="1:3" x14ac:dyDescent="0.3">
      <c r="A2840" s="101">
        <v>440279</v>
      </c>
      <c r="B2840" s="101" t="s">
        <v>87</v>
      </c>
      <c r="C2840" s="101">
        <v>30</v>
      </c>
    </row>
    <row r="2841" spans="1:3" x14ac:dyDescent="0.3">
      <c r="A2841" s="101">
        <v>440280</v>
      </c>
      <c r="B2841" s="101" t="s">
        <v>87</v>
      </c>
      <c r="C2841" s="101">
        <v>930</v>
      </c>
    </row>
    <row r="2842" spans="1:3" x14ac:dyDescent="0.3">
      <c r="A2842" s="101">
        <v>440281</v>
      </c>
      <c r="B2842" s="101" t="s">
        <v>87</v>
      </c>
      <c r="C2842" s="101">
        <v>30</v>
      </c>
    </row>
    <row r="2843" spans="1:3" x14ac:dyDescent="0.3">
      <c r="A2843" s="101">
        <v>440283</v>
      </c>
      <c r="B2843" s="101" t="s">
        <v>87</v>
      </c>
      <c r="C2843" s="101">
        <v>30</v>
      </c>
    </row>
    <row r="2844" spans="1:3" x14ac:dyDescent="0.3">
      <c r="A2844" s="101">
        <v>440286</v>
      </c>
      <c r="B2844" s="101" t="s">
        <v>87</v>
      </c>
      <c r="C2844" s="101">
        <v>30</v>
      </c>
    </row>
    <row r="2845" spans="1:3" x14ac:dyDescent="0.3">
      <c r="A2845" s="101">
        <v>440288</v>
      </c>
      <c r="B2845" s="101" t="s">
        <v>87</v>
      </c>
      <c r="C2845" s="101">
        <v>30</v>
      </c>
    </row>
    <row r="2846" spans="1:3" x14ac:dyDescent="0.3">
      <c r="A2846" s="101">
        <v>440289</v>
      </c>
      <c r="B2846" s="101" t="s">
        <v>87</v>
      </c>
      <c r="C2846" s="101">
        <v>30</v>
      </c>
    </row>
    <row r="2847" spans="1:3" x14ac:dyDescent="0.3">
      <c r="A2847" s="101">
        <v>440290</v>
      </c>
      <c r="B2847" s="101" t="s">
        <v>87</v>
      </c>
      <c r="C2847" s="101">
        <v>30</v>
      </c>
    </row>
    <row r="2848" spans="1:3" x14ac:dyDescent="0.3">
      <c r="A2848" s="101">
        <v>440291</v>
      </c>
      <c r="B2848" s="101" t="s">
        <v>87</v>
      </c>
      <c r="C2848" s="101">
        <v>30</v>
      </c>
    </row>
    <row r="2849" spans="1:3" x14ac:dyDescent="0.3">
      <c r="A2849" s="101">
        <v>440292</v>
      </c>
      <c r="B2849" s="101" t="s">
        <v>87</v>
      </c>
      <c r="C2849" s="101">
        <v>30</v>
      </c>
    </row>
    <row r="2850" spans="1:3" x14ac:dyDescent="0.3">
      <c r="A2850" s="101">
        <v>440294</v>
      </c>
      <c r="B2850" s="101" t="s">
        <v>87</v>
      </c>
      <c r="C2850" s="101">
        <v>30</v>
      </c>
    </row>
    <row r="2851" spans="1:3" x14ac:dyDescent="0.3">
      <c r="A2851" s="101">
        <v>440295</v>
      </c>
      <c r="B2851" s="101" t="s">
        <v>87</v>
      </c>
      <c r="C2851" s="101">
        <v>30</v>
      </c>
    </row>
    <row r="2852" spans="1:3" x14ac:dyDescent="0.3">
      <c r="A2852" s="101">
        <v>440297</v>
      </c>
      <c r="B2852" s="101" t="s">
        <v>87</v>
      </c>
      <c r="C2852" s="101">
        <v>30</v>
      </c>
    </row>
    <row r="2853" spans="1:3" x14ac:dyDescent="0.3">
      <c r="A2853" s="101">
        <v>440298</v>
      </c>
      <c r="B2853" s="101" t="s">
        <v>87</v>
      </c>
      <c r="C2853" s="101">
        <v>30</v>
      </c>
    </row>
    <row r="2854" spans="1:3" x14ac:dyDescent="0.3">
      <c r="A2854" s="101">
        <v>440299</v>
      </c>
      <c r="B2854" s="101" t="s">
        <v>87</v>
      </c>
      <c r="C2854" s="101">
        <v>30</v>
      </c>
    </row>
    <row r="2855" spans="1:3" x14ac:dyDescent="0.3">
      <c r="A2855" s="101">
        <v>440300</v>
      </c>
      <c r="B2855" s="101" t="s">
        <v>87</v>
      </c>
      <c r="C2855" s="101">
        <v>30</v>
      </c>
    </row>
    <row r="2856" spans="1:3" x14ac:dyDescent="0.3">
      <c r="A2856" s="101">
        <v>440301</v>
      </c>
      <c r="B2856" s="101" t="s">
        <v>87</v>
      </c>
      <c r="C2856" s="101">
        <v>30</v>
      </c>
    </row>
    <row r="2857" spans="1:3" x14ac:dyDescent="0.3">
      <c r="A2857" s="101">
        <v>440303</v>
      </c>
      <c r="B2857" s="101" t="s">
        <v>87</v>
      </c>
      <c r="C2857" s="101">
        <v>30</v>
      </c>
    </row>
    <row r="2858" spans="1:3" x14ac:dyDescent="0.3">
      <c r="A2858" s="101">
        <v>440304</v>
      </c>
      <c r="B2858" s="101" t="s">
        <v>87</v>
      </c>
      <c r="C2858" s="101">
        <v>30</v>
      </c>
    </row>
    <row r="2859" spans="1:3" x14ac:dyDescent="0.3">
      <c r="A2859" s="101">
        <v>440306</v>
      </c>
      <c r="B2859" s="101" t="s">
        <v>87</v>
      </c>
      <c r="C2859" s="101">
        <v>30</v>
      </c>
    </row>
    <row r="2860" spans="1:3" x14ac:dyDescent="0.3">
      <c r="A2860" s="101">
        <v>440307</v>
      </c>
      <c r="B2860" s="101" t="s">
        <v>87</v>
      </c>
      <c r="C2860" s="101">
        <v>30</v>
      </c>
    </row>
    <row r="2861" spans="1:3" x14ac:dyDescent="0.3">
      <c r="A2861" s="101">
        <v>440308</v>
      </c>
      <c r="B2861" s="101" t="s">
        <v>87</v>
      </c>
      <c r="C2861" s="101">
        <v>30</v>
      </c>
    </row>
    <row r="2862" spans="1:3" x14ac:dyDescent="0.3">
      <c r="A2862" s="101">
        <v>440309</v>
      </c>
      <c r="B2862" s="101" t="s">
        <v>87</v>
      </c>
      <c r="C2862" s="101">
        <v>30</v>
      </c>
    </row>
    <row r="2863" spans="1:3" x14ac:dyDescent="0.3">
      <c r="A2863" s="101">
        <v>440310</v>
      </c>
      <c r="B2863" s="101" t="s">
        <v>87</v>
      </c>
      <c r="C2863" s="101">
        <v>30</v>
      </c>
    </row>
    <row r="2864" spans="1:3" x14ac:dyDescent="0.3">
      <c r="A2864" s="101">
        <v>440311</v>
      </c>
      <c r="B2864" s="101" t="s">
        <v>87</v>
      </c>
      <c r="C2864" s="101">
        <v>30</v>
      </c>
    </row>
    <row r="2865" spans="1:3" x14ac:dyDescent="0.3">
      <c r="A2865" s="101">
        <v>440312</v>
      </c>
      <c r="B2865" s="101" t="s">
        <v>87</v>
      </c>
      <c r="C2865" s="101">
        <v>30</v>
      </c>
    </row>
    <row r="2866" spans="1:3" x14ac:dyDescent="0.3">
      <c r="A2866" s="101">
        <v>440313</v>
      </c>
      <c r="B2866" s="101" t="s">
        <v>87</v>
      </c>
      <c r="C2866" s="101">
        <v>30</v>
      </c>
    </row>
    <row r="2867" spans="1:3" x14ac:dyDescent="0.3">
      <c r="A2867" s="101">
        <v>440314</v>
      </c>
      <c r="B2867" s="101" t="s">
        <v>87</v>
      </c>
      <c r="C2867" s="101">
        <v>30</v>
      </c>
    </row>
    <row r="2868" spans="1:3" x14ac:dyDescent="0.3">
      <c r="A2868" s="101">
        <v>440317</v>
      </c>
      <c r="B2868" s="101" t="s">
        <v>87</v>
      </c>
      <c r="C2868" s="101">
        <v>30</v>
      </c>
    </row>
    <row r="2869" spans="1:3" x14ac:dyDescent="0.3">
      <c r="A2869" s="101">
        <v>440318</v>
      </c>
      <c r="B2869" s="101" t="s">
        <v>87</v>
      </c>
      <c r="C2869" s="101">
        <v>30</v>
      </c>
    </row>
    <row r="2870" spans="1:3" x14ac:dyDescent="0.3">
      <c r="A2870" s="101">
        <v>440320</v>
      </c>
      <c r="B2870" s="101" t="s">
        <v>87</v>
      </c>
      <c r="C2870" s="101">
        <v>30</v>
      </c>
    </row>
    <row r="2871" spans="1:3" x14ac:dyDescent="0.3">
      <c r="A2871" s="101">
        <v>440323</v>
      </c>
      <c r="B2871" s="101" t="s">
        <v>87</v>
      </c>
      <c r="C2871" s="101">
        <v>30</v>
      </c>
    </row>
    <row r="2872" spans="1:3" x14ac:dyDescent="0.3">
      <c r="A2872" s="101">
        <v>440324</v>
      </c>
      <c r="B2872" s="101" t="s">
        <v>87</v>
      </c>
      <c r="C2872" s="101">
        <v>30</v>
      </c>
    </row>
    <row r="2873" spans="1:3" x14ac:dyDescent="0.3">
      <c r="A2873" s="101">
        <v>440326</v>
      </c>
      <c r="B2873" s="101" t="s">
        <v>87</v>
      </c>
      <c r="C2873" s="101">
        <v>30</v>
      </c>
    </row>
    <row r="2874" spans="1:3" x14ac:dyDescent="0.3">
      <c r="A2874" s="101">
        <v>440327</v>
      </c>
      <c r="B2874" s="101" t="s">
        <v>87</v>
      </c>
      <c r="C2874" s="101">
        <v>30</v>
      </c>
    </row>
    <row r="2875" spans="1:3" x14ac:dyDescent="0.3">
      <c r="A2875" s="101">
        <v>440329</v>
      </c>
      <c r="B2875" s="101" t="s">
        <v>87</v>
      </c>
      <c r="C2875" s="101">
        <v>30</v>
      </c>
    </row>
    <row r="2876" spans="1:3" x14ac:dyDescent="0.3">
      <c r="A2876" s="101">
        <v>440331</v>
      </c>
      <c r="B2876" s="101" t="s">
        <v>87</v>
      </c>
      <c r="C2876" s="101">
        <v>30</v>
      </c>
    </row>
    <row r="2877" spans="1:3" x14ac:dyDescent="0.3">
      <c r="A2877" s="101">
        <v>440332</v>
      </c>
      <c r="B2877" s="101" t="s">
        <v>87</v>
      </c>
      <c r="C2877" s="101">
        <v>30</v>
      </c>
    </row>
    <row r="2878" spans="1:3" x14ac:dyDescent="0.3">
      <c r="A2878" s="101">
        <v>440333</v>
      </c>
      <c r="B2878" s="101" t="s">
        <v>87</v>
      </c>
      <c r="C2878" s="101">
        <v>30</v>
      </c>
    </row>
    <row r="2879" spans="1:3" x14ac:dyDescent="0.3">
      <c r="A2879" s="101">
        <v>440334</v>
      </c>
      <c r="B2879" s="101" t="s">
        <v>87</v>
      </c>
      <c r="C2879" s="101">
        <v>30</v>
      </c>
    </row>
    <row r="2880" spans="1:3" x14ac:dyDescent="0.3">
      <c r="A2880" s="101">
        <v>440335</v>
      </c>
      <c r="B2880" s="101" t="s">
        <v>87</v>
      </c>
      <c r="C2880" s="101">
        <v>30</v>
      </c>
    </row>
    <row r="2881" spans="1:3" x14ac:dyDescent="0.3">
      <c r="A2881" s="101">
        <v>440337</v>
      </c>
      <c r="B2881" s="101" t="s">
        <v>87</v>
      </c>
      <c r="C2881" s="101">
        <v>30</v>
      </c>
    </row>
    <row r="2882" spans="1:3" x14ac:dyDescent="0.3">
      <c r="A2882" s="101">
        <v>440338</v>
      </c>
      <c r="B2882" s="101" t="s">
        <v>87</v>
      </c>
      <c r="C2882" s="101">
        <v>30</v>
      </c>
    </row>
    <row r="2883" spans="1:3" x14ac:dyDescent="0.3">
      <c r="A2883" s="101">
        <v>440339</v>
      </c>
      <c r="B2883" s="101" t="s">
        <v>87</v>
      </c>
      <c r="C2883" s="101">
        <v>30</v>
      </c>
    </row>
    <row r="2884" spans="1:3" x14ac:dyDescent="0.3">
      <c r="A2884" s="101">
        <v>440340</v>
      </c>
      <c r="B2884" s="101" t="s">
        <v>87</v>
      </c>
      <c r="C2884" s="101">
        <v>30</v>
      </c>
    </row>
    <row r="2885" spans="1:3" x14ac:dyDescent="0.3">
      <c r="A2885" s="101">
        <v>440341</v>
      </c>
      <c r="B2885" s="101" t="s">
        <v>87</v>
      </c>
      <c r="C2885" s="101">
        <v>30</v>
      </c>
    </row>
    <row r="2886" spans="1:3" x14ac:dyDescent="0.3">
      <c r="A2886" s="101">
        <v>440343</v>
      </c>
      <c r="B2886" s="101" t="s">
        <v>87</v>
      </c>
      <c r="C2886" s="101">
        <v>30</v>
      </c>
    </row>
    <row r="2887" spans="1:3" x14ac:dyDescent="0.3">
      <c r="A2887" s="101">
        <v>440346</v>
      </c>
      <c r="B2887" s="101" t="s">
        <v>87</v>
      </c>
      <c r="C2887" s="101">
        <v>30</v>
      </c>
    </row>
    <row r="2888" spans="1:3" x14ac:dyDescent="0.3">
      <c r="A2888" s="101">
        <v>440347</v>
      </c>
      <c r="B2888" s="101" t="s">
        <v>87</v>
      </c>
      <c r="C2888" s="101">
        <v>30</v>
      </c>
    </row>
    <row r="2889" spans="1:3" x14ac:dyDescent="0.3">
      <c r="A2889" s="101">
        <v>440348</v>
      </c>
      <c r="B2889" s="101" t="s">
        <v>87</v>
      </c>
      <c r="C2889" s="101">
        <v>30</v>
      </c>
    </row>
    <row r="2890" spans="1:3" x14ac:dyDescent="0.3">
      <c r="A2890" s="101">
        <v>440349</v>
      </c>
      <c r="B2890" s="101" t="s">
        <v>87</v>
      </c>
      <c r="C2890" s="101">
        <v>30</v>
      </c>
    </row>
    <row r="2891" spans="1:3" x14ac:dyDescent="0.3">
      <c r="A2891" s="101">
        <v>440350</v>
      </c>
      <c r="B2891" s="101" t="s">
        <v>87</v>
      </c>
      <c r="C2891" s="101">
        <v>30</v>
      </c>
    </row>
    <row r="2892" spans="1:3" x14ac:dyDescent="0.3">
      <c r="A2892" s="101">
        <v>440351</v>
      </c>
      <c r="B2892" s="101" t="s">
        <v>87</v>
      </c>
      <c r="C2892" s="101">
        <v>30</v>
      </c>
    </row>
    <row r="2893" spans="1:3" x14ac:dyDescent="0.3">
      <c r="A2893" s="101">
        <v>440353</v>
      </c>
      <c r="B2893" s="101" t="s">
        <v>87</v>
      </c>
      <c r="C2893" s="101">
        <v>30</v>
      </c>
    </row>
    <row r="2894" spans="1:3" x14ac:dyDescent="0.3">
      <c r="A2894" s="108">
        <v>440354</v>
      </c>
      <c r="B2894" s="107" t="s">
        <v>87</v>
      </c>
      <c r="C2894" s="109">
        <v>930</v>
      </c>
    </row>
    <row r="2895" spans="1:3" x14ac:dyDescent="0.3">
      <c r="A2895" s="101">
        <v>440355</v>
      </c>
      <c r="B2895" s="101" t="s">
        <v>87</v>
      </c>
      <c r="C2895" s="101">
        <v>30</v>
      </c>
    </row>
    <row r="2896" spans="1:3" x14ac:dyDescent="0.3">
      <c r="A2896" s="101">
        <v>440356</v>
      </c>
      <c r="B2896" s="101" t="s">
        <v>87</v>
      </c>
      <c r="C2896" s="101">
        <v>30</v>
      </c>
    </row>
    <row r="2897" spans="1:3" x14ac:dyDescent="0.3">
      <c r="A2897" s="101">
        <v>440357</v>
      </c>
      <c r="B2897" s="101" t="s">
        <v>87</v>
      </c>
      <c r="C2897" s="101">
        <v>30</v>
      </c>
    </row>
    <row r="2898" spans="1:3" x14ac:dyDescent="0.3">
      <c r="A2898" s="101">
        <v>440359</v>
      </c>
      <c r="B2898" s="101" t="s">
        <v>87</v>
      </c>
      <c r="C2898" s="101">
        <v>30</v>
      </c>
    </row>
    <row r="2899" spans="1:3" x14ac:dyDescent="0.3">
      <c r="A2899" s="101">
        <v>440361</v>
      </c>
      <c r="B2899" s="101" t="s">
        <v>87</v>
      </c>
      <c r="C2899" s="101">
        <v>30</v>
      </c>
    </row>
    <row r="2900" spans="1:3" x14ac:dyDescent="0.3">
      <c r="A2900" s="101">
        <v>440363</v>
      </c>
      <c r="B2900" s="101" t="s">
        <v>87</v>
      </c>
      <c r="C2900" s="101">
        <v>30</v>
      </c>
    </row>
    <row r="2901" spans="1:3" x14ac:dyDescent="0.3">
      <c r="A2901" s="101">
        <v>440367</v>
      </c>
      <c r="B2901" s="101" t="s">
        <v>87</v>
      </c>
      <c r="C2901" s="101">
        <v>30</v>
      </c>
    </row>
    <row r="2902" spans="1:3" x14ac:dyDescent="0.3">
      <c r="A2902" s="101">
        <v>440369</v>
      </c>
      <c r="B2902" s="101" t="s">
        <v>87</v>
      </c>
      <c r="C2902" s="101">
        <v>30</v>
      </c>
    </row>
    <row r="2903" spans="1:3" x14ac:dyDescent="0.3">
      <c r="A2903" s="101">
        <v>440370</v>
      </c>
      <c r="B2903" s="101" t="s">
        <v>87</v>
      </c>
      <c r="C2903" s="101">
        <v>30</v>
      </c>
    </row>
    <row r="2904" spans="1:3" x14ac:dyDescent="0.3">
      <c r="A2904" s="101">
        <v>440371</v>
      </c>
      <c r="B2904" s="101" t="s">
        <v>87</v>
      </c>
      <c r="C2904" s="101">
        <v>30</v>
      </c>
    </row>
    <row r="2905" spans="1:3" x14ac:dyDescent="0.3">
      <c r="A2905" s="101">
        <v>440372</v>
      </c>
      <c r="B2905" s="101" t="s">
        <v>87</v>
      </c>
      <c r="C2905" s="101">
        <v>30</v>
      </c>
    </row>
    <row r="2906" spans="1:3" x14ac:dyDescent="0.3">
      <c r="A2906" s="101">
        <v>440373</v>
      </c>
      <c r="B2906" s="101" t="s">
        <v>87</v>
      </c>
      <c r="C2906" s="101">
        <v>30</v>
      </c>
    </row>
    <row r="2907" spans="1:3" x14ac:dyDescent="0.3">
      <c r="A2907" s="101">
        <v>440374</v>
      </c>
      <c r="B2907" s="101" t="s">
        <v>87</v>
      </c>
      <c r="C2907" s="101">
        <v>30</v>
      </c>
    </row>
    <row r="2908" spans="1:3" x14ac:dyDescent="0.3">
      <c r="A2908" s="101">
        <v>440375</v>
      </c>
      <c r="B2908" s="101" t="s">
        <v>87</v>
      </c>
      <c r="C2908" s="101">
        <v>30</v>
      </c>
    </row>
    <row r="2909" spans="1:3" x14ac:dyDescent="0.3">
      <c r="A2909" s="101">
        <v>440376</v>
      </c>
      <c r="B2909" s="101" t="s">
        <v>87</v>
      </c>
      <c r="C2909" s="101">
        <v>30</v>
      </c>
    </row>
    <row r="2910" spans="1:3" x14ac:dyDescent="0.3">
      <c r="A2910" s="101">
        <v>440377</v>
      </c>
      <c r="B2910" s="101" t="s">
        <v>87</v>
      </c>
      <c r="C2910" s="101">
        <v>30</v>
      </c>
    </row>
    <row r="2911" spans="1:3" x14ac:dyDescent="0.3">
      <c r="A2911" s="101">
        <v>440379</v>
      </c>
      <c r="B2911" s="101" t="s">
        <v>87</v>
      </c>
      <c r="C2911" s="101">
        <v>30</v>
      </c>
    </row>
    <row r="2912" spans="1:3" x14ac:dyDescent="0.3">
      <c r="A2912" s="101">
        <v>440380</v>
      </c>
      <c r="B2912" s="101" t="s">
        <v>87</v>
      </c>
      <c r="C2912" s="101">
        <v>30</v>
      </c>
    </row>
    <row r="2913" spans="1:3" x14ac:dyDescent="0.3">
      <c r="A2913" s="101">
        <v>440381</v>
      </c>
      <c r="B2913" s="101" t="s">
        <v>87</v>
      </c>
      <c r="C2913" s="101">
        <v>30</v>
      </c>
    </row>
    <row r="2914" spans="1:3" x14ac:dyDescent="0.3">
      <c r="A2914" s="101">
        <v>440384</v>
      </c>
      <c r="B2914" s="101" t="s">
        <v>87</v>
      </c>
      <c r="C2914" s="101">
        <v>30</v>
      </c>
    </row>
    <row r="2915" spans="1:3" x14ac:dyDescent="0.3">
      <c r="A2915" s="101">
        <v>440385</v>
      </c>
      <c r="B2915" s="101" t="s">
        <v>87</v>
      </c>
      <c r="C2915" s="101">
        <v>30</v>
      </c>
    </row>
    <row r="2916" spans="1:3" x14ac:dyDescent="0.3">
      <c r="A2916" s="101">
        <v>440387</v>
      </c>
      <c r="B2916" s="101" t="s">
        <v>87</v>
      </c>
      <c r="C2916" s="101">
        <v>30</v>
      </c>
    </row>
    <row r="2917" spans="1:3" x14ac:dyDescent="0.3">
      <c r="A2917" s="101">
        <v>440389</v>
      </c>
      <c r="B2917" s="101" t="s">
        <v>87</v>
      </c>
      <c r="C2917" s="101">
        <v>30</v>
      </c>
    </row>
    <row r="2918" spans="1:3" x14ac:dyDescent="0.3">
      <c r="A2918" s="101">
        <v>440391</v>
      </c>
      <c r="B2918" s="101" t="s">
        <v>87</v>
      </c>
      <c r="C2918" s="101">
        <v>30</v>
      </c>
    </row>
    <row r="2919" spans="1:3" x14ac:dyDescent="0.3">
      <c r="A2919" s="101">
        <v>440392</v>
      </c>
      <c r="B2919" s="101" t="s">
        <v>87</v>
      </c>
      <c r="C2919" s="101">
        <v>30</v>
      </c>
    </row>
    <row r="2920" spans="1:3" x14ac:dyDescent="0.3">
      <c r="A2920" s="101">
        <v>440393</v>
      </c>
      <c r="B2920" s="101" t="s">
        <v>87</v>
      </c>
      <c r="C2920" s="101">
        <v>30</v>
      </c>
    </row>
    <row r="2921" spans="1:3" x14ac:dyDescent="0.3">
      <c r="A2921" s="101">
        <v>440394</v>
      </c>
      <c r="B2921" s="101" t="s">
        <v>87</v>
      </c>
      <c r="C2921" s="101">
        <v>30</v>
      </c>
    </row>
    <row r="2922" spans="1:3" x14ac:dyDescent="0.3">
      <c r="A2922" s="101">
        <v>440395</v>
      </c>
      <c r="B2922" s="101" t="s">
        <v>87</v>
      </c>
      <c r="C2922" s="101">
        <v>30</v>
      </c>
    </row>
    <row r="2923" spans="1:3" x14ac:dyDescent="0.3">
      <c r="A2923" s="101">
        <v>440399</v>
      </c>
      <c r="B2923" s="101" t="s">
        <v>87</v>
      </c>
      <c r="C2923" s="101">
        <v>30</v>
      </c>
    </row>
    <row r="2924" spans="1:3" x14ac:dyDescent="0.3">
      <c r="A2924" s="101">
        <v>440400</v>
      </c>
      <c r="B2924" s="101" t="s">
        <v>87</v>
      </c>
      <c r="C2924" s="101">
        <v>30</v>
      </c>
    </row>
    <row r="2925" spans="1:3" x14ac:dyDescent="0.3">
      <c r="A2925" s="101">
        <v>440401</v>
      </c>
      <c r="B2925" s="101" t="s">
        <v>87</v>
      </c>
      <c r="C2925" s="101">
        <v>30</v>
      </c>
    </row>
    <row r="2926" spans="1:3" x14ac:dyDescent="0.3">
      <c r="A2926" s="101">
        <v>440402</v>
      </c>
      <c r="B2926" s="101" t="s">
        <v>87</v>
      </c>
      <c r="C2926" s="101">
        <v>30</v>
      </c>
    </row>
    <row r="2927" spans="1:3" x14ac:dyDescent="0.3">
      <c r="A2927" s="101">
        <v>440403</v>
      </c>
      <c r="B2927" s="101" t="s">
        <v>87</v>
      </c>
      <c r="C2927" s="101">
        <v>30</v>
      </c>
    </row>
    <row r="2928" spans="1:3" x14ac:dyDescent="0.3">
      <c r="A2928" s="101">
        <v>440404</v>
      </c>
      <c r="B2928" s="101" t="s">
        <v>87</v>
      </c>
      <c r="C2928" s="101">
        <v>30</v>
      </c>
    </row>
    <row r="2929" spans="1:3" x14ac:dyDescent="0.3">
      <c r="A2929" s="101">
        <v>440405</v>
      </c>
      <c r="B2929" s="101" t="s">
        <v>87</v>
      </c>
      <c r="C2929" s="101">
        <v>30</v>
      </c>
    </row>
    <row r="2930" spans="1:3" x14ac:dyDescent="0.3">
      <c r="A2930" s="101">
        <v>440408</v>
      </c>
      <c r="B2930" s="101" t="s">
        <v>87</v>
      </c>
      <c r="C2930" s="101">
        <v>30</v>
      </c>
    </row>
    <row r="2931" spans="1:3" x14ac:dyDescent="0.3">
      <c r="A2931" s="101">
        <v>440409</v>
      </c>
      <c r="B2931" s="101" t="s">
        <v>87</v>
      </c>
      <c r="C2931" s="101">
        <v>30</v>
      </c>
    </row>
    <row r="2932" spans="1:3" x14ac:dyDescent="0.3">
      <c r="A2932" s="101">
        <v>440410</v>
      </c>
      <c r="B2932" s="101" t="s">
        <v>87</v>
      </c>
      <c r="C2932" s="101">
        <v>30</v>
      </c>
    </row>
    <row r="2933" spans="1:3" x14ac:dyDescent="0.3">
      <c r="A2933" s="101">
        <v>440411</v>
      </c>
      <c r="B2933" s="101" t="s">
        <v>87</v>
      </c>
      <c r="C2933" s="101">
        <v>30</v>
      </c>
    </row>
    <row r="2934" spans="1:3" x14ac:dyDescent="0.3">
      <c r="A2934" s="101">
        <v>440412</v>
      </c>
      <c r="B2934" s="101" t="s">
        <v>87</v>
      </c>
      <c r="C2934" s="101">
        <v>30</v>
      </c>
    </row>
    <row r="2935" spans="1:3" x14ac:dyDescent="0.3">
      <c r="A2935" s="101">
        <v>440413</v>
      </c>
      <c r="B2935" s="101" t="s">
        <v>87</v>
      </c>
      <c r="C2935" s="101">
        <v>30</v>
      </c>
    </row>
    <row r="2936" spans="1:3" x14ac:dyDescent="0.3">
      <c r="A2936" s="101">
        <v>440414</v>
      </c>
      <c r="B2936" s="101" t="s">
        <v>87</v>
      </c>
      <c r="C2936" s="101">
        <v>30</v>
      </c>
    </row>
    <row r="2937" spans="1:3" x14ac:dyDescent="0.3">
      <c r="A2937" s="101">
        <v>440416</v>
      </c>
      <c r="B2937" s="101" t="s">
        <v>87</v>
      </c>
      <c r="C2937" s="101">
        <v>30</v>
      </c>
    </row>
    <row r="2938" spans="1:3" x14ac:dyDescent="0.3">
      <c r="A2938" s="101">
        <v>440417</v>
      </c>
      <c r="B2938" s="101" t="s">
        <v>87</v>
      </c>
      <c r="C2938" s="101">
        <v>30</v>
      </c>
    </row>
    <row r="2939" spans="1:3" x14ac:dyDescent="0.3">
      <c r="A2939" s="101">
        <v>440421</v>
      </c>
      <c r="B2939" s="101" t="s">
        <v>87</v>
      </c>
      <c r="C2939" s="101">
        <v>30</v>
      </c>
    </row>
    <row r="2940" spans="1:3" x14ac:dyDescent="0.3">
      <c r="A2940" s="101">
        <v>440424</v>
      </c>
      <c r="B2940" s="101" t="s">
        <v>87</v>
      </c>
      <c r="C2940" s="101">
        <v>30</v>
      </c>
    </row>
    <row r="2941" spans="1:3" x14ac:dyDescent="0.3">
      <c r="A2941" s="101">
        <v>440425</v>
      </c>
      <c r="B2941" s="101" t="s">
        <v>87</v>
      </c>
      <c r="C2941" s="101">
        <v>30</v>
      </c>
    </row>
    <row r="2942" spans="1:3" x14ac:dyDescent="0.3">
      <c r="A2942" s="101">
        <v>440426</v>
      </c>
      <c r="B2942" s="101" t="s">
        <v>87</v>
      </c>
      <c r="C2942" s="101">
        <v>30</v>
      </c>
    </row>
    <row r="2943" spans="1:3" x14ac:dyDescent="0.3">
      <c r="A2943" s="101">
        <v>440427</v>
      </c>
      <c r="B2943" s="101" t="s">
        <v>87</v>
      </c>
      <c r="C2943" s="101">
        <v>30</v>
      </c>
    </row>
    <row r="2944" spans="1:3" x14ac:dyDescent="0.3">
      <c r="A2944" s="101">
        <v>440428</v>
      </c>
      <c r="B2944" s="101" t="s">
        <v>87</v>
      </c>
      <c r="C2944" s="101">
        <v>30</v>
      </c>
    </row>
    <row r="2945" spans="1:3" x14ac:dyDescent="0.3">
      <c r="A2945" s="101">
        <v>440429</v>
      </c>
      <c r="B2945" s="101" t="s">
        <v>87</v>
      </c>
      <c r="C2945" s="101">
        <v>30</v>
      </c>
    </row>
    <row r="2946" spans="1:3" x14ac:dyDescent="0.3">
      <c r="A2946" s="101">
        <v>440430</v>
      </c>
      <c r="B2946" s="101" t="s">
        <v>87</v>
      </c>
      <c r="C2946" s="101">
        <v>30</v>
      </c>
    </row>
    <row r="2947" spans="1:3" x14ac:dyDescent="0.3">
      <c r="A2947" s="101">
        <v>440431</v>
      </c>
      <c r="B2947" s="101" t="s">
        <v>87</v>
      </c>
      <c r="C2947" s="101">
        <v>30</v>
      </c>
    </row>
    <row r="2948" spans="1:3" x14ac:dyDescent="0.3">
      <c r="A2948" s="101">
        <v>440432</v>
      </c>
      <c r="B2948" s="101" t="s">
        <v>87</v>
      </c>
      <c r="C2948" s="101">
        <v>30</v>
      </c>
    </row>
    <row r="2949" spans="1:3" x14ac:dyDescent="0.3">
      <c r="A2949" s="101">
        <v>440433</v>
      </c>
      <c r="B2949" s="101" t="s">
        <v>87</v>
      </c>
      <c r="C2949" s="101">
        <v>30</v>
      </c>
    </row>
    <row r="2950" spans="1:3" x14ac:dyDescent="0.3">
      <c r="A2950" s="101">
        <v>440435</v>
      </c>
      <c r="B2950" s="101" t="s">
        <v>87</v>
      </c>
      <c r="C2950" s="101">
        <v>30</v>
      </c>
    </row>
    <row r="2951" spans="1:3" x14ac:dyDescent="0.3">
      <c r="A2951" s="101">
        <v>440436</v>
      </c>
      <c r="B2951" s="101" t="s">
        <v>87</v>
      </c>
      <c r="C2951" s="101">
        <v>30</v>
      </c>
    </row>
    <row r="2952" spans="1:3" x14ac:dyDescent="0.3">
      <c r="A2952" s="101">
        <v>440437</v>
      </c>
      <c r="B2952" s="101" t="s">
        <v>87</v>
      </c>
      <c r="C2952" s="101">
        <v>30</v>
      </c>
    </row>
    <row r="2953" spans="1:3" x14ac:dyDescent="0.3">
      <c r="A2953" s="101">
        <v>440439</v>
      </c>
      <c r="B2953" s="101" t="s">
        <v>87</v>
      </c>
      <c r="C2953" s="101">
        <v>30</v>
      </c>
    </row>
    <row r="2954" spans="1:3" x14ac:dyDescent="0.3">
      <c r="A2954" s="101">
        <v>440440</v>
      </c>
      <c r="B2954" s="101" t="s">
        <v>87</v>
      </c>
      <c r="C2954" s="101">
        <v>30</v>
      </c>
    </row>
    <row r="2955" spans="1:3" x14ac:dyDescent="0.3">
      <c r="A2955" s="101">
        <v>440443</v>
      </c>
      <c r="B2955" s="101" t="s">
        <v>87</v>
      </c>
      <c r="C2955" s="101">
        <v>30</v>
      </c>
    </row>
    <row r="2956" spans="1:3" x14ac:dyDescent="0.3">
      <c r="A2956" s="101">
        <v>440444</v>
      </c>
      <c r="B2956" s="101" t="s">
        <v>87</v>
      </c>
      <c r="C2956" s="101">
        <v>30</v>
      </c>
    </row>
    <row r="2957" spans="1:3" x14ac:dyDescent="0.3">
      <c r="A2957" s="101">
        <v>440445</v>
      </c>
      <c r="B2957" s="101" t="s">
        <v>87</v>
      </c>
      <c r="C2957" s="101">
        <v>30</v>
      </c>
    </row>
    <row r="2958" spans="1:3" x14ac:dyDescent="0.3">
      <c r="A2958" s="101">
        <v>440448</v>
      </c>
      <c r="B2958" s="101" t="s">
        <v>87</v>
      </c>
      <c r="C2958" s="101">
        <v>30</v>
      </c>
    </row>
    <row r="2959" spans="1:3" x14ac:dyDescent="0.3">
      <c r="A2959" s="101">
        <v>440451</v>
      </c>
      <c r="B2959" s="101" t="s">
        <v>87</v>
      </c>
      <c r="C2959" s="101">
        <v>30</v>
      </c>
    </row>
    <row r="2960" spans="1:3" x14ac:dyDescent="0.3">
      <c r="A2960" s="101">
        <v>440452</v>
      </c>
      <c r="B2960" s="101" t="s">
        <v>87</v>
      </c>
      <c r="C2960" s="101">
        <v>30</v>
      </c>
    </row>
    <row r="2961" spans="1:3" x14ac:dyDescent="0.3">
      <c r="A2961" s="102">
        <v>440453</v>
      </c>
      <c r="B2961" s="102" t="s">
        <v>87</v>
      </c>
      <c r="C2961" s="102">
        <v>30</v>
      </c>
    </row>
    <row r="2962" spans="1:3" x14ac:dyDescent="0.3">
      <c r="A2962" s="101">
        <v>440454</v>
      </c>
      <c r="B2962" s="101" t="s">
        <v>87</v>
      </c>
      <c r="C2962" s="101">
        <v>30</v>
      </c>
    </row>
    <row r="2963" spans="1:3" x14ac:dyDescent="0.3">
      <c r="A2963" s="101">
        <v>440456</v>
      </c>
      <c r="B2963" s="101" t="s">
        <v>87</v>
      </c>
      <c r="C2963" s="101">
        <v>30</v>
      </c>
    </row>
    <row r="2964" spans="1:3" x14ac:dyDescent="0.3">
      <c r="A2964" s="101">
        <v>440457</v>
      </c>
      <c r="B2964" s="101" t="s">
        <v>87</v>
      </c>
      <c r="C2964" s="101">
        <v>30</v>
      </c>
    </row>
    <row r="2965" spans="1:3" x14ac:dyDescent="0.3">
      <c r="A2965" s="101">
        <v>440458</v>
      </c>
      <c r="B2965" s="101" t="s">
        <v>87</v>
      </c>
      <c r="C2965" s="101">
        <v>30</v>
      </c>
    </row>
    <row r="2966" spans="1:3" x14ac:dyDescent="0.3">
      <c r="A2966" s="101">
        <v>440460</v>
      </c>
      <c r="B2966" s="101" t="s">
        <v>87</v>
      </c>
      <c r="C2966" s="101">
        <v>30</v>
      </c>
    </row>
    <row r="2967" spans="1:3" x14ac:dyDescent="0.3">
      <c r="A2967" s="101">
        <v>440461</v>
      </c>
      <c r="B2967" s="101" t="s">
        <v>87</v>
      </c>
      <c r="C2967" s="101">
        <v>30</v>
      </c>
    </row>
    <row r="2968" spans="1:3" x14ac:dyDescent="0.3">
      <c r="A2968" s="101">
        <v>440462</v>
      </c>
      <c r="B2968" s="101" t="s">
        <v>87</v>
      </c>
      <c r="C2968" s="101">
        <v>30</v>
      </c>
    </row>
    <row r="2969" spans="1:3" x14ac:dyDescent="0.3">
      <c r="A2969" s="101">
        <v>440464</v>
      </c>
      <c r="B2969" s="101" t="s">
        <v>87</v>
      </c>
      <c r="C2969" s="101">
        <v>30</v>
      </c>
    </row>
    <row r="2970" spans="1:3" x14ac:dyDescent="0.3">
      <c r="A2970" s="101">
        <v>440466</v>
      </c>
      <c r="B2970" s="101" t="s">
        <v>87</v>
      </c>
      <c r="C2970" s="101">
        <v>30</v>
      </c>
    </row>
    <row r="2971" spans="1:3" x14ac:dyDescent="0.3">
      <c r="A2971" s="101">
        <v>440469</v>
      </c>
      <c r="B2971" s="101" t="s">
        <v>87</v>
      </c>
      <c r="C2971" s="101">
        <v>30</v>
      </c>
    </row>
    <row r="2972" spans="1:3" x14ac:dyDescent="0.3">
      <c r="A2972" s="101">
        <v>440471</v>
      </c>
      <c r="B2972" s="101" t="s">
        <v>87</v>
      </c>
      <c r="C2972" s="101">
        <v>30</v>
      </c>
    </row>
    <row r="2973" spans="1:3" x14ac:dyDescent="0.3">
      <c r="A2973" s="101">
        <v>440473</v>
      </c>
      <c r="B2973" s="101" t="s">
        <v>87</v>
      </c>
      <c r="C2973" s="101">
        <v>30</v>
      </c>
    </row>
    <row r="2974" spans="1:3" x14ac:dyDescent="0.3">
      <c r="A2974" s="101">
        <v>440475</v>
      </c>
      <c r="B2974" s="101" t="s">
        <v>87</v>
      </c>
      <c r="C2974" s="101">
        <v>30</v>
      </c>
    </row>
    <row r="2975" spans="1:3" x14ac:dyDescent="0.3">
      <c r="A2975" s="101">
        <v>440476</v>
      </c>
      <c r="B2975" s="101" t="s">
        <v>87</v>
      </c>
      <c r="C2975" s="101">
        <v>30</v>
      </c>
    </row>
    <row r="2976" spans="1:3" x14ac:dyDescent="0.3">
      <c r="A2976" s="101">
        <v>440477</v>
      </c>
      <c r="B2976" s="101" t="s">
        <v>87</v>
      </c>
      <c r="C2976" s="101">
        <v>30</v>
      </c>
    </row>
    <row r="2977" spans="1:3" x14ac:dyDescent="0.3">
      <c r="A2977" s="101">
        <v>440479</v>
      </c>
      <c r="B2977" s="101" t="s">
        <v>87</v>
      </c>
      <c r="C2977" s="101">
        <v>30</v>
      </c>
    </row>
    <row r="2978" spans="1:3" x14ac:dyDescent="0.3">
      <c r="A2978" s="101">
        <v>440480</v>
      </c>
      <c r="B2978" s="101" t="s">
        <v>87</v>
      </c>
      <c r="C2978" s="101">
        <v>30</v>
      </c>
    </row>
    <row r="2979" spans="1:3" x14ac:dyDescent="0.3">
      <c r="A2979" s="101">
        <v>440481</v>
      </c>
      <c r="B2979" s="101" t="s">
        <v>87</v>
      </c>
      <c r="C2979" s="101">
        <v>30</v>
      </c>
    </row>
    <row r="2980" spans="1:3" x14ac:dyDescent="0.3">
      <c r="A2980" s="101">
        <v>440487</v>
      </c>
      <c r="B2980" s="101" t="s">
        <v>87</v>
      </c>
      <c r="C2980" s="101">
        <v>30</v>
      </c>
    </row>
    <row r="2981" spans="1:3" x14ac:dyDescent="0.3">
      <c r="A2981" s="101">
        <v>440488</v>
      </c>
      <c r="B2981" s="101" t="s">
        <v>87</v>
      </c>
      <c r="C2981" s="101">
        <v>30</v>
      </c>
    </row>
    <row r="2982" spans="1:3" x14ac:dyDescent="0.3">
      <c r="A2982" s="101">
        <v>440489</v>
      </c>
      <c r="B2982" s="101" t="s">
        <v>87</v>
      </c>
      <c r="C2982" s="101">
        <v>30</v>
      </c>
    </row>
    <row r="2983" spans="1:3" x14ac:dyDescent="0.3">
      <c r="A2983" s="101">
        <v>440493</v>
      </c>
      <c r="B2983" s="101" t="s">
        <v>87</v>
      </c>
      <c r="C2983" s="101">
        <v>30</v>
      </c>
    </row>
    <row r="2984" spans="1:3" x14ac:dyDescent="0.3">
      <c r="A2984" s="101">
        <v>440494</v>
      </c>
      <c r="B2984" s="101" t="s">
        <v>87</v>
      </c>
      <c r="C2984" s="101">
        <v>30</v>
      </c>
    </row>
    <row r="2985" spans="1:3" x14ac:dyDescent="0.3">
      <c r="A2985" s="101">
        <v>440495</v>
      </c>
      <c r="B2985" s="101" t="s">
        <v>87</v>
      </c>
      <c r="C2985" s="101">
        <v>30</v>
      </c>
    </row>
    <row r="2986" spans="1:3" x14ac:dyDescent="0.3">
      <c r="A2986" s="101">
        <v>440496</v>
      </c>
      <c r="B2986" s="101" t="s">
        <v>87</v>
      </c>
      <c r="C2986" s="101">
        <v>30</v>
      </c>
    </row>
    <row r="2987" spans="1:3" x14ac:dyDescent="0.3">
      <c r="A2987" s="101">
        <v>440499</v>
      </c>
      <c r="B2987" s="101" t="s">
        <v>87</v>
      </c>
      <c r="C2987" s="101">
        <v>30</v>
      </c>
    </row>
    <row r="2988" spans="1:3" x14ac:dyDescent="0.3">
      <c r="A2988" s="101">
        <v>440501</v>
      </c>
      <c r="B2988" s="101" t="s">
        <v>87</v>
      </c>
      <c r="C2988" s="101">
        <v>30</v>
      </c>
    </row>
    <row r="2989" spans="1:3" x14ac:dyDescent="0.3">
      <c r="A2989" s="101">
        <v>440502</v>
      </c>
      <c r="B2989" s="101" t="s">
        <v>87</v>
      </c>
      <c r="C2989" s="101">
        <v>30</v>
      </c>
    </row>
    <row r="2990" spans="1:3" x14ac:dyDescent="0.3">
      <c r="A2990" s="101">
        <v>440503</v>
      </c>
      <c r="B2990" s="101" t="s">
        <v>87</v>
      </c>
      <c r="C2990" s="101">
        <v>30</v>
      </c>
    </row>
    <row r="2991" spans="1:3" x14ac:dyDescent="0.3">
      <c r="A2991" s="101">
        <v>440504</v>
      </c>
      <c r="B2991" s="101" t="s">
        <v>87</v>
      </c>
      <c r="C2991" s="101">
        <v>30</v>
      </c>
    </row>
    <row r="2992" spans="1:3" x14ac:dyDescent="0.3">
      <c r="A2992" s="101">
        <v>440506</v>
      </c>
      <c r="B2992" s="101" t="s">
        <v>87</v>
      </c>
      <c r="C2992" s="101">
        <v>30</v>
      </c>
    </row>
    <row r="2993" spans="1:3" x14ac:dyDescent="0.3">
      <c r="A2993" s="101">
        <v>440507</v>
      </c>
      <c r="B2993" s="101" t="s">
        <v>87</v>
      </c>
      <c r="C2993" s="101">
        <v>30</v>
      </c>
    </row>
    <row r="2994" spans="1:3" x14ac:dyDescent="0.3">
      <c r="A2994" s="101">
        <v>440508</v>
      </c>
      <c r="B2994" s="101" t="s">
        <v>87</v>
      </c>
      <c r="C2994" s="101">
        <v>30</v>
      </c>
    </row>
    <row r="2995" spans="1:3" x14ac:dyDescent="0.3">
      <c r="A2995" s="101">
        <v>440509</v>
      </c>
      <c r="B2995" s="101" t="s">
        <v>87</v>
      </c>
      <c r="C2995" s="101">
        <v>30</v>
      </c>
    </row>
    <row r="2996" spans="1:3" x14ac:dyDescent="0.3">
      <c r="A2996" s="101">
        <v>440512</v>
      </c>
      <c r="B2996" s="101" t="s">
        <v>87</v>
      </c>
      <c r="C2996" s="101">
        <v>30</v>
      </c>
    </row>
    <row r="2997" spans="1:3" x14ac:dyDescent="0.3">
      <c r="A2997" s="101">
        <v>440513</v>
      </c>
      <c r="B2997" s="101" t="s">
        <v>87</v>
      </c>
      <c r="C2997" s="101">
        <v>30</v>
      </c>
    </row>
    <row r="2998" spans="1:3" x14ac:dyDescent="0.3">
      <c r="A2998" s="101">
        <v>440514</v>
      </c>
      <c r="B2998" s="101" t="s">
        <v>87</v>
      </c>
      <c r="C2998" s="101">
        <v>30</v>
      </c>
    </row>
    <row r="2999" spans="1:3" x14ac:dyDescent="0.3">
      <c r="A2999" s="101">
        <v>440518</v>
      </c>
      <c r="B2999" s="101" t="s">
        <v>87</v>
      </c>
      <c r="C2999" s="101">
        <v>30</v>
      </c>
    </row>
    <row r="3000" spans="1:3" x14ac:dyDescent="0.3">
      <c r="A3000" s="101">
        <v>440522</v>
      </c>
      <c r="B3000" s="101" t="s">
        <v>87</v>
      </c>
      <c r="C3000" s="101">
        <v>30</v>
      </c>
    </row>
    <row r="3001" spans="1:3" x14ac:dyDescent="0.3">
      <c r="A3001" s="101">
        <v>440524</v>
      </c>
      <c r="B3001" s="101" t="s">
        <v>87</v>
      </c>
      <c r="C3001" s="101">
        <v>30</v>
      </c>
    </row>
    <row r="3002" spans="1:3" x14ac:dyDescent="0.3">
      <c r="A3002" s="101">
        <v>440525</v>
      </c>
      <c r="B3002" s="101" t="s">
        <v>87</v>
      </c>
      <c r="C3002" s="101">
        <v>30</v>
      </c>
    </row>
    <row r="3003" spans="1:3" x14ac:dyDescent="0.3">
      <c r="A3003" s="101">
        <v>440526</v>
      </c>
      <c r="B3003" s="101" t="s">
        <v>87</v>
      </c>
      <c r="C3003" s="101">
        <v>30</v>
      </c>
    </row>
    <row r="3004" spans="1:3" x14ac:dyDescent="0.3">
      <c r="A3004" s="101">
        <v>440527</v>
      </c>
      <c r="B3004" s="101" t="s">
        <v>87</v>
      </c>
      <c r="C3004" s="101">
        <v>30</v>
      </c>
    </row>
    <row r="3005" spans="1:3" x14ac:dyDescent="0.3">
      <c r="A3005" s="101">
        <v>440529</v>
      </c>
      <c r="B3005" s="101" t="s">
        <v>87</v>
      </c>
      <c r="C3005" s="101">
        <v>30</v>
      </c>
    </row>
    <row r="3006" spans="1:3" x14ac:dyDescent="0.3">
      <c r="A3006" s="101">
        <v>440530</v>
      </c>
      <c r="B3006" s="101" t="s">
        <v>87</v>
      </c>
      <c r="C3006" s="101">
        <v>30</v>
      </c>
    </row>
    <row r="3007" spans="1:3" x14ac:dyDescent="0.3">
      <c r="A3007" s="101">
        <v>440532</v>
      </c>
      <c r="B3007" s="101" t="s">
        <v>87</v>
      </c>
      <c r="C3007" s="101">
        <v>30</v>
      </c>
    </row>
    <row r="3008" spans="1:3" x14ac:dyDescent="0.3">
      <c r="A3008" s="101">
        <v>440535</v>
      </c>
      <c r="B3008" s="101" t="s">
        <v>87</v>
      </c>
      <c r="C3008" s="101">
        <v>30</v>
      </c>
    </row>
    <row r="3009" spans="1:3" x14ac:dyDescent="0.3">
      <c r="A3009" s="101">
        <v>440537</v>
      </c>
      <c r="B3009" s="101" t="s">
        <v>87</v>
      </c>
      <c r="C3009" s="101">
        <v>30</v>
      </c>
    </row>
    <row r="3010" spans="1:3" x14ac:dyDescent="0.3">
      <c r="A3010" s="101">
        <v>440538</v>
      </c>
      <c r="B3010" s="101" t="s">
        <v>87</v>
      </c>
      <c r="C3010" s="101">
        <v>30</v>
      </c>
    </row>
    <row r="3011" spans="1:3" x14ac:dyDescent="0.3">
      <c r="A3011" s="101">
        <v>440539</v>
      </c>
      <c r="B3011" s="101" t="s">
        <v>87</v>
      </c>
      <c r="C3011" s="101">
        <v>30</v>
      </c>
    </row>
    <row r="3012" spans="1:3" x14ac:dyDescent="0.3">
      <c r="A3012" s="101">
        <v>440540</v>
      </c>
      <c r="B3012" s="101" t="s">
        <v>87</v>
      </c>
      <c r="C3012" s="101">
        <v>30</v>
      </c>
    </row>
    <row r="3013" spans="1:3" x14ac:dyDescent="0.3">
      <c r="A3013" s="101">
        <v>440541</v>
      </c>
      <c r="B3013" s="101" t="s">
        <v>87</v>
      </c>
      <c r="C3013" s="101">
        <v>30</v>
      </c>
    </row>
    <row r="3014" spans="1:3" x14ac:dyDescent="0.3">
      <c r="A3014" s="101">
        <v>440542</v>
      </c>
      <c r="B3014" s="101" t="s">
        <v>87</v>
      </c>
      <c r="C3014" s="101">
        <v>30</v>
      </c>
    </row>
    <row r="3015" spans="1:3" x14ac:dyDescent="0.3">
      <c r="A3015" s="101">
        <v>440544</v>
      </c>
      <c r="B3015" s="101" t="s">
        <v>87</v>
      </c>
      <c r="C3015" s="101">
        <v>30</v>
      </c>
    </row>
    <row r="3016" spans="1:3" x14ac:dyDescent="0.3">
      <c r="A3016" s="101">
        <v>440547</v>
      </c>
      <c r="B3016" s="101" t="s">
        <v>87</v>
      </c>
      <c r="C3016" s="101">
        <v>30</v>
      </c>
    </row>
    <row r="3017" spans="1:3" x14ac:dyDescent="0.3">
      <c r="A3017" s="101">
        <v>440548</v>
      </c>
      <c r="B3017" s="101" t="s">
        <v>87</v>
      </c>
      <c r="C3017" s="101">
        <v>30</v>
      </c>
    </row>
    <row r="3018" spans="1:3" x14ac:dyDescent="0.3">
      <c r="A3018" s="101">
        <v>440549</v>
      </c>
      <c r="B3018" s="101" t="s">
        <v>87</v>
      </c>
      <c r="C3018" s="101">
        <v>30</v>
      </c>
    </row>
    <row r="3019" spans="1:3" x14ac:dyDescent="0.3">
      <c r="A3019" s="101">
        <v>440553</v>
      </c>
      <c r="B3019" s="101" t="s">
        <v>87</v>
      </c>
      <c r="C3019" s="101">
        <v>30</v>
      </c>
    </row>
    <row r="3020" spans="1:3" x14ac:dyDescent="0.3">
      <c r="A3020" s="101">
        <v>440554</v>
      </c>
      <c r="B3020" s="101" t="s">
        <v>87</v>
      </c>
      <c r="C3020" s="101">
        <v>30</v>
      </c>
    </row>
    <row r="3021" spans="1:3" x14ac:dyDescent="0.3">
      <c r="A3021" s="101">
        <v>440555</v>
      </c>
      <c r="B3021" s="101" t="s">
        <v>87</v>
      </c>
      <c r="C3021" s="101">
        <v>30</v>
      </c>
    </row>
    <row r="3022" spans="1:3" x14ac:dyDescent="0.3">
      <c r="A3022" s="101">
        <v>440556</v>
      </c>
      <c r="B3022" s="101" t="s">
        <v>87</v>
      </c>
      <c r="C3022" s="101">
        <v>30</v>
      </c>
    </row>
    <row r="3023" spans="1:3" x14ac:dyDescent="0.3">
      <c r="A3023" s="101">
        <v>440557</v>
      </c>
      <c r="B3023" s="101" t="s">
        <v>87</v>
      </c>
      <c r="C3023" s="101">
        <v>30</v>
      </c>
    </row>
    <row r="3024" spans="1:3" x14ac:dyDescent="0.3">
      <c r="A3024" s="101">
        <v>440560</v>
      </c>
      <c r="B3024" s="101" t="s">
        <v>87</v>
      </c>
      <c r="C3024" s="101">
        <v>30</v>
      </c>
    </row>
    <row r="3025" spans="1:3" x14ac:dyDescent="0.3">
      <c r="A3025" s="101">
        <v>440561</v>
      </c>
      <c r="B3025" s="101" t="s">
        <v>87</v>
      </c>
      <c r="C3025" s="101">
        <v>30</v>
      </c>
    </row>
    <row r="3026" spans="1:3" x14ac:dyDescent="0.3">
      <c r="A3026" s="101">
        <v>440562</v>
      </c>
      <c r="B3026" s="101" t="s">
        <v>87</v>
      </c>
      <c r="C3026" s="101">
        <v>30</v>
      </c>
    </row>
    <row r="3027" spans="1:3" x14ac:dyDescent="0.3">
      <c r="A3027" s="101">
        <v>440563</v>
      </c>
      <c r="B3027" s="101" t="s">
        <v>87</v>
      </c>
      <c r="C3027" s="101">
        <v>30</v>
      </c>
    </row>
    <row r="3028" spans="1:3" x14ac:dyDescent="0.3">
      <c r="A3028" s="101">
        <v>440566</v>
      </c>
      <c r="B3028" s="101" t="s">
        <v>87</v>
      </c>
      <c r="C3028" s="101">
        <v>30</v>
      </c>
    </row>
    <row r="3029" spans="1:3" x14ac:dyDescent="0.3">
      <c r="A3029" s="101">
        <v>440567</v>
      </c>
      <c r="B3029" s="101" t="s">
        <v>87</v>
      </c>
      <c r="C3029" s="101">
        <v>30</v>
      </c>
    </row>
    <row r="3030" spans="1:3" x14ac:dyDescent="0.3">
      <c r="A3030" s="101">
        <v>440568</v>
      </c>
      <c r="B3030" s="101" t="s">
        <v>87</v>
      </c>
      <c r="C3030" s="101">
        <v>30</v>
      </c>
    </row>
    <row r="3031" spans="1:3" x14ac:dyDescent="0.3">
      <c r="A3031" s="101">
        <v>440569</v>
      </c>
      <c r="B3031" s="101" t="s">
        <v>87</v>
      </c>
      <c r="C3031" s="101">
        <v>30</v>
      </c>
    </row>
    <row r="3032" spans="1:3" x14ac:dyDescent="0.3">
      <c r="A3032" s="101">
        <v>440570</v>
      </c>
      <c r="B3032" s="101" t="s">
        <v>87</v>
      </c>
      <c r="C3032" s="101">
        <v>30</v>
      </c>
    </row>
    <row r="3033" spans="1:3" x14ac:dyDescent="0.3">
      <c r="A3033" s="101">
        <v>440575</v>
      </c>
      <c r="B3033" s="101" t="s">
        <v>87</v>
      </c>
      <c r="C3033" s="101">
        <v>30</v>
      </c>
    </row>
    <row r="3034" spans="1:3" x14ac:dyDescent="0.3">
      <c r="A3034" s="101">
        <v>440578</v>
      </c>
      <c r="B3034" s="101" t="s">
        <v>87</v>
      </c>
      <c r="C3034" s="101">
        <v>30</v>
      </c>
    </row>
    <row r="3035" spans="1:3" x14ac:dyDescent="0.3">
      <c r="A3035" s="101">
        <v>440579</v>
      </c>
      <c r="B3035" s="101" t="s">
        <v>87</v>
      </c>
      <c r="C3035" s="101">
        <v>30</v>
      </c>
    </row>
    <row r="3036" spans="1:3" x14ac:dyDescent="0.3">
      <c r="A3036" s="101">
        <v>440580</v>
      </c>
      <c r="B3036" s="101" t="s">
        <v>87</v>
      </c>
      <c r="C3036" s="101">
        <v>30</v>
      </c>
    </row>
    <row r="3037" spans="1:3" x14ac:dyDescent="0.3">
      <c r="A3037" s="101">
        <v>440581</v>
      </c>
      <c r="B3037" s="101" t="s">
        <v>87</v>
      </c>
      <c r="C3037" s="101">
        <v>30</v>
      </c>
    </row>
    <row r="3038" spans="1:3" x14ac:dyDescent="0.3">
      <c r="A3038" s="101">
        <v>440582</v>
      </c>
      <c r="B3038" s="101" t="s">
        <v>87</v>
      </c>
      <c r="C3038" s="101">
        <v>30</v>
      </c>
    </row>
    <row r="3039" spans="1:3" x14ac:dyDescent="0.3">
      <c r="A3039" s="101">
        <v>440583</v>
      </c>
      <c r="B3039" s="101" t="s">
        <v>87</v>
      </c>
      <c r="C3039" s="101">
        <v>30</v>
      </c>
    </row>
    <row r="3040" spans="1:3" x14ac:dyDescent="0.3">
      <c r="A3040" s="101">
        <v>440584</v>
      </c>
      <c r="B3040" s="101" t="s">
        <v>87</v>
      </c>
      <c r="C3040" s="101">
        <v>30</v>
      </c>
    </row>
    <row r="3041" spans="1:3" x14ac:dyDescent="0.3">
      <c r="A3041" s="102">
        <v>440585</v>
      </c>
      <c r="B3041" s="102" t="s">
        <v>87</v>
      </c>
      <c r="C3041" s="102">
        <v>30</v>
      </c>
    </row>
    <row r="3042" spans="1:3" x14ac:dyDescent="0.3">
      <c r="A3042" s="101">
        <v>440586</v>
      </c>
      <c r="B3042" s="101" t="s">
        <v>87</v>
      </c>
      <c r="C3042" s="101">
        <v>30</v>
      </c>
    </row>
    <row r="3043" spans="1:3" x14ac:dyDescent="0.3">
      <c r="A3043" s="101">
        <v>440588</v>
      </c>
      <c r="B3043" s="101" t="s">
        <v>87</v>
      </c>
      <c r="C3043" s="101">
        <v>30</v>
      </c>
    </row>
    <row r="3044" spans="1:3" x14ac:dyDescent="0.3">
      <c r="A3044" s="101">
        <v>440589</v>
      </c>
      <c r="B3044" s="101" t="s">
        <v>87</v>
      </c>
      <c r="C3044" s="101">
        <v>30</v>
      </c>
    </row>
    <row r="3045" spans="1:3" x14ac:dyDescent="0.3">
      <c r="A3045" s="102">
        <v>440591</v>
      </c>
      <c r="B3045" s="102" t="s">
        <v>87</v>
      </c>
      <c r="C3045" s="101">
        <v>30</v>
      </c>
    </row>
    <row r="3046" spans="1:3" x14ac:dyDescent="0.3">
      <c r="A3046" s="102">
        <v>440592</v>
      </c>
      <c r="B3046" s="102" t="s">
        <v>87</v>
      </c>
      <c r="C3046" s="101">
        <v>30</v>
      </c>
    </row>
    <row r="3047" spans="1:3" x14ac:dyDescent="0.3">
      <c r="A3047" s="101">
        <v>440594</v>
      </c>
      <c r="B3047" s="101" t="s">
        <v>87</v>
      </c>
      <c r="C3047" s="101">
        <v>30</v>
      </c>
    </row>
    <row r="3048" spans="1:3" x14ac:dyDescent="0.3">
      <c r="A3048" s="102">
        <v>440595</v>
      </c>
      <c r="B3048" s="102" t="s">
        <v>87</v>
      </c>
      <c r="C3048" s="102">
        <v>30</v>
      </c>
    </row>
    <row r="3049" spans="1:3" x14ac:dyDescent="0.3">
      <c r="A3049" s="101">
        <v>440598</v>
      </c>
      <c r="B3049" s="101" t="s">
        <v>87</v>
      </c>
      <c r="C3049" s="101">
        <v>30</v>
      </c>
    </row>
    <row r="3050" spans="1:3" x14ac:dyDescent="0.3">
      <c r="A3050" s="102">
        <v>440600</v>
      </c>
      <c r="B3050" s="102" t="s">
        <v>87</v>
      </c>
      <c r="C3050" s="102">
        <v>30</v>
      </c>
    </row>
    <row r="3051" spans="1:3" x14ac:dyDescent="0.3">
      <c r="A3051" s="101">
        <v>440602</v>
      </c>
      <c r="B3051" s="101" t="s">
        <v>87</v>
      </c>
      <c r="C3051" s="101">
        <v>30</v>
      </c>
    </row>
    <row r="3052" spans="1:3" x14ac:dyDescent="0.3">
      <c r="A3052" s="102">
        <v>440603</v>
      </c>
      <c r="B3052" s="102" t="s">
        <v>87</v>
      </c>
      <c r="C3052" s="102">
        <v>30</v>
      </c>
    </row>
    <row r="3053" spans="1:3" x14ac:dyDescent="0.3">
      <c r="A3053" s="102">
        <v>440605</v>
      </c>
      <c r="B3053" s="102" t="s">
        <v>87</v>
      </c>
      <c r="C3053" s="102">
        <v>30</v>
      </c>
    </row>
    <row r="3054" spans="1:3" x14ac:dyDescent="0.3">
      <c r="A3054" s="101">
        <v>449008</v>
      </c>
      <c r="B3054" s="101" t="s">
        <v>87</v>
      </c>
      <c r="C3054" s="101">
        <v>30</v>
      </c>
    </row>
    <row r="3055" spans="1:3" x14ac:dyDescent="0.3">
      <c r="A3055" s="101">
        <v>449030</v>
      </c>
      <c r="B3055" s="101" t="s">
        <v>87</v>
      </c>
      <c r="C3055" s="101">
        <v>30</v>
      </c>
    </row>
    <row r="3056" spans="1:3" x14ac:dyDescent="0.3">
      <c r="A3056" s="101">
        <v>430003</v>
      </c>
      <c r="B3056" s="101" t="s">
        <v>86</v>
      </c>
      <c r="C3056" s="101">
        <v>31</v>
      </c>
    </row>
    <row r="3057" spans="1:3" x14ac:dyDescent="0.3">
      <c r="A3057" s="101">
        <v>430004</v>
      </c>
      <c r="B3057" s="101" t="s">
        <v>86</v>
      </c>
      <c r="C3057" s="101">
        <v>31</v>
      </c>
    </row>
    <row r="3058" spans="1:3" x14ac:dyDescent="0.3">
      <c r="A3058" s="101">
        <v>430005</v>
      </c>
      <c r="B3058" s="101" t="s">
        <v>86</v>
      </c>
      <c r="C3058" s="101">
        <v>31</v>
      </c>
    </row>
    <row r="3059" spans="1:3" x14ac:dyDescent="0.3">
      <c r="A3059" s="101">
        <v>430006</v>
      </c>
      <c r="B3059" s="101" t="s">
        <v>86</v>
      </c>
      <c r="C3059" s="101">
        <v>31</v>
      </c>
    </row>
    <row r="3060" spans="1:3" x14ac:dyDescent="0.3">
      <c r="A3060" s="101">
        <v>430007</v>
      </c>
      <c r="B3060" s="101" t="s">
        <v>86</v>
      </c>
      <c r="C3060" s="101">
        <v>31</v>
      </c>
    </row>
    <row r="3061" spans="1:3" x14ac:dyDescent="0.3">
      <c r="A3061" s="101">
        <v>430009</v>
      </c>
      <c r="B3061" s="101" t="s">
        <v>86</v>
      </c>
      <c r="C3061" s="101">
        <v>31</v>
      </c>
    </row>
    <row r="3062" spans="1:3" x14ac:dyDescent="0.3">
      <c r="A3062" s="101">
        <v>430010</v>
      </c>
      <c r="B3062" s="101" t="s">
        <v>86</v>
      </c>
      <c r="C3062" s="101">
        <v>31</v>
      </c>
    </row>
    <row r="3063" spans="1:3" x14ac:dyDescent="0.3">
      <c r="A3063" s="101">
        <v>430011</v>
      </c>
      <c r="B3063" s="101" t="s">
        <v>86</v>
      </c>
      <c r="C3063" s="101">
        <v>31</v>
      </c>
    </row>
    <row r="3064" spans="1:3" x14ac:dyDescent="0.3">
      <c r="A3064" s="101">
        <v>430012</v>
      </c>
      <c r="B3064" s="101" t="s">
        <v>86</v>
      </c>
      <c r="C3064" s="101">
        <v>31</v>
      </c>
    </row>
    <row r="3065" spans="1:3" x14ac:dyDescent="0.3">
      <c r="A3065" s="101">
        <v>430013</v>
      </c>
      <c r="B3065" s="101" t="s">
        <v>86</v>
      </c>
      <c r="C3065" s="101">
        <v>31</v>
      </c>
    </row>
    <row r="3066" spans="1:3" x14ac:dyDescent="0.3">
      <c r="A3066" s="101">
        <v>430014</v>
      </c>
      <c r="B3066" s="101" t="s">
        <v>86</v>
      </c>
      <c r="C3066" s="101">
        <v>31</v>
      </c>
    </row>
    <row r="3067" spans="1:3" x14ac:dyDescent="0.3">
      <c r="A3067" s="101">
        <v>430017</v>
      </c>
      <c r="B3067" s="101" t="s">
        <v>86</v>
      </c>
      <c r="C3067" s="101">
        <v>31</v>
      </c>
    </row>
    <row r="3068" spans="1:3" x14ac:dyDescent="0.3">
      <c r="A3068" s="101">
        <v>430018</v>
      </c>
      <c r="B3068" s="101" t="s">
        <v>86</v>
      </c>
      <c r="C3068" s="101">
        <v>31</v>
      </c>
    </row>
    <row r="3069" spans="1:3" x14ac:dyDescent="0.3">
      <c r="A3069" s="101">
        <v>430019</v>
      </c>
      <c r="B3069" s="101" t="s">
        <v>86</v>
      </c>
      <c r="C3069" s="101">
        <v>31</v>
      </c>
    </row>
    <row r="3070" spans="1:3" x14ac:dyDescent="0.3">
      <c r="A3070" s="101">
        <v>430021</v>
      </c>
      <c r="B3070" s="101" t="s">
        <v>86</v>
      </c>
      <c r="C3070" s="101">
        <v>31</v>
      </c>
    </row>
    <row r="3071" spans="1:3" x14ac:dyDescent="0.3">
      <c r="A3071" s="101">
        <v>430024</v>
      </c>
      <c r="B3071" s="101" t="s">
        <v>86</v>
      </c>
      <c r="C3071" s="101">
        <v>31</v>
      </c>
    </row>
    <row r="3072" spans="1:3" x14ac:dyDescent="0.3">
      <c r="A3072" s="101">
        <v>430027</v>
      </c>
      <c r="B3072" s="101" t="s">
        <v>86</v>
      </c>
      <c r="C3072" s="101">
        <v>31</v>
      </c>
    </row>
    <row r="3073" spans="1:3" x14ac:dyDescent="0.3">
      <c r="A3073" s="101">
        <v>430029</v>
      </c>
      <c r="B3073" s="101" t="s">
        <v>86</v>
      </c>
      <c r="C3073" s="101">
        <v>31</v>
      </c>
    </row>
    <row r="3074" spans="1:3" x14ac:dyDescent="0.3">
      <c r="A3074" s="101">
        <v>430030</v>
      </c>
      <c r="B3074" s="101" t="s">
        <v>86</v>
      </c>
      <c r="C3074" s="101">
        <v>31</v>
      </c>
    </row>
    <row r="3075" spans="1:3" x14ac:dyDescent="0.3">
      <c r="A3075" s="101">
        <v>430031</v>
      </c>
      <c r="B3075" s="101" t="s">
        <v>86</v>
      </c>
      <c r="C3075" s="101">
        <v>31</v>
      </c>
    </row>
    <row r="3076" spans="1:3" x14ac:dyDescent="0.3">
      <c r="A3076" s="101">
        <v>430032</v>
      </c>
      <c r="B3076" s="101" t="s">
        <v>86</v>
      </c>
      <c r="C3076" s="101">
        <v>31</v>
      </c>
    </row>
    <row r="3077" spans="1:3" x14ac:dyDescent="0.3">
      <c r="A3077" s="101">
        <v>430035</v>
      </c>
      <c r="B3077" s="101" t="s">
        <v>86</v>
      </c>
      <c r="C3077" s="101">
        <v>31</v>
      </c>
    </row>
    <row r="3078" spans="1:3" x14ac:dyDescent="0.3">
      <c r="A3078" s="101">
        <v>430036</v>
      </c>
      <c r="B3078" s="101" t="s">
        <v>86</v>
      </c>
      <c r="C3078" s="101">
        <v>31</v>
      </c>
    </row>
    <row r="3079" spans="1:3" x14ac:dyDescent="0.3">
      <c r="A3079" s="101">
        <v>430038</v>
      </c>
      <c r="B3079" s="101" t="s">
        <v>86</v>
      </c>
      <c r="C3079" s="101">
        <v>31</v>
      </c>
    </row>
    <row r="3080" spans="1:3" x14ac:dyDescent="0.3">
      <c r="A3080" s="101">
        <v>430039</v>
      </c>
      <c r="B3080" s="101" t="s">
        <v>86</v>
      </c>
      <c r="C3080" s="101">
        <v>31</v>
      </c>
    </row>
    <row r="3081" spans="1:3" x14ac:dyDescent="0.3">
      <c r="A3081" s="101">
        <v>430040</v>
      </c>
      <c r="B3081" s="101" t="s">
        <v>86</v>
      </c>
      <c r="C3081" s="101">
        <v>31</v>
      </c>
    </row>
    <row r="3082" spans="1:3" x14ac:dyDescent="0.3">
      <c r="A3082" s="101">
        <v>430042</v>
      </c>
      <c r="B3082" s="101" t="s">
        <v>86</v>
      </c>
      <c r="C3082" s="101">
        <v>31</v>
      </c>
    </row>
    <row r="3083" spans="1:3" x14ac:dyDescent="0.3">
      <c r="A3083" s="101">
        <v>430043</v>
      </c>
      <c r="B3083" s="101" t="s">
        <v>86</v>
      </c>
      <c r="C3083" s="101">
        <v>31</v>
      </c>
    </row>
    <row r="3084" spans="1:3" x14ac:dyDescent="0.3">
      <c r="A3084" s="101">
        <v>430048</v>
      </c>
      <c r="B3084" s="101" t="s">
        <v>86</v>
      </c>
      <c r="C3084" s="101">
        <v>31</v>
      </c>
    </row>
    <row r="3085" spans="1:3" x14ac:dyDescent="0.3">
      <c r="A3085" s="101">
        <v>430054</v>
      </c>
      <c r="B3085" s="101" t="s">
        <v>86</v>
      </c>
      <c r="C3085" s="101">
        <v>31</v>
      </c>
    </row>
    <row r="3086" spans="1:3" x14ac:dyDescent="0.3">
      <c r="A3086" s="101">
        <v>430055</v>
      </c>
      <c r="B3086" s="101" t="s">
        <v>86</v>
      </c>
      <c r="C3086" s="101">
        <v>31</v>
      </c>
    </row>
    <row r="3087" spans="1:3" x14ac:dyDescent="0.3">
      <c r="A3087" s="101">
        <v>430056</v>
      </c>
      <c r="B3087" s="101" t="s">
        <v>86</v>
      </c>
      <c r="C3087" s="101">
        <v>31</v>
      </c>
    </row>
    <row r="3088" spans="1:3" x14ac:dyDescent="0.3">
      <c r="A3088" s="101">
        <v>430057</v>
      </c>
      <c r="B3088" s="101" t="s">
        <v>86</v>
      </c>
      <c r="C3088" s="101">
        <v>31</v>
      </c>
    </row>
    <row r="3089" spans="1:3" x14ac:dyDescent="0.3">
      <c r="A3089" s="101">
        <v>430058</v>
      </c>
      <c r="B3089" s="101" t="s">
        <v>86</v>
      </c>
      <c r="C3089" s="101">
        <v>31</v>
      </c>
    </row>
    <row r="3090" spans="1:3" x14ac:dyDescent="0.3">
      <c r="A3090" s="101">
        <v>430059</v>
      </c>
      <c r="B3090" s="101" t="s">
        <v>86</v>
      </c>
      <c r="C3090" s="101">
        <v>31</v>
      </c>
    </row>
    <row r="3091" spans="1:3" x14ac:dyDescent="0.3">
      <c r="A3091" s="101">
        <v>430061</v>
      </c>
      <c r="B3091" s="101" t="s">
        <v>86</v>
      </c>
      <c r="C3091" s="101">
        <v>31</v>
      </c>
    </row>
    <row r="3092" spans="1:3" x14ac:dyDescent="0.3">
      <c r="A3092" s="101">
        <v>430062</v>
      </c>
      <c r="B3092" s="101" t="s">
        <v>86</v>
      </c>
      <c r="C3092" s="101">
        <v>31</v>
      </c>
    </row>
    <row r="3093" spans="1:3" x14ac:dyDescent="0.3">
      <c r="A3093" s="101">
        <v>430063</v>
      </c>
      <c r="B3093" s="101" t="s">
        <v>86</v>
      </c>
      <c r="C3093" s="101">
        <v>31</v>
      </c>
    </row>
    <row r="3094" spans="1:3" x14ac:dyDescent="0.3">
      <c r="A3094" s="101">
        <v>430064</v>
      </c>
      <c r="B3094" s="101" t="s">
        <v>86</v>
      </c>
      <c r="C3094" s="101">
        <v>31</v>
      </c>
    </row>
    <row r="3095" spans="1:3" x14ac:dyDescent="0.3">
      <c r="A3095" s="101">
        <v>430065</v>
      </c>
      <c r="B3095" s="101" t="s">
        <v>86</v>
      </c>
      <c r="C3095" s="101">
        <v>31</v>
      </c>
    </row>
    <row r="3096" spans="1:3" x14ac:dyDescent="0.3">
      <c r="A3096" s="101">
        <v>430066</v>
      </c>
      <c r="B3096" s="101" t="s">
        <v>86</v>
      </c>
      <c r="C3096" s="101">
        <v>31</v>
      </c>
    </row>
    <row r="3097" spans="1:3" x14ac:dyDescent="0.3">
      <c r="A3097" s="101">
        <v>430067</v>
      </c>
      <c r="B3097" s="101" t="s">
        <v>86</v>
      </c>
      <c r="C3097" s="101">
        <v>31</v>
      </c>
    </row>
    <row r="3098" spans="1:3" x14ac:dyDescent="0.3">
      <c r="A3098" s="101">
        <v>430068</v>
      </c>
      <c r="B3098" s="101" t="s">
        <v>86</v>
      </c>
      <c r="C3098" s="101">
        <v>31</v>
      </c>
    </row>
    <row r="3099" spans="1:3" x14ac:dyDescent="0.3">
      <c r="A3099" s="101">
        <v>430069</v>
      </c>
      <c r="B3099" s="101" t="s">
        <v>86</v>
      </c>
      <c r="C3099" s="101">
        <v>31</v>
      </c>
    </row>
    <row r="3100" spans="1:3" x14ac:dyDescent="0.3">
      <c r="A3100" s="101">
        <v>430070</v>
      </c>
      <c r="B3100" s="101" t="s">
        <v>86</v>
      </c>
      <c r="C3100" s="101">
        <v>31</v>
      </c>
    </row>
    <row r="3101" spans="1:3" x14ac:dyDescent="0.3">
      <c r="A3101" s="101">
        <v>430071</v>
      </c>
      <c r="B3101" s="101" t="s">
        <v>86</v>
      </c>
      <c r="C3101" s="101">
        <v>31</v>
      </c>
    </row>
    <row r="3102" spans="1:3" x14ac:dyDescent="0.3">
      <c r="A3102" s="101">
        <v>430072</v>
      </c>
      <c r="B3102" s="101" t="s">
        <v>86</v>
      </c>
      <c r="C3102" s="101">
        <v>31</v>
      </c>
    </row>
    <row r="3103" spans="1:3" x14ac:dyDescent="0.3">
      <c r="A3103" s="101">
        <v>430073</v>
      </c>
      <c r="B3103" s="101" t="s">
        <v>86</v>
      </c>
      <c r="C3103" s="101">
        <v>31</v>
      </c>
    </row>
    <row r="3104" spans="1:3" x14ac:dyDescent="0.3">
      <c r="A3104" s="101">
        <v>430077</v>
      </c>
      <c r="B3104" s="101" t="s">
        <v>86</v>
      </c>
      <c r="C3104" s="101">
        <v>31</v>
      </c>
    </row>
    <row r="3105" spans="1:3" x14ac:dyDescent="0.3">
      <c r="A3105" s="101">
        <v>430080</v>
      </c>
      <c r="B3105" s="101" t="s">
        <v>86</v>
      </c>
      <c r="C3105" s="101">
        <v>31</v>
      </c>
    </row>
    <row r="3106" spans="1:3" x14ac:dyDescent="0.3">
      <c r="A3106" s="101">
        <v>430082</v>
      </c>
      <c r="B3106" s="101" t="s">
        <v>86</v>
      </c>
      <c r="C3106" s="101">
        <v>31</v>
      </c>
    </row>
    <row r="3107" spans="1:3" x14ac:dyDescent="0.3">
      <c r="A3107" s="101">
        <v>430083</v>
      </c>
      <c r="B3107" s="101" t="s">
        <v>86</v>
      </c>
      <c r="C3107" s="101">
        <v>31</v>
      </c>
    </row>
    <row r="3108" spans="1:3" x14ac:dyDescent="0.3">
      <c r="A3108" s="101">
        <v>430084</v>
      </c>
      <c r="B3108" s="101" t="s">
        <v>86</v>
      </c>
      <c r="C3108" s="101">
        <v>31</v>
      </c>
    </row>
    <row r="3109" spans="1:3" x14ac:dyDescent="0.3">
      <c r="A3109" s="101">
        <v>430085</v>
      </c>
      <c r="B3109" s="101" t="s">
        <v>86</v>
      </c>
      <c r="C3109" s="101">
        <v>31</v>
      </c>
    </row>
    <row r="3110" spans="1:3" x14ac:dyDescent="0.3">
      <c r="A3110" s="101">
        <v>430088</v>
      </c>
      <c r="B3110" s="101" t="s">
        <v>86</v>
      </c>
      <c r="C3110" s="101">
        <v>31</v>
      </c>
    </row>
    <row r="3111" spans="1:3" x14ac:dyDescent="0.3">
      <c r="A3111" s="101">
        <v>430089</v>
      </c>
      <c r="B3111" s="101" t="s">
        <v>86</v>
      </c>
      <c r="C3111" s="101">
        <v>31</v>
      </c>
    </row>
    <row r="3112" spans="1:3" x14ac:dyDescent="0.3">
      <c r="A3112" s="101">
        <v>430090</v>
      </c>
      <c r="B3112" s="101" t="s">
        <v>86</v>
      </c>
      <c r="C3112" s="101">
        <v>31</v>
      </c>
    </row>
    <row r="3113" spans="1:3" x14ac:dyDescent="0.3">
      <c r="A3113" s="101">
        <v>430093</v>
      </c>
      <c r="B3113" s="101" t="s">
        <v>86</v>
      </c>
      <c r="C3113" s="101">
        <v>31</v>
      </c>
    </row>
    <row r="3114" spans="1:3" x14ac:dyDescent="0.3">
      <c r="A3114" s="101">
        <v>430094</v>
      </c>
      <c r="B3114" s="101" t="s">
        <v>86</v>
      </c>
      <c r="C3114" s="101">
        <v>31</v>
      </c>
    </row>
    <row r="3115" spans="1:3" x14ac:dyDescent="0.3">
      <c r="A3115" s="102">
        <v>430095</v>
      </c>
      <c r="B3115" s="102" t="s">
        <v>86</v>
      </c>
      <c r="C3115" s="101">
        <v>31</v>
      </c>
    </row>
    <row r="3116" spans="1:3" x14ac:dyDescent="0.3">
      <c r="A3116" s="102">
        <v>430097</v>
      </c>
      <c r="B3116" s="102" t="s">
        <v>86</v>
      </c>
      <c r="C3116" s="102">
        <v>31</v>
      </c>
    </row>
    <row r="3117" spans="1:3" x14ac:dyDescent="0.3">
      <c r="A3117" s="101">
        <v>439031</v>
      </c>
      <c r="B3117" s="101" t="s">
        <v>86</v>
      </c>
      <c r="C3117" s="101">
        <v>31</v>
      </c>
    </row>
    <row r="3118" spans="1:3" x14ac:dyDescent="0.3">
      <c r="A3118" s="101">
        <v>160008</v>
      </c>
      <c r="B3118" s="101" t="s">
        <v>85</v>
      </c>
      <c r="C3118" s="101">
        <v>32</v>
      </c>
    </row>
    <row r="3119" spans="1:3" x14ac:dyDescent="0.3">
      <c r="A3119" s="101">
        <v>160011</v>
      </c>
      <c r="B3119" s="101" t="s">
        <v>85</v>
      </c>
      <c r="C3119" s="101">
        <v>32</v>
      </c>
    </row>
    <row r="3120" spans="1:3" x14ac:dyDescent="0.3">
      <c r="A3120" s="101">
        <v>160012</v>
      </c>
      <c r="B3120" s="101" t="s">
        <v>85</v>
      </c>
      <c r="C3120" s="101">
        <v>32</v>
      </c>
    </row>
    <row r="3121" spans="1:3" x14ac:dyDescent="0.3">
      <c r="A3121" s="101">
        <v>160013</v>
      </c>
      <c r="B3121" s="101" t="s">
        <v>85</v>
      </c>
      <c r="C3121" s="101">
        <v>32</v>
      </c>
    </row>
    <row r="3122" spans="1:3" x14ac:dyDescent="0.3">
      <c r="A3122" s="101">
        <v>160014</v>
      </c>
      <c r="B3122" s="101" t="s">
        <v>85</v>
      </c>
      <c r="C3122" s="101">
        <v>32</v>
      </c>
    </row>
    <row r="3123" spans="1:3" x14ac:dyDescent="0.3">
      <c r="A3123" s="101">
        <v>160015</v>
      </c>
      <c r="B3123" s="101" t="s">
        <v>85</v>
      </c>
      <c r="C3123" s="101">
        <v>32</v>
      </c>
    </row>
    <row r="3124" spans="1:3" x14ac:dyDescent="0.3">
      <c r="A3124" s="101">
        <v>160016</v>
      </c>
      <c r="B3124" s="101" t="s">
        <v>85</v>
      </c>
      <c r="C3124" s="101">
        <v>32</v>
      </c>
    </row>
    <row r="3125" spans="1:3" x14ac:dyDescent="0.3">
      <c r="A3125" s="101">
        <v>160017</v>
      </c>
      <c r="B3125" s="101" t="s">
        <v>85</v>
      </c>
      <c r="C3125" s="101">
        <v>32</v>
      </c>
    </row>
    <row r="3126" spans="1:3" x14ac:dyDescent="0.3">
      <c r="A3126" s="101">
        <v>160018</v>
      </c>
      <c r="B3126" s="101" t="s">
        <v>85</v>
      </c>
      <c r="C3126" s="101">
        <v>32</v>
      </c>
    </row>
    <row r="3127" spans="1:3" x14ac:dyDescent="0.3">
      <c r="A3127" s="101">
        <v>160021</v>
      </c>
      <c r="B3127" s="101" t="s">
        <v>85</v>
      </c>
      <c r="C3127" s="101">
        <v>32</v>
      </c>
    </row>
    <row r="3128" spans="1:3" x14ac:dyDescent="0.3">
      <c r="A3128" s="101">
        <v>160024</v>
      </c>
      <c r="B3128" s="101" t="s">
        <v>85</v>
      </c>
      <c r="C3128" s="101">
        <v>32</v>
      </c>
    </row>
    <row r="3129" spans="1:3" x14ac:dyDescent="0.3">
      <c r="A3129" s="101">
        <v>160025</v>
      </c>
      <c r="B3129" s="101" t="s">
        <v>85</v>
      </c>
      <c r="C3129" s="101">
        <v>32</v>
      </c>
    </row>
    <row r="3130" spans="1:3" x14ac:dyDescent="0.3">
      <c r="A3130" s="101">
        <v>160026</v>
      </c>
      <c r="B3130" s="101" t="s">
        <v>85</v>
      </c>
      <c r="C3130" s="101">
        <v>32</v>
      </c>
    </row>
    <row r="3131" spans="1:3" x14ac:dyDescent="0.3">
      <c r="A3131" s="101">
        <v>160027</v>
      </c>
      <c r="B3131" s="101" t="s">
        <v>85</v>
      </c>
      <c r="C3131" s="101">
        <v>32</v>
      </c>
    </row>
    <row r="3132" spans="1:3" x14ac:dyDescent="0.3">
      <c r="A3132" s="101">
        <v>160028</v>
      </c>
      <c r="B3132" s="101" t="s">
        <v>85</v>
      </c>
      <c r="C3132" s="101">
        <v>32</v>
      </c>
    </row>
    <row r="3133" spans="1:3" x14ac:dyDescent="0.3">
      <c r="A3133" s="101">
        <v>160029</v>
      </c>
      <c r="B3133" s="101" t="s">
        <v>85</v>
      </c>
      <c r="C3133" s="101">
        <v>32</v>
      </c>
    </row>
    <row r="3134" spans="1:3" x14ac:dyDescent="0.3">
      <c r="A3134" s="101">
        <v>160030</v>
      </c>
      <c r="B3134" s="101" t="s">
        <v>85</v>
      </c>
      <c r="C3134" s="101">
        <v>32</v>
      </c>
    </row>
    <row r="3135" spans="1:3" x14ac:dyDescent="0.3">
      <c r="A3135" s="101">
        <v>160031</v>
      </c>
      <c r="B3135" s="101" t="s">
        <v>85</v>
      </c>
      <c r="C3135" s="101">
        <v>32</v>
      </c>
    </row>
    <row r="3136" spans="1:3" x14ac:dyDescent="0.3">
      <c r="A3136" s="101">
        <v>160032</v>
      </c>
      <c r="B3136" s="101" t="s">
        <v>85</v>
      </c>
      <c r="C3136" s="101">
        <v>32</v>
      </c>
    </row>
    <row r="3137" spans="1:3" x14ac:dyDescent="0.3">
      <c r="A3137" s="101">
        <v>160033</v>
      </c>
      <c r="B3137" s="101" t="s">
        <v>85</v>
      </c>
      <c r="C3137" s="101">
        <v>32</v>
      </c>
    </row>
    <row r="3138" spans="1:3" x14ac:dyDescent="0.3">
      <c r="A3138" s="101">
        <v>160034</v>
      </c>
      <c r="B3138" s="101" t="s">
        <v>85</v>
      </c>
      <c r="C3138" s="101">
        <v>32</v>
      </c>
    </row>
    <row r="3139" spans="1:3" x14ac:dyDescent="0.3">
      <c r="A3139" s="101">
        <v>160035</v>
      </c>
      <c r="B3139" s="101" t="s">
        <v>85</v>
      </c>
      <c r="C3139" s="101">
        <v>32</v>
      </c>
    </row>
    <row r="3140" spans="1:3" x14ac:dyDescent="0.3">
      <c r="A3140" s="101">
        <v>160036</v>
      </c>
      <c r="B3140" s="101" t="s">
        <v>85</v>
      </c>
      <c r="C3140" s="101">
        <v>32</v>
      </c>
    </row>
    <row r="3141" spans="1:3" x14ac:dyDescent="0.3">
      <c r="A3141" s="101">
        <v>160037</v>
      </c>
      <c r="B3141" s="101" t="s">
        <v>85</v>
      </c>
      <c r="C3141" s="101">
        <v>32</v>
      </c>
    </row>
    <row r="3142" spans="1:3" x14ac:dyDescent="0.3">
      <c r="A3142" s="101">
        <v>160039</v>
      </c>
      <c r="B3142" s="101" t="s">
        <v>85</v>
      </c>
      <c r="C3142" s="101">
        <v>32</v>
      </c>
    </row>
    <row r="3143" spans="1:3" x14ac:dyDescent="0.3">
      <c r="A3143" s="101">
        <v>160040</v>
      </c>
      <c r="B3143" s="101" t="s">
        <v>85</v>
      </c>
      <c r="C3143" s="101">
        <v>32</v>
      </c>
    </row>
    <row r="3144" spans="1:3" x14ac:dyDescent="0.3">
      <c r="A3144" s="101">
        <v>160042</v>
      </c>
      <c r="B3144" s="101" t="s">
        <v>85</v>
      </c>
      <c r="C3144" s="101">
        <v>32</v>
      </c>
    </row>
    <row r="3145" spans="1:3" x14ac:dyDescent="0.3">
      <c r="A3145" s="101">
        <v>160043</v>
      </c>
      <c r="B3145" s="101" t="s">
        <v>85</v>
      </c>
      <c r="C3145" s="101">
        <v>32</v>
      </c>
    </row>
    <row r="3146" spans="1:3" x14ac:dyDescent="0.3">
      <c r="A3146" s="101">
        <v>160044</v>
      </c>
      <c r="B3146" s="101" t="s">
        <v>85</v>
      </c>
      <c r="C3146" s="101">
        <v>32</v>
      </c>
    </row>
    <row r="3147" spans="1:3" x14ac:dyDescent="0.3">
      <c r="A3147" s="101">
        <v>160046</v>
      </c>
      <c r="B3147" s="101" t="s">
        <v>85</v>
      </c>
      <c r="C3147" s="101">
        <v>32</v>
      </c>
    </row>
    <row r="3148" spans="1:3" x14ac:dyDescent="0.3">
      <c r="A3148" s="101">
        <v>160047</v>
      </c>
      <c r="B3148" s="101" t="s">
        <v>85</v>
      </c>
      <c r="C3148" s="101">
        <v>32</v>
      </c>
    </row>
    <row r="3149" spans="1:3" x14ac:dyDescent="0.3">
      <c r="A3149" s="101">
        <v>160048</v>
      </c>
      <c r="B3149" s="101" t="s">
        <v>85</v>
      </c>
      <c r="C3149" s="101">
        <v>32</v>
      </c>
    </row>
    <row r="3150" spans="1:3" x14ac:dyDescent="0.3">
      <c r="A3150" s="101">
        <v>160049</v>
      </c>
      <c r="B3150" s="101" t="s">
        <v>85</v>
      </c>
      <c r="C3150" s="101">
        <v>32</v>
      </c>
    </row>
    <row r="3151" spans="1:3" x14ac:dyDescent="0.3">
      <c r="A3151" s="101">
        <v>160050</v>
      </c>
      <c r="B3151" s="101" t="s">
        <v>85</v>
      </c>
      <c r="C3151" s="101">
        <v>32</v>
      </c>
    </row>
    <row r="3152" spans="1:3" x14ac:dyDescent="0.3">
      <c r="A3152" s="101">
        <v>160052</v>
      </c>
      <c r="B3152" s="101" t="s">
        <v>85</v>
      </c>
      <c r="C3152" s="101">
        <v>32</v>
      </c>
    </row>
    <row r="3153" spans="1:3" x14ac:dyDescent="0.3">
      <c r="A3153" s="101">
        <v>160053</v>
      </c>
      <c r="B3153" s="101" t="s">
        <v>85</v>
      </c>
      <c r="C3153" s="101">
        <v>32</v>
      </c>
    </row>
    <row r="3154" spans="1:3" x14ac:dyDescent="0.3">
      <c r="A3154" s="101">
        <v>160054</v>
      </c>
      <c r="B3154" s="101" t="s">
        <v>85</v>
      </c>
      <c r="C3154" s="101">
        <v>32</v>
      </c>
    </row>
    <row r="3155" spans="1:3" x14ac:dyDescent="0.3">
      <c r="A3155" s="101">
        <v>160055</v>
      </c>
      <c r="B3155" s="101" t="s">
        <v>85</v>
      </c>
      <c r="C3155" s="101">
        <v>32</v>
      </c>
    </row>
    <row r="3156" spans="1:3" x14ac:dyDescent="0.3">
      <c r="A3156" s="101">
        <v>160057</v>
      </c>
      <c r="B3156" s="101" t="s">
        <v>85</v>
      </c>
      <c r="C3156" s="101">
        <v>32</v>
      </c>
    </row>
    <row r="3157" spans="1:3" x14ac:dyDescent="0.3">
      <c r="A3157" s="101">
        <v>160059</v>
      </c>
      <c r="B3157" s="101" t="s">
        <v>85</v>
      </c>
      <c r="C3157" s="101">
        <v>32</v>
      </c>
    </row>
    <row r="3158" spans="1:3" x14ac:dyDescent="0.3">
      <c r="A3158" s="101">
        <v>160060</v>
      </c>
      <c r="B3158" s="101" t="s">
        <v>85</v>
      </c>
      <c r="C3158" s="101">
        <v>32</v>
      </c>
    </row>
    <row r="3159" spans="1:3" x14ac:dyDescent="0.3">
      <c r="A3159" s="101">
        <v>160061</v>
      </c>
      <c r="B3159" s="101" t="s">
        <v>85</v>
      </c>
      <c r="C3159" s="101">
        <v>32</v>
      </c>
    </row>
    <row r="3160" spans="1:3" x14ac:dyDescent="0.3">
      <c r="A3160" s="101">
        <v>160062</v>
      </c>
      <c r="B3160" s="101" t="s">
        <v>85</v>
      </c>
      <c r="C3160" s="101">
        <v>32</v>
      </c>
    </row>
    <row r="3161" spans="1:3" x14ac:dyDescent="0.3">
      <c r="A3161" s="101">
        <v>160063</v>
      </c>
      <c r="B3161" s="101" t="s">
        <v>85</v>
      </c>
      <c r="C3161" s="101">
        <v>32</v>
      </c>
    </row>
    <row r="3162" spans="1:3" x14ac:dyDescent="0.3">
      <c r="A3162" s="101">
        <v>160064</v>
      </c>
      <c r="B3162" s="101" t="s">
        <v>85</v>
      </c>
      <c r="C3162" s="101">
        <v>32</v>
      </c>
    </row>
    <row r="3163" spans="1:3" x14ac:dyDescent="0.3">
      <c r="A3163" s="101">
        <v>160065</v>
      </c>
      <c r="B3163" s="101" t="s">
        <v>85</v>
      </c>
      <c r="C3163" s="101">
        <v>32</v>
      </c>
    </row>
    <row r="3164" spans="1:3" x14ac:dyDescent="0.3">
      <c r="A3164" s="101">
        <v>160066</v>
      </c>
      <c r="B3164" s="101" t="s">
        <v>85</v>
      </c>
      <c r="C3164" s="101">
        <v>32</v>
      </c>
    </row>
    <row r="3165" spans="1:3" x14ac:dyDescent="0.3">
      <c r="A3165" s="101">
        <v>160068</v>
      </c>
      <c r="B3165" s="101" t="s">
        <v>85</v>
      </c>
      <c r="C3165" s="101">
        <v>32</v>
      </c>
    </row>
    <row r="3166" spans="1:3" x14ac:dyDescent="0.3">
      <c r="A3166" s="101">
        <v>160069</v>
      </c>
      <c r="B3166" s="101" t="s">
        <v>85</v>
      </c>
      <c r="C3166" s="101">
        <v>32</v>
      </c>
    </row>
    <row r="3167" spans="1:3" x14ac:dyDescent="0.3">
      <c r="A3167" s="101">
        <v>160071</v>
      </c>
      <c r="B3167" s="101" t="s">
        <v>85</v>
      </c>
      <c r="C3167" s="101">
        <v>32</v>
      </c>
    </row>
    <row r="3168" spans="1:3" x14ac:dyDescent="0.3">
      <c r="A3168" s="101">
        <v>160072</v>
      </c>
      <c r="B3168" s="101" t="s">
        <v>85</v>
      </c>
      <c r="C3168" s="101">
        <v>32</v>
      </c>
    </row>
    <row r="3169" spans="1:3" x14ac:dyDescent="0.3">
      <c r="A3169" s="101">
        <v>160073</v>
      </c>
      <c r="B3169" s="101" t="s">
        <v>85</v>
      </c>
      <c r="C3169" s="101">
        <v>32</v>
      </c>
    </row>
    <row r="3170" spans="1:3" x14ac:dyDescent="0.3">
      <c r="A3170" s="101">
        <v>160075</v>
      </c>
      <c r="B3170" s="101" t="s">
        <v>85</v>
      </c>
      <c r="C3170" s="101">
        <v>32</v>
      </c>
    </row>
    <row r="3171" spans="1:3" x14ac:dyDescent="0.3">
      <c r="A3171" s="101">
        <v>160076</v>
      </c>
      <c r="B3171" s="101" t="s">
        <v>85</v>
      </c>
      <c r="C3171" s="101">
        <v>32</v>
      </c>
    </row>
    <row r="3172" spans="1:3" x14ac:dyDescent="0.3">
      <c r="A3172" s="101">
        <v>160077</v>
      </c>
      <c r="B3172" s="101" t="s">
        <v>85</v>
      </c>
      <c r="C3172" s="101">
        <v>32</v>
      </c>
    </row>
    <row r="3173" spans="1:3" x14ac:dyDescent="0.3">
      <c r="A3173" s="101">
        <v>160078</v>
      </c>
      <c r="B3173" s="101" t="s">
        <v>85</v>
      </c>
      <c r="C3173" s="101">
        <v>32</v>
      </c>
    </row>
    <row r="3174" spans="1:3" x14ac:dyDescent="0.3">
      <c r="A3174" s="101">
        <v>160080</v>
      </c>
      <c r="B3174" s="101" t="s">
        <v>85</v>
      </c>
      <c r="C3174" s="101">
        <v>32</v>
      </c>
    </row>
    <row r="3175" spans="1:3" x14ac:dyDescent="0.3">
      <c r="A3175" s="101">
        <v>160081</v>
      </c>
      <c r="B3175" s="101" t="s">
        <v>85</v>
      </c>
      <c r="C3175" s="101">
        <v>32</v>
      </c>
    </row>
    <row r="3176" spans="1:3" x14ac:dyDescent="0.3">
      <c r="A3176" s="101">
        <v>160082</v>
      </c>
      <c r="B3176" s="101" t="s">
        <v>85</v>
      </c>
      <c r="C3176" s="101">
        <v>32</v>
      </c>
    </row>
    <row r="3177" spans="1:3" x14ac:dyDescent="0.3">
      <c r="A3177" s="101">
        <v>160084</v>
      </c>
      <c r="B3177" s="101" t="s">
        <v>85</v>
      </c>
      <c r="C3177" s="101">
        <v>32</v>
      </c>
    </row>
    <row r="3178" spans="1:3" x14ac:dyDescent="0.3">
      <c r="A3178" s="101">
        <v>160085</v>
      </c>
      <c r="B3178" s="101" t="s">
        <v>85</v>
      </c>
      <c r="C3178" s="101">
        <v>32</v>
      </c>
    </row>
    <row r="3179" spans="1:3" x14ac:dyDescent="0.3">
      <c r="A3179" s="101">
        <v>160086</v>
      </c>
      <c r="B3179" s="101" t="s">
        <v>85</v>
      </c>
      <c r="C3179" s="101">
        <v>32</v>
      </c>
    </row>
    <row r="3180" spans="1:3" x14ac:dyDescent="0.3">
      <c r="A3180" s="101">
        <v>160087</v>
      </c>
      <c r="B3180" s="101" t="s">
        <v>85</v>
      </c>
      <c r="C3180" s="101">
        <v>32</v>
      </c>
    </row>
    <row r="3181" spans="1:3" x14ac:dyDescent="0.3">
      <c r="A3181" s="101">
        <v>160089</v>
      </c>
      <c r="B3181" s="101" t="s">
        <v>85</v>
      </c>
      <c r="C3181" s="101">
        <v>32</v>
      </c>
    </row>
    <row r="3182" spans="1:3" x14ac:dyDescent="0.3">
      <c r="A3182" s="101">
        <v>160090</v>
      </c>
      <c r="B3182" s="101" t="s">
        <v>85</v>
      </c>
      <c r="C3182" s="101">
        <v>32</v>
      </c>
    </row>
    <row r="3183" spans="1:3" x14ac:dyDescent="0.3">
      <c r="A3183" s="101">
        <v>160091</v>
      </c>
      <c r="B3183" s="101" t="s">
        <v>85</v>
      </c>
      <c r="C3183" s="101">
        <v>32</v>
      </c>
    </row>
    <row r="3184" spans="1:3" x14ac:dyDescent="0.3">
      <c r="A3184" s="101">
        <v>160092</v>
      </c>
      <c r="B3184" s="101" t="s">
        <v>85</v>
      </c>
      <c r="C3184" s="101">
        <v>32</v>
      </c>
    </row>
    <row r="3185" spans="1:3" x14ac:dyDescent="0.3">
      <c r="A3185" s="101">
        <v>160093</v>
      </c>
      <c r="B3185" s="101" t="s">
        <v>85</v>
      </c>
      <c r="C3185" s="101">
        <v>32</v>
      </c>
    </row>
    <row r="3186" spans="1:3" x14ac:dyDescent="0.3">
      <c r="A3186" s="101">
        <v>160094</v>
      </c>
      <c r="B3186" s="101" t="s">
        <v>85</v>
      </c>
      <c r="C3186" s="101">
        <v>32</v>
      </c>
    </row>
    <row r="3187" spans="1:3" x14ac:dyDescent="0.3">
      <c r="A3187" s="101">
        <v>160096</v>
      </c>
      <c r="B3187" s="101" t="s">
        <v>85</v>
      </c>
      <c r="C3187" s="101">
        <v>32</v>
      </c>
    </row>
    <row r="3188" spans="1:3" x14ac:dyDescent="0.3">
      <c r="A3188" s="101">
        <v>160097</v>
      </c>
      <c r="B3188" s="101" t="s">
        <v>85</v>
      </c>
      <c r="C3188" s="101">
        <v>32</v>
      </c>
    </row>
    <row r="3189" spans="1:3" x14ac:dyDescent="0.3">
      <c r="A3189" s="101">
        <v>160099</v>
      </c>
      <c r="B3189" s="101" t="s">
        <v>85</v>
      </c>
      <c r="C3189" s="101">
        <v>32</v>
      </c>
    </row>
    <row r="3190" spans="1:3" x14ac:dyDescent="0.3">
      <c r="A3190" s="101">
        <v>160100</v>
      </c>
      <c r="B3190" s="101" t="s">
        <v>85</v>
      </c>
      <c r="C3190" s="101">
        <v>32</v>
      </c>
    </row>
    <row r="3191" spans="1:3" x14ac:dyDescent="0.3">
      <c r="A3191" s="101">
        <v>160101</v>
      </c>
      <c r="B3191" s="101" t="s">
        <v>85</v>
      </c>
      <c r="C3191" s="101">
        <v>32</v>
      </c>
    </row>
    <row r="3192" spans="1:3" x14ac:dyDescent="0.3">
      <c r="A3192" s="101">
        <v>160103</v>
      </c>
      <c r="B3192" s="101" t="s">
        <v>85</v>
      </c>
      <c r="C3192" s="101">
        <v>32</v>
      </c>
    </row>
    <row r="3193" spans="1:3" x14ac:dyDescent="0.3">
      <c r="A3193" s="101">
        <v>160106</v>
      </c>
      <c r="B3193" s="101" t="s">
        <v>85</v>
      </c>
      <c r="C3193" s="101">
        <v>32</v>
      </c>
    </row>
    <row r="3194" spans="1:3" x14ac:dyDescent="0.3">
      <c r="A3194" s="101">
        <v>160108</v>
      </c>
      <c r="B3194" s="101" t="s">
        <v>85</v>
      </c>
      <c r="C3194" s="101">
        <v>32</v>
      </c>
    </row>
    <row r="3195" spans="1:3" x14ac:dyDescent="0.3">
      <c r="A3195" s="101">
        <v>160109</v>
      </c>
      <c r="B3195" s="101" t="s">
        <v>85</v>
      </c>
      <c r="C3195" s="101">
        <v>32</v>
      </c>
    </row>
    <row r="3196" spans="1:3" x14ac:dyDescent="0.3">
      <c r="A3196" s="101">
        <v>160110</v>
      </c>
      <c r="B3196" s="101" t="s">
        <v>85</v>
      </c>
      <c r="C3196" s="101">
        <v>32</v>
      </c>
    </row>
    <row r="3197" spans="1:3" x14ac:dyDescent="0.3">
      <c r="A3197" s="101">
        <v>160111</v>
      </c>
      <c r="B3197" s="101" t="s">
        <v>85</v>
      </c>
      <c r="C3197" s="101">
        <v>32</v>
      </c>
    </row>
    <row r="3198" spans="1:3" x14ac:dyDescent="0.3">
      <c r="A3198" s="101">
        <v>160113</v>
      </c>
      <c r="B3198" s="101" t="s">
        <v>85</v>
      </c>
      <c r="C3198" s="101">
        <v>32</v>
      </c>
    </row>
    <row r="3199" spans="1:3" x14ac:dyDescent="0.3">
      <c r="A3199" s="101">
        <v>160114</v>
      </c>
      <c r="B3199" s="101" t="s">
        <v>85</v>
      </c>
      <c r="C3199" s="101">
        <v>32</v>
      </c>
    </row>
    <row r="3200" spans="1:3" x14ac:dyDescent="0.3">
      <c r="A3200" s="101">
        <v>160116</v>
      </c>
      <c r="B3200" s="101" t="s">
        <v>85</v>
      </c>
      <c r="C3200" s="101">
        <v>32</v>
      </c>
    </row>
    <row r="3201" spans="1:3" x14ac:dyDescent="0.3">
      <c r="A3201" s="101">
        <v>160118</v>
      </c>
      <c r="B3201" s="101" t="s">
        <v>85</v>
      </c>
      <c r="C3201" s="101">
        <v>32</v>
      </c>
    </row>
    <row r="3202" spans="1:3" x14ac:dyDescent="0.3">
      <c r="A3202" s="101">
        <v>160119</v>
      </c>
      <c r="B3202" s="101" t="s">
        <v>85</v>
      </c>
      <c r="C3202" s="101">
        <v>32</v>
      </c>
    </row>
    <row r="3203" spans="1:3" x14ac:dyDescent="0.3">
      <c r="A3203" s="101">
        <v>160121</v>
      </c>
      <c r="B3203" s="101" t="s">
        <v>85</v>
      </c>
      <c r="C3203" s="101">
        <v>32</v>
      </c>
    </row>
    <row r="3204" spans="1:3" x14ac:dyDescent="0.3">
      <c r="A3204" s="101">
        <v>160124</v>
      </c>
      <c r="B3204" s="101" t="s">
        <v>85</v>
      </c>
      <c r="C3204" s="101">
        <v>32</v>
      </c>
    </row>
    <row r="3205" spans="1:3" x14ac:dyDescent="0.3">
      <c r="A3205" s="101">
        <v>160125</v>
      </c>
      <c r="B3205" s="101" t="s">
        <v>85</v>
      </c>
      <c r="C3205" s="101">
        <v>32</v>
      </c>
    </row>
    <row r="3206" spans="1:3" x14ac:dyDescent="0.3">
      <c r="A3206" s="101">
        <v>160126</v>
      </c>
      <c r="B3206" s="101" t="s">
        <v>85</v>
      </c>
      <c r="C3206" s="101">
        <v>32</v>
      </c>
    </row>
    <row r="3207" spans="1:3" x14ac:dyDescent="0.3">
      <c r="A3207" s="101">
        <v>160128</v>
      </c>
      <c r="B3207" s="101" t="s">
        <v>85</v>
      </c>
      <c r="C3207" s="101">
        <v>32</v>
      </c>
    </row>
    <row r="3208" spans="1:3" x14ac:dyDescent="0.3">
      <c r="A3208" s="101">
        <v>160129</v>
      </c>
      <c r="B3208" s="101" t="s">
        <v>85</v>
      </c>
      <c r="C3208" s="101">
        <v>32</v>
      </c>
    </row>
    <row r="3209" spans="1:3" x14ac:dyDescent="0.3">
      <c r="A3209" s="101">
        <v>160131</v>
      </c>
      <c r="B3209" s="101" t="s">
        <v>85</v>
      </c>
      <c r="C3209" s="101">
        <v>32</v>
      </c>
    </row>
    <row r="3210" spans="1:3" x14ac:dyDescent="0.3">
      <c r="A3210" s="101">
        <v>160132</v>
      </c>
      <c r="B3210" s="101" t="s">
        <v>85</v>
      </c>
      <c r="C3210" s="101">
        <v>32</v>
      </c>
    </row>
    <row r="3211" spans="1:3" x14ac:dyDescent="0.3">
      <c r="A3211" s="101">
        <v>160133</v>
      </c>
      <c r="B3211" s="101" t="s">
        <v>85</v>
      </c>
      <c r="C3211" s="101">
        <v>32</v>
      </c>
    </row>
    <row r="3212" spans="1:3" x14ac:dyDescent="0.3">
      <c r="A3212" s="101">
        <v>160134</v>
      </c>
      <c r="B3212" s="101" t="s">
        <v>85</v>
      </c>
      <c r="C3212" s="101">
        <v>32</v>
      </c>
    </row>
    <row r="3213" spans="1:3" x14ac:dyDescent="0.3">
      <c r="A3213" s="101">
        <v>160135</v>
      </c>
      <c r="B3213" s="101" t="s">
        <v>85</v>
      </c>
      <c r="C3213" s="101">
        <v>32</v>
      </c>
    </row>
    <row r="3214" spans="1:3" x14ac:dyDescent="0.3">
      <c r="A3214" s="101">
        <v>160136</v>
      </c>
      <c r="B3214" s="101" t="s">
        <v>85</v>
      </c>
      <c r="C3214" s="101">
        <v>32</v>
      </c>
    </row>
    <row r="3215" spans="1:3" x14ac:dyDescent="0.3">
      <c r="A3215" s="101">
        <v>160137</v>
      </c>
      <c r="B3215" s="101" t="s">
        <v>85</v>
      </c>
      <c r="C3215" s="101">
        <v>32</v>
      </c>
    </row>
    <row r="3216" spans="1:3" x14ac:dyDescent="0.3">
      <c r="A3216" s="101">
        <v>160138</v>
      </c>
      <c r="B3216" s="101" t="s">
        <v>85</v>
      </c>
      <c r="C3216" s="101">
        <v>32</v>
      </c>
    </row>
    <row r="3217" spans="1:3" x14ac:dyDescent="0.3">
      <c r="A3217" s="101">
        <v>160139</v>
      </c>
      <c r="B3217" s="101" t="s">
        <v>85</v>
      </c>
      <c r="C3217" s="101">
        <v>32</v>
      </c>
    </row>
    <row r="3218" spans="1:3" x14ac:dyDescent="0.3">
      <c r="A3218" s="101">
        <v>160140</v>
      </c>
      <c r="B3218" s="101" t="s">
        <v>85</v>
      </c>
      <c r="C3218" s="101">
        <v>32</v>
      </c>
    </row>
    <row r="3219" spans="1:3" x14ac:dyDescent="0.3">
      <c r="A3219" s="101">
        <v>160142</v>
      </c>
      <c r="B3219" s="101" t="s">
        <v>85</v>
      </c>
      <c r="C3219" s="101">
        <v>32</v>
      </c>
    </row>
    <row r="3220" spans="1:3" x14ac:dyDescent="0.3">
      <c r="A3220" s="101">
        <v>160143</v>
      </c>
      <c r="B3220" s="101" t="s">
        <v>85</v>
      </c>
      <c r="C3220" s="101">
        <v>32</v>
      </c>
    </row>
    <row r="3221" spans="1:3" x14ac:dyDescent="0.3">
      <c r="A3221" s="101">
        <v>160144</v>
      </c>
      <c r="B3221" s="101" t="s">
        <v>85</v>
      </c>
      <c r="C3221" s="101">
        <v>32</v>
      </c>
    </row>
    <row r="3222" spans="1:3" x14ac:dyDescent="0.3">
      <c r="A3222" s="101">
        <v>160146</v>
      </c>
      <c r="B3222" s="101" t="s">
        <v>85</v>
      </c>
      <c r="C3222" s="101">
        <v>32</v>
      </c>
    </row>
    <row r="3223" spans="1:3" x14ac:dyDescent="0.3">
      <c r="A3223" s="101">
        <v>160147</v>
      </c>
      <c r="B3223" s="101" t="s">
        <v>85</v>
      </c>
      <c r="C3223" s="101">
        <v>32</v>
      </c>
    </row>
    <row r="3224" spans="1:3" x14ac:dyDescent="0.3">
      <c r="A3224" s="101">
        <v>160148</v>
      </c>
      <c r="B3224" s="101" t="s">
        <v>85</v>
      </c>
      <c r="C3224" s="101">
        <v>32</v>
      </c>
    </row>
    <row r="3225" spans="1:3" x14ac:dyDescent="0.3">
      <c r="A3225" s="101">
        <v>160149</v>
      </c>
      <c r="B3225" s="101" t="s">
        <v>85</v>
      </c>
      <c r="C3225" s="101">
        <v>32</v>
      </c>
    </row>
    <row r="3226" spans="1:3" x14ac:dyDescent="0.3">
      <c r="A3226" s="101">
        <v>160150</v>
      </c>
      <c r="B3226" s="101" t="s">
        <v>85</v>
      </c>
      <c r="C3226" s="101">
        <v>32</v>
      </c>
    </row>
    <row r="3227" spans="1:3" x14ac:dyDescent="0.3">
      <c r="A3227" s="101">
        <v>160152</v>
      </c>
      <c r="B3227" s="101" t="s">
        <v>85</v>
      </c>
      <c r="C3227" s="101">
        <v>32</v>
      </c>
    </row>
    <row r="3228" spans="1:3" x14ac:dyDescent="0.3">
      <c r="A3228" s="101">
        <v>160154</v>
      </c>
      <c r="B3228" s="101" t="s">
        <v>85</v>
      </c>
      <c r="C3228" s="101">
        <v>32</v>
      </c>
    </row>
    <row r="3229" spans="1:3" x14ac:dyDescent="0.3">
      <c r="A3229" s="101">
        <v>160157</v>
      </c>
      <c r="B3229" s="101" t="s">
        <v>85</v>
      </c>
      <c r="C3229" s="101">
        <v>32</v>
      </c>
    </row>
    <row r="3230" spans="1:3" x14ac:dyDescent="0.3">
      <c r="A3230" s="101">
        <v>160158</v>
      </c>
      <c r="B3230" s="101" t="s">
        <v>85</v>
      </c>
      <c r="C3230" s="101">
        <v>32</v>
      </c>
    </row>
    <row r="3231" spans="1:3" x14ac:dyDescent="0.3">
      <c r="A3231" s="101">
        <v>160160</v>
      </c>
      <c r="B3231" s="101" t="s">
        <v>85</v>
      </c>
      <c r="C3231" s="101">
        <v>32</v>
      </c>
    </row>
    <row r="3232" spans="1:3" x14ac:dyDescent="0.3">
      <c r="A3232" s="101">
        <v>160161</v>
      </c>
      <c r="B3232" s="101" t="s">
        <v>85</v>
      </c>
      <c r="C3232" s="101">
        <v>32</v>
      </c>
    </row>
    <row r="3233" spans="1:3" x14ac:dyDescent="0.3">
      <c r="A3233" s="101">
        <v>160163</v>
      </c>
      <c r="B3233" s="101" t="s">
        <v>85</v>
      </c>
      <c r="C3233" s="101">
        <v>32</v>
      </c>
    </row>
    <row r="3234" spans="1:3" x14ac:dyDescent="0.3">
      <c r="A3234" s="101">
        <v>160164</v>
      </c>
      <c r="B3234" s="101" t="s">
        <v>85</v>
      </c>
      <c r="C3234" s="101">
        <v>32</v>
      </c>
    </row>
    <row r="3235" spans="1:3" x14ac:dyDescent="0.3">
      <c r="A3235" s="101">
        <v>160166</v>
      </c>
      <c r="B3235" s="101" t="s">
        <v>85</v>
      </c>
      <c r="C3235" s="101">
        <v>32</v>
      </c>
    </row>
    <row r="3236" spans="1:3" x14ac:dyDescent="0.3">
      <c r="A3236" s="101">
        <v>160167</v>
      </c>
      <c r="B3236" s="101" t="s">
        <v>85</v>
      </c>
      <c r="C3236" s="101">
        <v>32</v>
      </c>
    </row>
    <row r="3237" spans="1:3" x14ac:dyDescent="0.3">
      <c r="A3237" s="101">
        <v>160168</v>
      </c>
      <c r="B3237" s="101" t="s">
        <v>85</v>
      </c>
      <c r="C3237" s="101">
        <v>32</v>
      </c>
    </row>
    <row r="3238" spans="1:3" x14ac:dyDescent="0.3">
      <c r="A3238" s="101">
        <v>160169</v>
      </c>
      <c r="B3238" s="101" t="s">
        <v>85</v>
      </c>
      <c r="C3238" s="101">
        <v>32</v>
      </c>
    </row>
    <row r="3239" spans="1:3" x14ac:dyDescent="0.3">
      <c r="A3239" s="101">
        <v>160172</v>
      </c>
      <c r="B3239" s="101" t="s">
        <v>85</v>
      </c>
      <c r="C3239" s="101">
        <v>32</v>
      </c>
    </row>
    <row r="3240" spans="1:3" x14ac:dyDescent="0.3">
      <c r="A3240" s="101">
        <v>160173</v>
      </c>
      <c r="B3240" s="101" t="s">
        <v>85</v>
      </c>
      <c r="C3240" s="101">
        <v>32</v>
      </c>
    </row>
    <row r="3241" spans="1:3" x14ac:dyDescent="0.3">
      <c r="A3241" s="101">
        <v>160174</v>
      </c>
      <c r="B3241" s="101" t="s">
        <v>85</v>
      </c>
      <c r="C3241" s="101">
        <v>32</v>
      </c>
    </row>
    <row r="3242" spans="1:3" x14ac:dyDescent="0.3">
      <c r="A3242" s="101">
        <v>160176</v>
      </c>
      <c r="B3242" s="101" t="s">
        <v>85</v>
      </c>
      <c r="C3242" s="101">
        <v>32</v>
      </c>
    </row>
    <row r="3243" spans="1:3" x14ac:dyDescent="0.3">
      <c r="A3243" s="101">
        <v>160177</v>
      </c>
      <c r="B3243" s="101" t="s">
        <v>85</v>
      </c>
      <c r="C3243" s="101">
        <v>32</v>
      </c>
    </row>
    <row r="3244" spans="1:3" x14ac:dyDescent="0.3">
      <c r="A3244" s="101">
        <v>160178</v>
      </c>
      <c r="B3244" s="101" t="s">
        <v>85</v>
      </c>
      <c r="C3244" s="101">
        <v>32</v>
      </c>
    </row>
    <row r="3245" spans="1:3" x14ac:dyDescent="0.3">
      <c r="A3245" s="101">
        <v>160179</v>
      </c>
      <c r="B3245" s="101" t="s">
        <v>85</v>
      </c>
      <c r="C3245" s="101">
        <v>32</v>
      </c>
    </row>
    <row r="3246" spans="1:3" x14ac:dyDescent="0.3">
      <c r="A3246" s="101">
        <v>160180</v>
      </c>
      <c r="B3246" s="101" t="s">
        <v>85</v>
      </c>
      <c r="C3246" s="101">
        <v>32</v>
      </c>
    </row>
    <row r="3247" spans="1:3" x14ac:dyDescent="0.3">
      <c r="A3247" s="101">
        <v>160181</v>
      </c>
      <c r="B3247" s="101" t="s">
        <v>85</v>
      </c>
      <c r="C3247" s="101">
        <v>32</v>
      </c>
    </row>
    <row r="3248" spans="1:3" x14ac:dyDescent="0.3">
      <c r="A3248" s="101">
        <v>160182</v>
      </c>
      <c r="B3248" s="101" t="s">
        <v>85</v>
      </c>
      <c r="C3248" s="101">
        <v>32</v>
      </c>
    </row>
    <row r="3249" spans="1:3" x14ac:dyDescent="0.3">
      <c r="A3249" s="101">
        <v>160198</v>
      </c>
      <c r="B3249" s="101" t="s">
        <v>85</v>
      </c>
      <c r="C3249" s="101">
        <v>32</v>
      </c>
    </row>
    <row r="3250" spans="1:3" x14ac:dyDescent="0.3">
      <c r="A3250" s="101">
        <v>160199</v>
      </c>
      <c r="B3250" s="101" t="s">
        <v>85</v>
      </c>
      <c r="C3250" s="101">
        <v>32</v>
      </c>
    </row>
    <row r="3251" spans="1:3" x14ac:dyDescent="0.3">
      <c r="A3251" s="107">
        <v>160200</v>
      </c>
      <c r="B3251" s="101" t="s">
        <v>85</v>
      </c>
      <c r="C3251" s="101">
        <v>32</v>
      </c>
    </row>
    <row r="3252" spans="1:3" x14ac:dyDescent="0.3">
      <c r="A3252" s="101">
        <v>169032</v>
      </c>
      <c r="B3252" s="101" t="s">
        <v>85</v>
      </c>
      <c r="C3252" s="101">
        <v>32</v>
      </c>
    </row>
    <row r="3253" spans="1:3" x14ac:dyDescent="0.3">
      <c r="A3253" s="101">
        <v>169033</v>
      </c>
      <c r="B3253" s="101" t="s">
        <v>85</v>
      </c>
      <c r="C3253" s="101">
        <v>32</v>
      </c>
    </row>
    <row r="3254" spans="1:3" x14ac:dyDescent="0.3">
      <c r="A3254" s="101">
        <v>240185</v>
      </c>
      <c r="B3254" s="101" t="s">
        <v>85</v>
      </c>
      <c r="C3254" s="101">
        <v>32</v>
      </c>
    </row>
    <row r="3255" spans="1:3" x14ac:dyDescent="0.3">
      <c r="A3255" s="101">
        <v>240186</v>
      </c>
      <c r="B3255" s="101" t="s">
        <v>85</v>
      </c>
      <c r="C3255" s="101">
        <v>32</v>
      </c>
    </row>
    <row r="3256" spans="1:3" x14ac:dyDescent="0.3">
      <c r="A3256" s="101">
        <v>240187</v>
      </c>
      <c r="B3256" s="101" t="s">
        <v>85</v>
      </c>
      <c r="C3256" s="101">
        <v>32</v>
      </c>
    </row>
    <row r="3257" spans="1:3" x14ac:dyDescent="0.3">
      <c r="A3257" s="101">
        <v>240188</v>
      </c>
      <c r="B3257" s="101" t="s">
        <v>85</v>
      </c>
      <c r="C3257" s="101">
        <v>32</v>
      </c>
    </row>
    <row r="3258" spans="1:3" x14ac:dyDescent="0.3">
      <c r="A3258" s="101">
        <v>240189</v>
      </c>
      <c r="B3258" s="101" t="s">
        <v>85</v>
      </c>
      <c r="C3258" s="101">
        <v>32</v>
      </c>
    </row>
    <row r="3259" spans="1:3" x14ac:dyDescent="0.3">
      <c r="A3259" s="101">
        <v>240192</v>
      </c>
      <c r="B3259" s="101" t="s">
        <v>85</v>
      </c>
      <c r="C3259" s="101">
        <v>32</v>
      </c>
    </row>
    <row r="3260" spans="1:3" x14ac:dyDescent="0.3">
      <c r="A3260" s="101">
        <v>240193</v>
      </c>
      <c r="B3260" s="101" t="s">
        <v>85</v>
      </c>
      <c r="C3260" s="101">
        <v>32</v>
      </c>
    </row>
    <row r="3261" spans="1:3" x14ac:dyDescent="0.3">
      <c r="A3261" s="101">
        <v>240196</v>
      </c>
      <c r="B3261" s="101" t="s">
        <v>85</v>
      </c>
      <c r="C3261" s="101">
        <v>32</v>
      </c>
    </row>
    <row r="3262" spans="1:3" x14ac:dyDescent="0.3">
      <c r="A3262" s="101">
        <v>240198</v>
      </c>
      <c r="B3262" s="101" t="s">
        <v>85</v>
      </c>
      <c r="C3262" s="101">
        <v>32</v>
      </c>
    </row>
    <row r="3263" spans="1:3" x14ac:dyDescent="0.3">
      <c r="A3263" s="101">
        <v>240202</v>
      </c>
      <c r="B3263" s="101" t="s">
        <v>85</v>
      </c>
      <c r="C3263" s="101">
        <v>32</v>
      </c>
    </row>
    <row r="3264" spans="1:3" x14ac:dyDescent="0.3">
      <c r="A3264" s="102">
        <v>240203</v>
      </c>
      <c r="B3264" s="102" t="s">
        <v>85</v>
      </c>
      <c r="C3264" s="102">
        <v>32</v>
      </c>
    </row>
    <row r="3265" spans="1:3" x14ac:dyDescent="0.3">
      <c r="A3265" s="101">
        <v>420194</v>
      </c>
      <c r="B3265" s="101" t="s">
        <v>85</v>
      </c>
      <c r="C3265" s="101">
        <v>32</v>
      </c>
    </row>
    <row r="3266" spans="1:3" x14ac:dyDescent="0.3">
      <c r="A3266" s="101">
        <v>420195</v>
      </c>
      <c r="B3266" s="101" t="s">
        <v>85</v>
      </c>
      <c r="C3266" s="101">
        <v>32</v>
      </c>
    </row>
    <row r="3267" spans="1:3" x14ac:dyDescent="0.3">
      <c r="A3267" s="101">
        <v>420196</v>
      </c>
      <c r="B3267" s="101" t="s">
        <v>85</v>
      </c>
      <c r="C3267" s="101">
        <v>32</v>
      </c>
    </row>
    <row r="3268" spans="1:3" x14ac:dyDescent="0.3">
      <c r="A3268" s="101">
        <v>340375</v>
      </c>
      <c r="B3268" s="101" t="s">
        <v>84</v>
      </c>
      <c r="C3268" s="101">
        <v>34</v>
      </c>
    </row>
    <row r="3269" spans="1:3" x14ac:dyDescent="0.3">
      <c r="A3269" s="101">
        <v>470005</v>
      </c>
      <c r="B3269" s="101" t="s">
        <v>84</v>
      </c>
      <c r="C3269" s="101">
        <v>34</v>
      </c>
    </row>
    <row r="3270" spans="1:3" x14ac:dyDescent="0.3">
      <c r="A3270" s="101">
        <v>470007</v>
      </c>
      <c r="B3270" s="101" t="s">
        <v>84</v>
      </c>
      <c r="C3270" s="101">
        <v>134</v>
      </c>
    </row>
    <row r="3271" spans="1:3" x14ac:dyDescent="0.3">
      <c r="A3271" s="101">
        <v>470008</v>
      </c>
      <c r="B3271" s="101" t="s">
        <v>84</v>
      </c>
      <c r="C3271" s="101">
        <v>34</v>
      </c>
    </row>
    <row r="3272" spans="1:3" x14ac:dyDescent="0.3">
      <c r="A3272" s="101">
        <v>470009</v>
      </c>
      <c r="B3272" s="101" t="s">
        <v>84</v>
      </c>
      <c r="C3272" s="101">
        <v>134</v>
      </c>
    </row>
    <row r="3273" spans="1:3" x14ac:dyDescent="0.3">
      <c r="A3273" s="101">
        <v>470010</v>
      </c>
      <c r="B3273" s="101" t="s">
        <v>84</v>
      </c>
      <c r="C3273" s="101">
        <v>34</v>
      </c>
    </row>
    <row r="3274" spans="1:3" x14ac:dyDescent="0.3">
      <c r="A3274" s="101">
        <v>470012</v>
      </c>
      <c r="B3274" s="101" t="s">
        <v>84</v>
      </c>
      <c r="C3274" s="101">
        <v>34</v>
      </c>
    </row>
    <row r="3275" spans="1:3" x14ac:dyDescent="0.3">
      <c r="A3275" s="101">
        <v>470013</v>
      </c>
      <c r="B3275" s="101" t="s">
        <v>84</v>
      </c>
      <c r="C3275" s="101">
        <v>234</v>
      </c>
    </row>
    <row r="3276" spans="1:3" x14ac:dyDescent="0.3">
      <c r="A3276" s="101">
        <v>470014</v>
      </c>
      <c r="B3276" s="101" t="s">
        <v>84</v>
      </c>
      <c r="C3276" s="101">
        <v>34</v>
      </c>
    </row>
    <row r="3277" spans="1:3" x14ac:dyDescent="0.3">
      <c r="A3277" s="101">
        <v>470015</v>
      </c>
      <c r="B3277" s="101" t="s">
        <v>84</v>
      </c>
      <c r="C3277" s="101">
        <v>234</v>
      </c>
    </row>
    <row r="3278" spans="1:3" x14ac:dyDescent="0.3">
      <c r="A3278" s="101">
        <v>470018</v>
      </c>
      <c r="B3278" s="101" t="s">
        <v>84</v>
      </c>
      <c r="C3278" s="101">
        <v>934</v>
      </c>
    </row>
    <row r="3279" spans="1:3" x14ac:dyDescent="0.3">
      <c r="A3279" s="101">
        <v>470019</v>
      </c>
      <c r="B3279" s="101" t="s">
        <v>84</v>
      </c>
      <c r="C3279" s="101">
        <v>34</v>
      </c>
    </row>
    <row r="3280" spans="1:3" x14ac:dyDescent="0.3">
      <c r="A3280" s="101">
        <v>470020</v>
      </c>
      <c r="B3280" s="101" t="s">
        <v>84</v>
      </c>
      <c r="C3280" s="101">
        <v>34</v>
      </c>
    </row>
    <row r="3281" spans="1:3" x14ac:dyDescent="0.3">
      <c r="A3281" s="101">
        <v>470022</v>
      </c>
      <c r="B3281" s="101" t="s">
        <v>84</v>
      </c>
      <c r="C3281" s="101">
        <v>34</v>
      </c>
    </row>
    <row r="3282" spans="1:3" x14ac:dyDescent="0.3">
      <c r="A3282" s="101">
        <v>470023</v>
      </c>
      <c r="B3282" s="101" t="s">
        <v>84</v>
      </c>
      <c r="C3282" s="101">
        <v>134</v>
      </c>
    </row>
    <row r="3283" spans="1:3" x14ac:dyDescent="0.3">
      <c r="A3283" s="101">
        <v>470024</v>
      </c>
      <c r="B3283" s="101" t="s">
        <v>84</v>
      </c>
      <c r="C3283" s="101">
        <v>34</v>
      </c>
    </row>
    <row r="3284" spans="1:3" x14ac:dyDescent="0.3">
      <c r="A3284" s="101">
        <v>470025</v>
      </c>
      <c r="B3284" s="101" t="s">
        <v>84</v>
      </c>
      <c r="C3284" s="101">
        <v>34</v>
      </c>
    </row>
    <row r="3285" spans="1:3" x14ac:dyDescent="0.3">
      <c r="A3285" s="101">
        <v>470026</v>
      </c>
      <c r="B3285" s="101" t="s">
        <v>84</v>
      </c>
      <c r="C3285" s="101">
        <v>34</v>
      </c>
    </row>
    <row r="3286" spans="1:3" x14ac:dyDescent="0.3">
      <c r="A3286" s="101">
        <v>470029</v>
      </c>
      <c r="B3286" s="101" t="s">
        <v>84</v>
      </c>
      <c r="C3286" s="101">
        <v>34</v>
      </c>
    </row>
    <row r="3287" spans="1:3" x14ac:dyDescent="0.3">
      <c r="A3287" s="101">
        <v>470031</v>
      </c>
      <c r="B3287" s="101" t="s">
        <v>84</v>
      </c>
      <c r="C3287" s="101">
        <v>34</v>
      </c>
    </row>
    <row r="3288" spans="1:3" x14ac:dyDescent="0.3">
      <c r="A3288" s="101">
        <v>470032</v>
      </c>
      <c r="B3288" s="101" t="s">
        <v>84</v>
      </c>
      <c r="C3288" s="101">
        <v>34</v>
      </c>
    </row>
    <row r="3289" spans="1:3" x14ac:dyDescent="0.3">
      <c r="A3289" s="101">
        <v>470033</v>
      </c>
      <c r="B3289" s="101" t="s">
        <v>84</v>
      </c>
      <c r="C3289" s="101">
        <v>34</v>
      </c>
    </row>
    <row r="3290" spans="1:3" x14ac:dyDescent="0.3">
      <c r="A3290" s="101">
        <v>470034</v>
      </c>
      <c r="B3290" s="101" t="s">
        <v>84</v>
      </c>
      <c r="C3290" s="101">
        <v>34</v>
      </c>
    </row>
    <row r="3291" spans="1:3" x14ac:dyDescent="0.3">
      <c r="A3291" s="101">
        <v>470036</v>
      </c>
      <c r="B3291" s="101" t="s">
        <v>84</v>
      </c>
      <c r="C3291" s="101">
        <v>34</v>
      </c>
    </row>
    <row r="3292" spans="1:3" x14ac:dyDescent="0.3">
      <c r="A3292" s="101">
        <v>470037</v>
      </c>
      <c r="B3292" s="101" t="s">
        <v>84</v>
      </c>
      <c r="C3292" s="101">
        <v>34</v>
      </c>
    </row>
    <row r="3293" spans="1:3" x14ac:dyDescent="0.3">
      <c r="A3293" s="101">
        <v>470039</v>
      </c>
      <c r="B3293" s="101" t="s">
        <v>84</v>
      </c>
      <c r="C3293" s="101">
        <v>34</v>
      </c>
    </row>
    <row r="3294" spans="1:3" x14ac:dyDescent="0.3">
      <c r="A3294" s="101">
        <v>470041</v>
      </c>
      <c r="B3294" s="101" t="s">
        <v>84</v>
      </c>
      <c r="C3294" s="101">
        <v>34</v>
      </c>
    </row>
    <row r="3295" spans="1:3" x14ac:dyDescent="0.3">
      <c r="A3295" s="101">
        <v>470042</v>
      </c>
      <c r="B3295" s="101" t="s">
        <v>84</v>
      </c>
      <c r="C3295" s="101">
        <v>34</v>
      </c>
    </row>
    <row r="3296" spans="1:3" x14ac:dyDescent="0.3">
      <c r="A3296" s="101">
        <v>470043</v>
      </c>
      <c r="B3296" s="101" t="s">
        <v>84</v>
      </c>
      <c r="C3296" s="101">
        <v>34</v>
      </c>
    </row>
    <row r="3297" spans="1:3" x14ac:dyDescent="0.3">
      <c r="A3297" s="101">
        <v>470044</v>
      </c>
      <c r="B3297" s="101" t="s">
        <v>84</v>
      </c>
      <c r="C3297" s="101">
        <v>34</v>
      </c>
    </row>
    <row r="3298" spans="1:3" x14ac:dyDescent="0.3">
      <c r="A3298" s="101">
        <v>470045</v>
      </c>
      <c r="B3298" s="101" t="s">
        <v>84</v>
      </c>
      <c r="C3298" s="101">
        <v>34</v>
      </c>
    </row>
    <row r="3299" spans="1:3" x14ac:dyDescent="0.3">
      <c r="A3299" s="108">
        <v>470046</v>
      </c>
      <c r="B3299" s="107" t="s">
        <v>84</v>
      </c>
      <c r="C3299" s="109">
        <v>934</v>
      </c>
    </row>
    <row r="3300" spans="1:3" x14ac:dyDescent="0.3">
      <c r="A3300" s="101">
        <v>470047</v>
      </c>
      <c r="B3300" s="101" t="s">
        <v>84</v>
      </c>
      <c r="C3300" s="101">
        <v>34</v>
      </c>
    </row>
    <row r="3301" spans="1:3" x14ac:dyDescent="0.3">
      <c r="A3301" s="101">
        <v>470048</v>
      </c>
      <c r="B3301" s="101" t="s">
        <v>84</v>
      </c>
      <c r="C3301" s="101">
        <v>34</v>
      </c>
    </row>
    <row r="3302" spans="1:3" x14ac:dyDescent="0.3">
      <c r="A3302" s="101">
        <v>470051</v>
      </c>
      <c r="B3302" s="101" t="s">
        <v>84</v>
      </c>
      <c r="C3302" s="101">
        <v>34</v>
      </c>
    </row>
    <row r="3303" spans="1:3" x14ac:dyDescent="0.3">
      <c r="A3303" s="101">
        <v>470053</v>
      </c>
      <c r="B3303" s="101" t="s">
        <v>84</v>
      </c>
      <c r="C3303" s="101">
        <v>34</v>
      </c>
    </row>
    <row r="3304" spans="1:3" x14ac:dyDescent="0.3">
      <c r="A3304" s="101">
        <v>470057</v>
      </c>
      <c r="B3304" s="101" t="s">
        <v>84</v>
      </c>
      <c r="C3304" s="101">
        <v>34</v>
      </c>
    </row>
    <row r="3305" spans="1:3" x14ac:dyDescent="0.3">
      <c r="A3305" s="101">
        <v>470058</v>
      </c>
      <c r="B3305" s="101" t="s">
        <v>84</v>
      </c>
      <c r="C3305" s="101">
        <v>34</v>
      </c>
    </row>
    <row r="3306" spans="1:3" x14ac:dyDescent="0.3">
      <c r="A3306" s="101">
        <v>470059</v>
      </c>
      <c r="B3306" s="101" t="s">
        <v>84</v>
      </c>
      <c r="C3306" s="101">
        <v>34</v>
      </c>
    </row>
    <row r="3307" spans="1:3" x14ac:dyDescent="0.3">
      <c r="A3307" s="101">
        <v>470061</v>
      </c>
      <c r="B3307" s="101" t="s">
        <v>84</v>
      </c>
      <c r="C3307" s="101">
        <v>34</v>
      </c>
    </row>
    <row r="3308" spans="1:3" x14ac:dyDescent="0.3">
      <c r="A3308" s="101">
        <v>470064</v>
      </c>
      <c r="B3308" s="101" t="s">
        <v>84</v>
      </c>
      <c r="C3308" s="101">
        <v>34</v>
      </c>
    </row>
    <row r="3309" spans="1:3" x14ac:dyDescent="0.3">
      <c r="A3309" s="101">
        <v>470066</v>
      </c>
      <c r="B3309" s="101" t="s">
        <v>84</v>
      </c>
      <c r="C3309" s="101">
        <v>34</v>
      </c>
    </row>
    <row r="3310" spans="1:3" x14ac:dyDescent="0.3">
      <c r="A3310" s="101">
        <v>470067</v>
      </c>
      <c r="B3310" s="101" t="s">
        <v>84</v>
      </c>
      <c r="C3310" s="101">
        <v>234</v>
      </c>
    </row>
    <row r="3311" spans="1:3" x14ac:dyDescent="0.3">
      <c r="A3311" s="101">
        <v>470068</v>
      </c>
      <c r="B3311" s="101" t="s">
        <v>84</v>
      </c>
      <c r="C3311" s="101">
        <v>134</v>
      </c>
    </row>
    <row r="3312" spans="1:3" x14ac:dyDescent="0.3">
      <c r="A3312" s="101">
        <v>470070</v>
      </c>
      <c r="B3312" s="101" t="s">
        <v>84</v>
      </c>
      <c r="C3312" s="101">
        <v>134</v>
      </c>
    </row>
    <row r="3313" spans="1:3" x14ac:dyDescent="0.3">
      <c r="A3313" s="101">
        <v>470071</v>
      </c>
      <c r="B3313" s="101" t="s">
        <v>84</v>
      </c>
      <c r="C3313" s="101">
        <v>34</v>
      </c>
    </row>
    <row r="3314" spans="1:3" x14ac:dyDescent="0.3">
      <c r="A3314" s="101">
        <v>470072</v>
      </c>
      <c r="B3314" s="101" t="s">
        <v>84</v>
      </c>
      <c r="C3314" s="101">
        <v>34</v>
      </c>
    </row>
    <row r="3315" spans="1:3" x14ac:dyDescent="0.3">
      <c r="A3315" s="101">
        <v>470073</v>
      </c>
      <c r="B3315" s="101" t="s">
        <v>84</v>
      </c>
      <c r="C3315" s="101">
        <v>34</v>
      </c>
    </row>
    <row r="3316" spans="1:3" x14ac:dyDescent="0.3">
      <c r="A3316" s="101">
        <v>470077</v>
      </c>
      <c r="B3316" s="101" t="s">
        <v>84</v>
      </c>
      <c r="C3316" s="101">
        <v>34</v>
      </c>
    </row>
    <row r="3317" spans="1:3" x14ac:dyDescent="0.3">
      <c r="A3317" s="101">
        <v>470079</v>
      </c>
      <c r="B3317" s="101" t="s">
        <v>84</v>
      </c>
      <c r="C3317" s="101">
        <v>34</v>
      </c>
    </row>
    <row r="3318" spans="1:3" x14ac:dyDescent="0.3">
      <c r="A3318" s="101">
        <v>470081</v>
      </c>
      <c r="B3318" s="101" t="s">
        <v>84</v>
      </c>
      <c r="C3318" s="101">
        <v>34</v>
      </c>
    </row>
    <row r="3319" spans="1:3" x14ac:dyDescent="0.3">
      <c r="A3319" s="101">
        <v>470082</v>
      </c>
      <c r="B3319" s="101" t="s">
        <v>84</v>
      </c>
      <c r="C3319" s="101">
        <v>34</v>
      </c>
    </row>
    <row r="3320" spans="1:3" x14ac:dyDescent="0.3">
      <c r="A3320" s="101">
        <v>470084</v>
      </c>
      <c r="B3320" s="101" t="s">
        <v>84</v>
      </c>
      <c r="C3320" s="101">
        <v>34</v>
      </c>
    </row>
    <row r="3321" spans="1:3" x14ac:dyDescent="0.3">
      <c r="A3321" s="101">
        <v>470085</v>
      </c>
      <c r="B3321" s="101" t="s">
        <v>84</v>
      </c>
      <c r="C3321" s="101">
        <v>34</v>
      </c>
    </row>
    <row r="3322" spans="1:3" x14ac:dyDescent="0.3">
      <c r="A3322" s="101">
        <v>470086</v>
      </c>
      <c r="B3322" s="101" t="s">
        <v>84</v>
      </c>
      <c r="C3322" s="101">
        <v>34</v>
      </c>
    </row>
    <row r="3323" spans="1:3" x14ac:dyDescent="0.3">
      <c r="A3323" s="101">
        <v>470087</v>
      </c>
      <c r="B3323" s="101" t="s">
        <v>84</v>
      </c>
      <c r="C3323" s="101">
        <v>134</v>
      </c>
    </row>
    <row r="3324" spans="1:3" x14ac:dyDescent="0.3">
      <c r="A3324" s="101">
        <v>470088</v>
      </c>
      <c r="B3324" s="101" t="s">
        <v>84</v>
      </c>
      <c r="C3324" s="101">
        <v>34</v>
      </c>
    </row>
    <row r="3325" spans="1:3" x14ac:dyDescent="0.3">
      <c r="A3325" s="101">
        <v>470090</v>
      </c>
      <c r="B3325" s="101" t="s">
        <v>84</v>
      </c>
      <c r="C3325" s="101">
        <v>234</v>
      </c>
    </row>
    <row r="3326" spans="1:3" x14ac:dyDescent="0.3">
      <c r="A3326" s="101">
        <v>470091</v>
      </c>
      <c r="B3326" s="101" t="s">
        <v>84</v>
      </c>
      <c r="C3326" s="101">
        <v>34</v>
      </c>
    </row>
    <row r="3327" spans="1:3" x14ac:dyDescent="0.3">
      <c r="A3327" s="101">
        <v>470092</v>
      </c>
      <c r="B3327" s="101" t="s">
        <v>84</v>
      </c>
      <c r="C3327" s="101">
        <v>34</v>
      </c>
    </row>
    <row r="3328" spans="1:3" x14ac:dyDescent="0.3">
      <c r="A3328" s="101">
        <v>470093</v>
      </c>
      <c r="B3328" s="101" t="s">
        <v>84</v>
      </c>
      <c r="C3328" s="101">
        <v>34</v>
      </c>
    </row>
    <row r="3329" spans="1:3" x14ac:dyDescent="0.3">
      <c r="A3329" s="101">
        <v>470095</v>
      </c>
      <c r="B3329" s="101" t="s">
        <v>84</v>
      </c>
      <c r="C3329" s="101">
        <v>34</v>
      </c>
    </row>
    <row r="3330" spans="1:3" x14ac:dyDescent="0.3">
      <c r="A3330" s="102">
        <v>470097</v>
      </c>
      <c r="B3330" s="102" t="s">
        <v>84</v>
      </c>
      <c r="C3330" s="101">
        <v>34</v>
      </c>
    </row>
    <row r="3331" spans="1:3" x14ac:dyDescent="0.3">
      <c r="A3331" s="101">
        <v>470098</v>
      </c>
      <c r="B3331" s="101" t="s">
        <v>84</v>
      </c>
      <c r="C3331" s="101">
        <v>34</v>
      </c>
    </row>
    <row r="3332" spans="1:3" x14ac:dyDescent="0.3">
      <c r="A3332" s="101">
        <v>470099</v>
      </c>
      <c r="B3332" s="101" t="s">
        <v>84</v>
      </c>
      <c r="C3332" s="101">
        <v>34</v>
      </c>
    </row>
    <row r="3333" spans="1:3" x14ac:dyDescent="0.3">
      <c r="A3333" s="101">
        <v>470100</v>
      </c>
      <c r="B3333" s="101" t="s">
        <v>84</v>
      </c>
      <c r="C3333" s="101">
        <v>34</v>
      </c>
    </row>
    <row r="3334" spans="1:3" x14ac:dyDescent="0.3">
      <c r="A3334" s="101">
        <v>470101</v>
      </c>
      <c r="B3334" s="101" t="s">
        <v>84</v>
      </c>
      <c r="C3334" s="101">
        <v>34</v>
      </c>
    </row>
    <row r="3335" spans="1:3" x14ac:dyDescent="0.3">
      <c r="A3335" s="101">
        <v>470102</v>
      </c>
      <c r="B3335" s="101" t="s">
        <v>84</v>
      </c>
      <c r="C3335" s="101">
        <v>34</v>
      </c>
    </row>
    <row r="3336" spans="1:3" x14ac:dyDescent="0.3">
      <c r="A3336" s="101">
        <v>470103</v>
      </c>
      <c r="B3336" s="101" t="s">
        <v>84</v>
      </c>
      <c r="C3336" s="101">
        <v>34</v>
      </c>
    </row>
    <row r="3337" spans="1:3" x14ac:dyDescent="0.3">
      <c r="A3337" s="101">
        <v>470104</v>
      </c>
      <c r="B3337" s="101" t="s">
        <v>84</v>
      </c>
      <c r="C3337" s="101">
        <v>34</v>
      </c>
    </row>
    <row r="3338" spans="1:3" x14ac:dyDescent="0.3">
      <c r="A3338" s="101">
        <v>470105</v>
      </c>
      <c r="B3338" s="101" t="s">
        <v>84</v>
      </c>
      <c r="C3338" s="101">
        <v>34</v>
      </c>
    </row>
    <row r="3339" spans="1:3" x14ac:dyDescent="0.3">
      <c r="A3339" s="101">
        <v>470106</v>
      </c>
      <c r="B3339" s="101" t="s">
        <v>84</v>
      </c>
      <c r="C3339" s="101">
        <v>34</v>
      </c>
    </row>
    <row r="3340" spans="1:3" x14ac:dyDescent="0.3">
      <c r="A3340" s="101">
        <v>470107</v>
      </c>
      <c r="B3340" s="101" t="s">
        <v>84</v>
      </c>
      <c r="C3340" s="101">
        <v>34</v>
      </c>
    </row>
    <row r="3341" spans="1:3" x14ac:dyDescent="0.3">
      <c r="A3341" s="101">
        <v>470108</v>
      </c>
      <c r="B3341" s="101" t="s">
        <v>84</v>
      </c>
      <c r="C3341" s="101">
        <v>34</v>
      </c>
    </row>
    <row r="3342" spans="1:3" x14ac:dyDescent="0.3">
      <c r="A3342" s="101">
        <v>470109</v>
      </c>
      <c r="B3342" s="101" t="s">
        <v>84</v>
      </c>
      <c r="C3342" s="101">
        <v>34</v>
      </c>
    </row>
    <row r="3343" spans="1:3" x14ac:dyDescent="0.3">
      <c r="A3343" s="101">
        <v>470110</v>
      </c>
      <c r="B3343" s="101" t="s">
        <v>84</v>
      </c>
      <c r="C3343" s="101">
        <v>34</v>
      </c>
    </row>
    <row r="3344" spans="1:3" x14ac:dyDescent="0.3">
      <c r="A3344" s="101">
        <v>470111</v>
      </c>
      <c r="B3344" s="101" t="s">
        <v>84</v>
      </c>
      <c r="C3344" s="101">
        <v>34</v>
      </c>
    </row>
    <row r="3345" spans="1:3" x14ac:dyDescent="0.3">
      <c r="A3345" s="101">
        <v>470112</v>
      </c>
      <c r="B3345" s="101" t="s">
        <v>84</v>
      </c>
      <c r="C3345" s="101">
        <v>34</v>
      </c>
    </row>
    <row r="3346" spans="1:3" x14ac:dyDescent="0.3">
      <c r="A3346" s="101">
        <v>470113</v>
      </c>
      <c r="B3346" s="101" t="s">
        <v>84</v>
      </c>
      <c r="C3346" s="101">
        <v>134</v>
      </c>
    </row>
    <row r="3347" spans="1:3" x14ac:dyDescent="0.3">
      <c r="A3347" s="101">
        <v>470114</v>
      </c>
      <c r="B3347" s="101" t="s">
        <v>84</v>
      </c>
      <c r="C3347" s="101">
        <v>34</v>
      </c>
    </row>
    <row r="3348" spans="1:3" x14ac:dyDescent="0.3">
      <c r="A3348" s="101">
        <v>470117</v>
      </c>
      <c r="B3348" s="101" t="s">
        <v>84</v>
      </c>
      <c r="C3348" s="101">
        <v>34</v>
      </c>
    </row>
    <row r="3349" spans="1:3" x14ac:dyDescent="0.3">
      <c r="A3349" s="101">
        <v>470119</v>
      </c>
      <c r="B3349" s="101" t="s">
        <v>84</v>
      </c>
      <c r="C3349" s="101">
        <v>134</v>
      </c>
    </row>
    <row r="3350" spans="1:3" x14ac:dyDescent="0.3">
      <c r="A3350" s="101">
        <v>470120</v>
      </c>
      <c r="B3350" s="101" t="s">
        <v>84</v>
      </c>
      <c r="C3350" s="101">
        <v>134</v>
      </c>
    </row>
    <row r="3351" spans="1:3" x14ac:dyDescent="0.3">
      <c r="A3351" s="101">
        <v>470122</v>
      </c>
      <c r="B3351" s="101" t="s">
        <v>84</v>
      </c>
      <c r="C3351" s="101">
        <v>34</v>
      </c>
    </row>
    <row r="3352" spans="1:3" x14ac:dyDescent="0.3">
      <c r="A3352" s="101">
        <v>470123</v>
      </c>
      <c r="B3352" s="101" t="s">
        <v>84</v>
      </c>
      <c r="C3352" s="101">
        <v>34</v>
      </c>
    </row>
    <row r="3353" spans="1:3" x14ac:dyDescent="0.3">
      <c r="A3353" s="101">
        <v>470124</v>
      </c>
      <c r="B3353" s="101" t="s">
        <v>84</v>
      </c>
      <c r="C3353" s="101">
        <v>34</v>
      </c>
    </row>
    <row r="3354" spans="1:3" x14ac:dyDescent="0.3">
      <c r="A3354" s="104">
        <v>470126</v>
      </c>
      <c r="B3354" s="104" t="s">
        <v>84</v>
      </c>
      <c r="C3354" s="101">
        <v>34</v>
      </c>
    </row>
    <row r="3355" spans="1:3" x14ac:dyDescent="0.3">
      <c r="A3355" s="105">
        <v>470127</v>
      </c>
      <c r="B3355" s="105" t="s">
        <v>84</v>
      </c>
      <c r="C3355" s="105">
        <v>34</v>
      </c>
    </row>
    <row r="3356" spans="1:3" x14ac:dyDescent="0.3">
      <c r="A3356" s="105">
        <v>470128</v>
      </c>
      <c r="B3356" s="105" t="s">
        <v>84</v>
      </c>
      <c r="C3356" s="105">
        <v>34</v>
      </c>
    </row>
    <row r="3357" spans="1:3" x14ac:dyDescent="0.3">
      <c r="A3357" s="105">
        <v>470129</v>
      </c>
      <c r="B3357" s="105" t="s">
        <v>84</v>
      </c>
      <c r="C3357" s="105">
        <v>134</v>
      </c>
    </row>
    <row r="3358" spans="1:3" x14ac:dyDescent="0.3">
      <c r="A3358" s="105">
        <v>470130</v>
      </c>
      <c r="B3358" s="105" t="s">
        <v>84</v>
      </c>
      <c r="C3358" s="105">
        <v>34</v>
      </c>
    </row>
    <row r="3359" spans="1:3" x14ac:dyDescent="0.3">
      <c r="A3359" s="105">
        <v>470131</v>
      </c>
      <c r="B3359" s="105" t="s">
        <v>84</v>
      </c>
      <c r="C3359" s="105">
        <v>134</v>
      </c>
    </row>
    <row r="3360" spans="1:3" x14ac:dyDescent="0.3">
      <c r="A3360" s="105">
        <v>470132</v>
      </c>
      <c r="B3360" s="105" t="s">
        <v>84</v>
      </c>
      <c r="C3360" s="105">
        <v>134</v>
      </c>
    </row>
    <row r="3361" spans="1:3" x14ac:dyDescent="0.3">
      <c r="A3361" s="105">
        <v>470134</v>
      </c>
      <c r="B3361" s="105" t="s">
        <v>84</v>
      </c>
      <c r="C3361" s="105">
        <v>34</v>
      </c>
    </row>
    <row r="3362" spans="1:3" x14ac:dyDescent="0.3">
      <c r="A3362" s="105">
        <v>470135</v>
      </c>
      <c r="B3362" s="105" t="s">
        <v>84</v>
      </c>
      <c r="C3362" s="105">
        <v>34</v>
      </c>
    </row>
    <row r="3363" spans="1:3" x14ac:dyDescent="0.3">
      <c r="A3363" s="105">
        <v>470137</v>
      </c>
      <c r="B3363" s="105" t="s">
        <v>84</v>
      </c>
      <c r="C3363" s="105">
        <v>34</v>
      </c>
    </row>
    <row r="3364" spans="1:3" x14ac:dyDescent="0.3">
      <c r="A3364" s="105">
        <v>470138</v>
      </c>
      <c r="B3364" s="105" t="s">
        <v>84</v>
      </c>
      <c r="C3364" s="105">
        <v>34</v>
      </c>
    </row>
    <row r="3365" spans="1:3" x14ac:dyDescent="0.3">
      <c r="A3365" s="105">
        <v>470139</v>
      </c>
      <c r="B3365" s="105" t="s">
        <v>84</v>
      </c>
      <c r="C3365" s="105">
        <v>34</v>
      </c>
    </row>
    <row r="3366" spans="1:3" x14ac:dyDescent="0.3">
      <c r="A3366" s="105">
        <v>470141</v>
      </c>
      <c r="B3366" s="105" t="s">
        <v>84</v>
      </c>
      <c r="C3366" s="105">
        <v>34</v>
      </c>
    </row>
    <row r="3367" spans="1:3" x14ac:dyDescent="0.3">
      <c r="A3367" s="105">
        <v>470142</v>
      </c>
      <c r="B3367" s="105" t="s">
        <v>84</v>
      </c>
      <c r="C3367" s="105">
        <v>34</v>
      </c>
    </row>
    <row r="3368" spans="1:3" x14ac:dyDescent="0.3">
      <c r="A3368" s="105">
        <v>470144</v>
      </c>
      <c r="B3368" s="105" t="s">
        <v>84</v>
      </c>
      <c r="C3368" s="105">
        <v>34</v>
      </c>
    </row>
    <row r="3369" spans="1:3" x14ac:dyDescent="0.3">
      <c r="A3369" s="105">
        <v>470145</v>
      </c>
      <c r="B3369" s="105" t="s">
        <v>84</v>
      </c>
      <c r="C3369" s="105">
        <v>134</v>
      </c>
    </row>
    <row r="3370" spans="1:3" x14ac:dyDescent="0.3">
      <c r="A3370" s="105">
        <v>470147</v>
      </c>
      <c r="B3370" s="105" t="s">
        <v>84</v>
      </c>
      <c r="C3370" s="105">
        <v>34</v>
      </c>
    </row>
    <row r="3371" spans="1:3" x14ac:dyDescent="0.3">
      <c r="A3371" s="105">
        <v>470148</v>
      </c>
      <c r="B3371" s="105" t="s">
        <v>84</v>
      </c>
      <c r="C3371" s="105">
        <v>134</v>
      </c>
    </row>
    <row r="3372" spans="1:3" x14ac:dyDescent="0.3">
      <c r="A3372" s="105">
        <v>470149</v>
      </c>
      <c r="B3372" s="105" t="s">
        <v>84</v>
      </c>
      <c r="C3372" s="105">
        <v>134</v>
      </c>
    </row>
    <row r="3373" spans="1:3" x14ac:dyDescent="0.3">
      <c r="A3373" s="105">
        <v>470150</v>
      </c>
      <c r="B3373" s="105" t="s">
        <v>84</v>
      </c>
      <c r="C3373" s="105">
        <v>134</v>
      </c>
    </row>
    <row r="3374" spans="1:3" x14ac:dyDescent="0.3">
      <c r="A3374" s="105">
        <v>470151</v>
      </c>
      <c r="B3374" s="105" t="s">
        <v>84</v>
      </c>
      <c r="C3374" s="105">
        <v>34</v>
      </c>
    </row>
    <row r="3375" spans="1:3" x14ac:dyDescent="0.3">
      <c r="A3375" s="105">
        <v>470155</v>
      </c>
      <c r="B3375" s="105" t="s">
        <v>84</v>
      </c>
      <c r="C3375" s="105">
        <v>134</v>
      </c>
    </row>
    <row r="3376" spans="1:3" x14ac:dyDescent="0.3">
      <c r="A3376" s="105">
        <v>470157</v>
      </c>
      <c r="B3376" s="105" t="s">
        <v>84</v>
      </c>
      <c r="C3376" s="105">
        <v>34</v>
      </c>
    </row>
    <row r="3377" spans="1:3" x14ac:dyDescent="0.3">
      <c r="A3377" s="105">
        <v>470158</v>
      </c>
      <c r="B3377" s="105" t="s">
        <v>84</v>
      </c>
      <c r="C3377" s="105">
        <v>34</v>
      </c>
    </row>
    <row r="3378" spans="1:3" x14ac:dyDescent="0.3">
      <c r="A3378" s="105">
        <v>470159</v>
      </c>
      <c r="B3378" s="105" t="s">
        <v>84</v>
      </c>
      <c r="C3378" s="105">
        <v>34</v>
      </c>
    </row>
    <row r="3379" spans="1:3" x14ac:dyDescent="0.3">
      <c r="A3379" s="105">
        <v>470160</v>
      </c>
      <c r="B3379" s="105" t="s">
        <v>84</v>
      </c>
      <c r="C3379" s="105">
        <v>134</v>
      </c>
    </row>
    <row r="3380" spans="1:3" x14ac:dyDescent="0.3">
      <c r="A3380" s="105">
        <v>470161</v>
      </c>
      <c r="B3380" s="105" t="s">
        <v>84</v>
      </c>
      <c r="C3380" s="105">
        <v>234</v>
      </c>
    </row>
    <row r="3381" spans="1:3" x14ac:dyDescent="0.3">
      <c r="A3381" s="105">
        <v>470162</v>
      </c>
      <c r="B3381" s="105" t="s">
        <v>84</v>
      </c>
      <c r="C3381" s="105">
        <v>34</v>
      </c>
    </row>
    <row r="3382" spans="1:3" x14ac:dyDescent="0.3">
      <c r="A3382" s="105">
        <v>470163</v>
      </c>
      <c r="B3382" s="105" t="s">
        <v>84</v>
      </c>
      <c r="C3382" s="105">
        <v>34</v>
      </c>
    </row>
    <row r="3383" spans="1:3" x14ac:dyDescent="0.3">
      <c r="A3383" s="105">
        <v>470164</v>
      </c>
      <c r="B3383" s="105" t="s">
        <v>84</v>
      </c>
      <c r="C3383" s="105">
        <v>134</v>
      </c>
    </row>
    <row r="3384" spans="1:3" x14ac:dyDescent="0.3">
      <c r="A3384" s="105">
        <v>470165</v>
      </c>
      <c r="B3384" s="105" t="s">
        <v>84</v>
      </c>
      <c r="C3384" s="105">
        <v>34</v>
      </c>
    </row>
    <row r="3385" spans="1:3" x14ac:dyDescent="0.3">
      <c r="A3385" s="105">
        <v>470166</v>
      </c>
      <c r="B3385" s="105" t="s">
        <v>84</v>
      </c>
      <c r="C3385" s="105">
        <v>34</v>
      </c>
    </row>
    <row r="3386" spans="1:3" x14ac:dyDescent="0.3">
      <c r="A3386" s="105">
        <v>470167</v>
      </c>
      <c r="B3386" s="105" t="s">
        <v>84</v>
      </c>
      <c r="C3386" s="105">
        <v>34</v>
      </c>
    </row>
    <row r="3387" spans="1:3" x14ac:dyDescent="0.3">
      <c r="A3387" s="105">
        <v>470168</v>
      </c>
      <c r="B3387" s="105" t="s">
        <v>84</v>
      </c>
      <c r="C3387" s="105">
        <v>34</v>
      </c>
    </row>
    <row r="3388" spans="1:3" x14ac:dyDescent="0.3">
      <c r="A3388" s="105">
        <v>470169</v>
      </c>
      <c r="B3388" s="105" t="s">
        <v>84</v>
      </c>
      <c r="C3388" s="105">
        <v>34</v>
      </c>
    </row>
    <row r="3389" spans="1:3" x14ac:dyDescent="0.3">
      <c r="A3389" s="105">
        <v>470170</v>
      </c>
      <c r="B3389" s="105" t="s">
        <v>84</v>
      </c>
      <c r="C3389" s="105">
        <v>34</v>
      </c>
    </row>
    <row r="3390" spans="1:3" x14ac:dyDescent="0.3">
      <c r="A3390" s="105">
        <v>470171</v>
      </c>
      <c r="B3390" s="105" t="s">
        <v>84</v>
      </c>
      <c r="C3390" s="105">
        <v>34</v>
      </c>
    </row>
    <row r="3391" spans="1:3" x14ac:dyDescent="0.3">
      <c r="A3391" s="105">
        <v>470172</v>
      </c>
      <c r="B3391" s="105" t="s">
        <v>84</v>
      </c>
      <c r="C3391" s="105">
        <v>34</v>
      </c>
    </row>
    <row r="3392" spans="1:3" x14ac:dyDescent="0.3">
      <c r="A3392" s="105">
        <v>470174</v>
      </c>
      <c r="B3392" s="105" t="s">
        <v>84</v>
      </c>
      <c r="C3392" s="105">
        <v>34</v>
      </c>
    </row>
    <row r="3393" spans="1:3" x14ac:dyDescent="0.3">
      <c r="A3393" s="105">
        <v>470177</v>
      </c>
      <c r="B3393" s="105" t="s">
        <v>84</v>
      </c>
      <c r="C3393" s="105">
        <v>34</v>
      </c>
    </row>
    <row r="3394" spans="1:3" x14ac:dyDescent="0.3">
      <c r="A3394" s="105">
        <v>470178</v>
      </c>
      <c r="B3394" s="105" t="s">
        <v>84</v>
      </c>
      <c r="C3394" s="105">
        <v>34</v>
      </c>
    </row>
    <row r="3395" spans="1:3" x14ac:dyDescent="0.3">
      <c r="A3395" s="105">
        <v>470179</v>
      </c>
      <c r="B3395" s="105" t="s">
        <v>84</v>
      </c>
      <c r="C3395" s="105">
        <v>34</v>
      </c>
    </row>
    <row r="3396" spans="1:3" x14ac:dyDescent="0.3">
      <c r="A3396" s="105">
        <v>470182</v>
      </c>
      <c r="B3396" s="105" t="s">
        <v>84</v>
      </c>
      <c r="C3396" s="105">
        <v>34</v>
      </c>
    </row>
    <row r="3397" spans="1:3" x14ac:dyDescent="0.3">
      <c r="A3397" s="105">
        <v>470183</v>
      </c>
      <c r="B3397" s="105" t="s">
        <v>84</v>
      </c>
      <c r="C3397" s="105">
        <v>34</v>
      </c>
    </row>
    <row r="3398" spans="1:3" x14ac:dyDescent="0.3">
      <c r="A3398" s="105">
        <v>470186</v>
      </c>
      <c r="B3398" s="105" t="s">
        <v>84</v>
      </c>
      <c r="C3398" s="105">
        <v>34</v>
      </c>
    </row>
    <row r="3399" spans="1:3" x14ac:dyDescent="0.3">
      <c r="A3399" s="105">
        <v>470187</v>
      </c>
      <c r="B3399" s="105" t="s">
        <v>84</v>
      </c>
      <c r="C3399" s="105">
        <v>34</v>
      </c>
    </row>
    <row r="3400" spans="1:3" x14ac:dyDescent="0.3">
      <c r="A3400" s="105">
        <v>470188</v>
      </c>
      <c r="B3400" s="105" t="s">
        <v>84</v>
      </c>
      <c r="C3400" s="105">
        <v>34</v>
      </c>
    </row>
    <row r="3401" spans="1:3" x14ac:dyDescent="0.3">
      <c r="A3401" s="105">
        <v>470189</v>
      </c>
      <c r="B3401" s="105" t="s">
        <v>84</v>
      </c>
      <c r="C3401" s="105">
        <v>134</v>
      </c>
    </row>
    <row r="3402" spans="1:3" x14ac:dyDescent="0.3">
      <c r="A3402" s="105">
        <v>470190</v>
      </c>
      <c r="B3402" s="105" t="s">
        <v>84</v>
      </c>
      <c r="C3402" s="105">
        <v>34</v>
      </c>
    </row>
    <row r="3403" spans="1:3" x14ac:dyDescent="0.3">
      <c r="A3403" s="105">
        <v>470193</v>
      </c>
      <c r="B3403" s="105" t="s">
        <v>84</v>
      </c>
      <c r="C3403" s="105">
        <v>34</v>
      </c>
    </row>
    <row r="3404" spans="1:3" x14ac:dyDescent="0.3">
      <c r="A3404" s="105">
        <v>470194</v>
      </c>
      <c r="B3404" s="105" t="s">
        <v>84</v>
      </c>
      <c r="C3404" s="105">
        <v>34</v>
      </c>
    </row>
    <row r="3405" spans="1:3" x14ac:dyDescent="0.3">
      <c r="A3405" s="105">
        <v>470197</v>
      </c>
      <c r="B3405" s="105" t="s">
        <v>84</v>
      </c>
      <c r="C3405" s="105">
        <v>34</v>
      </c>
    </row>
    <row r="3406" spans="1:3" x14ac:dyDescent="0.3">
      <c r="A3406" s="105">
        <v>470198</v>
      </c>
      <c r="B3406" s="105" t="s">
        <v>84</v>
      </c>
      <c r="C3406" s="105">
        <v>34</v>
      </c>
    </row>
    <row r="3407" spans="1:3" x14ac:dyDescent="0.3">
      <c r="A3407" s="105">
        <v>470199</v>
      </c>
      <c r="B3407" s="105" t="s">
        <v>84</v>
      </c>
      <c r="C3407" s="105">
        <v>34</v>
      </c>
    </row>
    <row r="3408" spans="1:3" x14ac:dyDescent="0.3">
      <c r="A3408" s="105">
        <v>470251</v>
      </c>
      <c r="B3408" s="105" t="s">
        <v>84</v>
      </c>
      <c r="C3408" s="105">
        <v>34</v>
      </c>
    </row>
    <row r="3409" spans="1:3" x14ac:dyDescent="0.3">
      <c r="A3409" s="105">
        <v>470252</v>
      </c>
      <c r="B3409" s="105" t="s">
        <v>84</v>
      </c>
      <c r="C3409" s="105">
        <v>34</v>
      </c>
    </row>
    <row r="3410" spans="1:3" x14ac:dyDescent="0.3">
      <c r="A3410" s="105">
        <v>470253</v>
      </c>
      <c r="B3410" s="105" t="s">
        <v>84</v>
      </c>
      <c r="C3410" s="105">
        <v>134</v>
      </c>
    </row>
    <row r="3411" spans="1:3" x14ac:dyDescent="0.3">
      <c r="A3411" s="105">
        <v>470256</v>
      </c>
      <c r="B3411" s="105" t="s">
        <v>84</v>
      </c>
      <c r="C3411" s="105">
        <v>234</v>
      </c>
    </row>
    <row r="3412" spans="1:3" x14ac:dyDescent="0.3">
      <c r="A3412" s="105">
        <v>470259</v>
      </c>
      <c r="B3412" s="105" t="s">
        <v>84</v>
      </c>
      <c r="C3412" s="105">
        <v>34</v>
      </c>
    </row>
    <row r="3413" spans="1:3" x14ac:dyDescent="0.3">
      <c r="A3413" s="105">
        <v>470260</v>
      </c>
      <c r="B3413" s="105" t="s">
        <v>84</v>
      </c>
      <c r="C3413" s="105">
        <v>34</v>
      </c>
    </row>
    <row r="3414" spans="1:3" x14ac:dyDescent="0.3">
      <c r="A3414" s="105">
        <v>470266</v>
      </c>
      <c r="B3414" s="105" t="s">
        <v>84</v>
      </c>
      <c r="C3414" s="105">
        <v>34</v>
      </c>
    </row>
    <row r="3415" spans="1:3" x14ac:dyDescent="0.3">
      <c r="A3415" s="105">
        <v>470267</v>
      </c>
      <c r="B3415" s="105" t="s">
        <v>84</v>
      </c>
      <c r="C3415" s="105">
        <v>34</v>
      </c>
    </row>
    <row r="3416" spans="1:3" x14ac:dyDescent="0.3">
      <c r="A3416" s="105">
        <v>470268</v>
      </c>
      <c r="B3416" s="105" t="s">
        <v>84</v>
      </c>
      <c r="C3416" s="105">
        <v>34</v>
      </c>
    </row>
    <row r="3417" spans="1:3" x14ac:dyDescent="0.3">
      <c r="A3417" s="105">
        <v>470269</v>
      </c>
      <c r="B3417" s="105" t="s">
        <v>84</v>
      </c>
      <c r="C3417" s="105">
        <v>34</v>
      </c>
    </row>
    <row r="3418" spans="1:3" x14ac:dyDescent="0.3">
      <c r="A3418" s="105">
        <v>470270</v>
      </c>
      <c r="B3418" s="101" t="s">
        <v>84</v>
      </c>
      <c r="C3418" s="105">
        <v>34</v>
      </c>
    </row>
    <row r="3419" spans="1:3" x14ac:dyDescent="0.3">
      <c r="A3419" s="105">
        <v>479034</v>
      </c>
      <c r="B3419" s="105" t="s">
        <v>84</v>
      </c>
      <c r="C3419" s="105">
        <v>34</v>
      </c>
    </row>
    <row r="3420" spans="1:3" x14ac:dyDescent="0.3">
      <c r="A3420" s="105">
        <v>210042</v>
      </c>
      <c r="B3420" s="105" t="s">
        <v>83</v>
      </c>
      <c r="C3420" s="105">
        <v>35</v>
      </c>
    </row>
    <row r="3421" spans="1:3" x14ac:dyDescent="0.3">
      <c r="A3421" s="105">
        <v>490008</v>
      </c>
      <c r="B3421" s="105" t="s">
        <v>83</v>
      </c>
      <c r="C3421" s="105">
        <v>35</v>
      </c>
    </row>
    <row r="3422" spans="1:3" x14ac:dyDescent="0.3">
      <c r="A3422" s="105">
        <v>490010</v>
      </c>
      <c r="B3422" s="105" t="s">
        <v>83</v>
      </c>
      <c r="C3422" s="105">
        <v>35</v>
      </c>
    </row>
    <row r="3423" spans="1:3" x14ac:dyDescent="0.3">
      <c r="A3423" s="105">
        <v>490011</v>
      </c>
      <c r="B3423" s="105" t="s">
        <v>83</v>
      </c>
      <c r="C3423" s="105">
        <v>35</v>
      </c>
    </row>
    <row r="3424" spans="1:3" x14ac:dyDescent="0.3">
      <c r="A3424" s="105">
        <v>490013</v>
      </c>
      <c r="B3424" s="105" t="s">
        <v>83</v>
      </c>
      <c r="C3424" s="105">
        <v>35</v>
      </c>
    </row>
    <row r="3425" spans="1:3" x14ac:dyDescent="0.3">
      <c r="A3425" s="105">
        <v>490017</v>
      </c>
      <c r="B3425" s="105" t="s">
        <v>83</v>
      </c>
      <c r="C3425" s="105">
        <v>35</v>
      </c>
    </row>
    <row r="3426" spans="1:3" x14ac:dyDescent="0.3">
      <c r="A3426" s="105">
        <v>490018</v>
      </c>
      <c r="B3426" s="105" t="s">
        <v>83</v>
      </c>
      <c r="C3426" s="105">
        <v>35</v>
      </c>
    </row>
    <row r="3427" spans="1:3" x14ac:dyDescent="0.3">
      <c r="A3427" s="105">
        <v>490023</v>
      </c>
      <c r="B3427" s="105" t="s">
        <v>83</v>
      </c>
      <c r="C3427" s="105">
        <v>35</v>
      </c>
    </row>
    <row r="3428" spans="1:3" x14ac:dyDescent="0.3">
      <c r="A3428" s="105">
        <v>490025</v>
      </c>
      <c r="B3428" s="105" t="s">
        <v>83</v>
      </c>
      <c r="C3428" s="105">
        <v>35</v>
      </c>
    </row>
    <row r="3429" spans="1:3" x14ac:dyDescent="0.3">
      <c r="A3429" s="105">
        <v>490027</v>
      </c>
      <c r="B3429" s="105" t="s">
        <v>83</v>
      </c>
      <c r="C3429" s="105">
        <v>35</v>
      </c>
    </row>
    <row r="3430" spans="1:3" x14ac:dyDescent="0.3">
      <c r="A3430" s="105">
        <v>490035</v>
      </c>
      <c r="B3430" s="105" t="s">
        <v>83</v>
      </c>
      <c r="C3430" s="105">
        <v>35</v>
      </c>
    </row>
    <row r="3431" spans="1:3" x14ac:dyDescent="0.3">
      <c r="A3431" s="105">
        <v>490038</v>
      </c>
      <c r="B3431" s="105" t="s">
        <v>83</v>
      </c>
      <c r="C3431" s="105">
        <v>35</v>
      </c>
    </row>
    <row r="3432" spans="1:3" x14ac:dyDescent="0.3">
      <c r="A3432" s="105">
        <v>490039</v>
      </c>
      <c r="B3432" s="105" t="s">
        <v>83</v>
      </c>
      <c r="C3432" s="105">
        <v>35</v>
      </c>
    </row>
    <row r="3433" spans="1:3" x14ac:dyDescent="0.3">
      <c r="A3433" s="105">
        <v>490040</v>
      </c>
      <c r="B3433" s="105" t="s">
        <v>83</v>
      </c>
      <c r="C3433" s="105">
        <v>35</v>
      </c>
    </row>
    <row r="3434" spans="1:3" x14ac:dyDescent="0.3">
      <c r="A3434" s="105">
        <v>490041</v>
      </c>
      <c r="B3434" s="105" t="s">
        <v>83</v>
      </c>
      <c r="C3434" s="105">
        <v>35</v>
      </c>
    </row>
    <row r="3435" spans="1:3" x14ac:dyDescent="0.3">
      <c r="A3435" s="105">
        <v>490042</v>
      </c>
      <c r="B3435" s="105" t="s">
        <v>83</v>
      </c>
      <c r="C3435" s="105">
        <v>35</v>
      </c>
    </row>
    <row r="3436" spans="1:3" x14ac:dyDescent="0.3">
      <c r="A3436" s="105">
        <v>490044</v>
      </c>
      <c r="B3436" s="105" t="s">
        <v>83</v>
      </c>
      <c r="C3436" s="105">
        <v>35</v>
      </c>
    </row>
    <row r="3437" spans="1:3" x14ac:dyDescent="0.3">
      <c r="A3437" s="105">
        <v>490046</v>
      </c>
      <c r="B3437" s="105" t="s">
        <v>83</v>
      </c>
      <c r="C3437" s="105">
        <v>35</v>
      </c>
    </row>
    <row r="3438" spans="1:3" x14ac:dyDescent="0.3">
      <c r="A3438" s="105">
        <v>490048</v>
      </c>
      <c r="B3438" s="105" t="s">
        <v>83</v>
      </c>
      <c r="C3438" s="105">
        <v>35</v>
      </c>
    </row>
    <row r="3439" spans="1:3" x14ac:dyDescent="0.3">
      <c r="A3439" s="105">
        <v>490054</v>
      </c>
      <c r="B3439" s="105" t="s">
        <v>83</v>
      </c>
      <c r="C3439" s="105">
        <v>35</v>
      </c>
    </row>
    <row r="3440" spans="1:3" x14ac:dyDescent="0.3">
      <c r="A3440" s="105">
        <v>490055</v>
      </c>
      <c r="B3440" s="105" t="s">
        <v>83</v>
      </c>
      <c r="C3440" s="105">
        <v>35</v>
      </c>
    </row>
    <row r="3441" spans="1:4" x14ac:dyDescent="0.3">
      <c r="A3441" s="105">
        <v>490056</v>
      </c>
      <c r="B3441" s="105" t="s">
        <v>83</v>
      </c>
      <c r="C3441" s="105">
        <v>35</v>
      </c>
    </row>
    <row r="3442" spans="1:4" x14ac:dyDescent="0.3">
      <c r="A3442" s="105">
        <v>490058</v>
      </c>
      <c r="B3442" s="105" t="s">
        <v>83</v>
      </c>
      <c r="C3442" s="105">
        <v>35</v>
      </c>
    </row>
    <row r="3443" spans="1:4" x14ac:dyDescent="0.3">
      <c r="A3443" s="105">
        <v>490059</v>
      </c>
      <c r="B3443" s="105" t="s">
        <v>83</v>
      </c>
      <c r="C3443" s="105">
        <v>35</v>
      </c>
    </row>
    <row r="3444" spans="1:4" x14ac:dyDescent="0.3">
      <c r="A3444" s="105">
        <v>490060</v>
      </c>
      <c r="B3444" s="105" t="s">
        <v>83</v>
      </c>
      <c r="C3444" s="105">
        <v>35</v>
      </c>
    </row>
    <row r="3445" spans="1:4" x14ac:dyDescent="0.3">
      <c r="A3445" s="105">
        <v>490061</v>
      </c>
      <c r="B3445" s="105" t="s">
        <v>83</v>
      </c>
      <c r="C3445" s="105">
        <v>35</v>
      </c>
    </row>
    <row r="3446" spans="1:4" x14ac:dyDescent="0.3">
      <c r="A3446" s="105">
        <v>490062</v>
      </c>
      <c r="B3446" s="105" t="s">
        <v>83</v>
      </c>
      <c r="C3446" s="105">
        <v>35</v>
      </c>
    </row>
    <row r="3447" spans="1:4" x14ac:dyDescent="0.3">
      <c r="A3447" s="105">
        <v>490063</v>
      </c>
      <c r="B3447" s="105" t="s">
        <v>83</v>
      </c>
      <c r="C3447" s="105">
        <v>35</v>
      </c>
    </row>
    <row r="3448" spans="1:4" x14ac:dyDescent="0.3">
      <c r="A3448" s="105">
        <v>490064</v>
      </c>
      <c r="B3448" s="105" t="s">
        <v>83</v>
      </c>
      <c r="C3448" s="105">
        <v>35</v>
      </c>
    </row>
    <row r="3449" spans="1:4" x14ac:dyDescent="0.3">
      <c r="A3449" s="105">
        <v>490066</v>
      </c>
      <c r="B3449" s="105" t="s">
        <v>83</v>
      </c>
      <c r="C3449" s="105">
        <v>35</v>
      </c>
    </row>
    <row r="3450" spans="1:4" x14ac:dyDescent="0.3">
      <c r="A3450" s="106">
        <v>490067</v>
      </c>
      <c r="B3450" s="106" t="s">
        <v>83</v>
      </c>
      <c r="C3450" s="106">
        <v>35</v>
      </c>
    </row>
    <row r="3451" spans="1:4" x14ac:dyDescent="0.3">
      <c r="A3451" s="106">
        <v>490068</v>
      </c>
      <c r="B3451" s="106" t="s">
        <v>83</v>
      </c>
      <c r="C3451" s="101">
        <v>35</v>
      </c>
    </row>
    <row r="3452" spans="1:4" x14ac:dyDescent="0.3">
      <c r="A3452" s="106">
        <v>490069</v>
      </c>
      <c r="B3452" s="106" t="s">
        <v>83</v>
      </c>
      <c r="C3452" s="105">
        <v>35</v>
      </c>
    </row>
    <row r="3453" spans="1:4" x14ac:dyDescent="0.3">
      <c r="A3453" s="106">
        <v>490071</v>
      </c>
      <c r="B3453" s="105" t="s">
        <v>83</v>
      </c>
      <c r="C3453" s="105">
        <v>35</v>
      </c>
    </row>
    <row r="3454" spans="1:4" x14ac:dyDescent="0.3">
      <c r="A3454" s="106">
        <v>490073</v>
      </c>
      <c r="B3454" s="106" t="s">
        <v>83</v>
      </c>
      <c r="C3454" s="105">
        <v>35</v>
      </c>
    </row>
    <row r="3455" spans="1:4" x14ac:dyDescent="0.3">
      <c r="A3455" s="106">
        <v>490075</v>
      </c>
      <c r="B3455" s="106" t="s">
        <v>83</v>
      </c>
      <c r="C3455" s="105">
        <v>35</v>
      </c>
      <c r="D3455" s="74"/>
    </row>
    <row r="3456" spans="1:4" x14ac:dyDescent="0.3">
      <c r="A3456" s="106">
        <v>490076</v>
      </c>
      <c r="B3456" s="106" t="s">
        <v>83</v>
      </c>
      <c r="C3456" s="105">
        <v>35</v>
      </c>
    </row>
    <row r="3457" spans="1:3" x14ac:dyDescent="0.3">
      <c r="A3457" s="106">
        <v>490078</v>
      </c>
      <c r="B3457" s="105" t="s">
        <v>83</v>
      </c>
      <c r="C3457" s="105">
        <v>35</v>
      </c>
    </row>
    <row r="3458" spans="1:3" x14ac:dyDescent="0.3">
      <c r="A3458" s="106">
        <v>490079</v>
      </c>
      <c r="B3458" s="106" t="s">
        <v>83</v>
      </c>
      <c r="C3458" s="105">
        <v>35</v>
      </c>
    </row>
    <row r="3459" spans="1:3" x14ac:dyDescent="0.3">
      <c r="A3459" s="106">
        <v>490082</v>
      </c>
      <c r="B3459" s="106" t="s">
        <v>83</v>
      </c>
      <c r="C3459" s="105">
        <v>35</v>
      </c>
    </row>
    <row r="3460" spans="1:3" x14ac:dyDescent="0.3">
      <c r="A3460" s="106">
        <v>499035</v>
      </c>
      <c r="B3460" s="106" t="s">
        <v>83</v>
      </c>
      <c r="C3460" s="105">
        <v>35</v>
      </c>
    </row>
  </sheetData>
  <autoFilter ref="A1:C3450"/>
  <sortState ref="A2:C3460">
    <sortCondition ref="B2:B3460"/>
    <sortCondition ref="A2:A3460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0"/>
  <sheetViews>
    <sheetView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D13" sqref="D13"/>
    </sheetView>
  </sheetViews>
  <sheetFormatPr defaultRowHeight="14.4" x14ac:dyDescent="0.3"/>
  <cols>
    <col min="1" max="1" width="7" bestFit="1" customWidth="1"/>
    <col min="2" max="2" width="26.109375" bestFit="1" customWidth="1"/>
    <col min="3" max="3" width="8.88671875" customWidth="1"/>
    <col min="4" max="4" width="24" customWidth="1"/>
    <col min="5" max="5" width="32" hidden="1" customWidth="1"/>
    <col min="6" max="6" width="24.88671875" hidden="1" customWidth="1"/>
    <col min="7" max="7" width="5.5546875" bestFit="1" customWidth="1"/>
    <col min="8" max="8" width="10.6640625" bestFit="1" customWidth="1"/>
    <col min="9" max="9" width="11.6640625" bestFit="1" customWidth="1"/>
    <col min="10" max="10" width="16.5546875" bestFit="1" customWidth="1"/>
    <col min="11" max="11" width="10.88671875" bestFit="1" customWidth="1"/>
    <col min="12" max="12" width="14.44140625" bestFit="1" customWidth="1"/>
    <col min="13" max="13" width="17" bestFit="1" customWidth="1"/>
    <col min="14" max="14" width="14.33203125" bestFit="1" customWidth="1"/>
  </cols>
  <sheetData>
    <row r="1" spans="1:14" x14ac:dyDescent="0.3">
      <c r="A1" t="s">
        <v>49</v>
      </c>
      <c r="B1" t="s">
        <v>581</v>
      </c>
      <c r="C1" t="s">
        <v>0</v>
      </c>
      <c r="D1" t="s">
        <v>118</v>
      </c>
      <c r="E1" t="s">
        <v>119</v>
      </c>
      <c r="F1" t="s">
        <v>120</v>
      </c>
      <c r="G1" t="s">
        <v>54</v>
      </c>
      <c r="H1" t="s">
        <v>55</v>
      </c>
      <c r="I1" t="s">
        <v>5365</v>
      </c>
      <c r="J1" t="s">
        <v>5366</v>
      </c>
      <c r="K1" t="s">
        <v>5367</v>
      </c>
      <c r="L1" t="s">
        <v>5368</v>
      </c>
      <c r="M1" t="s">
        <v>5369</v>
      </c>
      <c r="N1" t="s">
        <v>5370</v>
      </c>
    </row>
    <row r="2" spans="1:14" x14ac:dyDescent="0.3">
      <c r="A2" s="74">
        <v>10049</v>
      </c>
      <c r="B2" s="74" t="s">
        <v>5338</v>
      </c>
      <c r="C2" s="74">
        <v>1</v>
      </c>
      <c r="D2" s="74" t="s">
        <v>704</v>
      </c>
      <c r="E2" s="74" t="s">
        <v>705</v>
      </c>
      <c r="F2" s="74" t="s">
        <v>706</v>
      </c>
      <c r="G2" s="74" t="s">
        <v>121</v>
      </c>
      <c r="H2" s="74">
        <v>36695</v>
      </c>
      <c r="I2" s="110">
        <v>0</v>
      </c>
      <c r="J2" s="110"/>
      <c r="K2" s="110"/>
      <c r="L2" s="110"/>
      <c r="M2" s="110"/>
      <c r="N2" s="110">
        <v>0</v>
      </c>
    </row>
    <row r="3" spans="1:14" x14ac:dyDescent="0.3">
      <c r="A3" s="74">
        <v>10043</v>
      </c>
      <c r="B3" s="74" t="s">
        <v>5338</v>
      </c>
      <c r="C3" s="74">
        <v>1</v>
      </c>
      <c r="D3" s="74" t="s">
        <v>694</v>
      </c>
      <c r="E3" s="74" t="s">
        <v>695</v>
      </c>
      <c r="F3" s="74" t="s">
        <v>6322</v>
      </c>
      <c r="G3" s="74" t="s">
        <v>121</v>
      </c>
      <c r="H3" s="74">
        <v>36047</v>
      </c>
      <c r="I3" s="110">
        <v>0</v>
      </c>
      <c r="J3" s="110"/>
      <c r="K3" s="110"/>
      <c r="L3" s="110"/>
      <c r="M3" s="110"/>
      <c r="N3" s="110"/>
    </row>
    <row r="4" spans="1:14" x14ac:dyDescent="0.3">
      <c r="A4" s="74">
        <v>10048</v>
      </c>
      <c r="B4" s="74" t="s">
        <v>5338</v>
      </c>
      <c r="C4" s="74">
        <v>1</v>
      </c>
      <c r="D4" s="74" t="s">
        <v>5373</v>
      </c>
      <c r="E4" s="74" t="s">
        <v>5374</v>
      </c>
      <c r="F4" s="74" t="s">
        <v>5375</v>
      </c>
      <c r="G4" s="74" t="s">
        <v>121</v>
      </c>
      <c r="H4" s="74">
        <v>36761</v>
      </c>
      <c r="I4" s="110"/>
      <c r="J4" s="110"/>
      <c r="K4" s="110"/>
      <c r="L4" s="110"/>
      <c r="M4" s="110"/>
      <c r="N4" s="110"/>
    </row>
    <row r="5" spans="1:14" x14ac:dyDescent="0.3">
      <c r="A5" s="74">
        <v>10026</v>
      </c>
      <c r="B5" s="74" t="s">
        <v>5338</v>
      </c>
      <c r="C5" s="74">
        <v>1</v>
      </c>
      <c r="D5" s="74" t="s">
        <v>683</v>
      </c>
      <c r="E5" s="74" t="s">
        <v>6323</v>
      </c>
      <c r="F5" s="74" t="s">
        <v>6324</v>
      </c>
      <c r="G5" s="74" t="s">
        <v>121</v>
      </c>
      <c r="H5" s="74">
        <v>35622</v>
      </c>
      <c r="I5" s="110"/>
      <c r="J5" s="110"/>
      <c r="K5" s="110">
        <v>0</v>
      </c>
      <c r="L5" s="110"/>
      <c r="M5" s="110">
        <v>0</v>
      </c>
      <c r="N5" s="110">
        <v>0</v>
      </c>
    </row>
    <row r="6" spans="1:14" x14ac:dyDescent="0.3">
      <c r="A6" s="74">
        <v>10016</v>
      </c>
      <c r="B6" s="74" t="s">
        <v>5338</v>
      </c>
      <c r="C6" s="74">
        <v>1</v>
      </c>
      <c r="D6" s="74" t="s">
        <v>679</v>
      </c>
      <c r="E6" s="74" t="s">
        <v>6325</v>
      </c>
      <c r="F6" s="74" t="s">
        <v>6326</v>
      </c>
      <c r="G6" s="74" t="s">
        <v>121</v>
      </c>
      <c r="H6" s="74">
        <v>35453</v>
      </c>
      <c r="I6" s="110"/>
      <c r="J6" s="110"/>
      <c r="K6" s="110">
        <v>335</v>
      </c>
      <c r="L6" s="110">
        <v>425</v>
      </c>
      <c r="M6" s="110">
        <v>385</v>
      </c>
      <c r="N6" s="110">
        <v>375</v>
      </c>
    </row>
    <row r="7" spans="1:14" x14ac:dyDescent="0.3">
      <c r="A7" s="74">
        <v>100095</v>
      </c>
      <c r="B7" s="74" t="s">
        <v>5338</v>
      </c>
      <c r="C7" s="74">
        <v>1</v>
      </c>
      <c r="D7" s="74" t="s">
        <v>737</v>
      </c>
      <c r="E7" s="74" t="s">
        <v>738</v>
      </c>
      <c r="F7" s="74" t="s">
        <v>739</v>
      </c>
      <c r="G7" s="74" t="s">
        <v>134</v>
      </c>
      <c r="H7" s="74">
        <v>32535</v>
      </c>
      <c r="I7" s="110">
        <v>50</v>
      </c>
      <c r="J7" s="110"/>
      <c r="K7" s="110">
        <v>25</v>
      </c>
      <c r="L7" s="110">
        <v>0</v>
      </c>
      <c r="M7" s="110"/>
      <c r="N7" s="110">
        <v>25</v>
      </c>
    </row>
    <row r="8" spans="1:14" x14ac:dyDescent="0.3">
      <c r="A8" s="74">
        <v>10024</v>
      </c>
      <c r="B8" s="74" t="s">
        <v>5338</v>
      </c>
      <c r="C8" s="74">
        <v>1</v>
      </c>
      <c r="D8" s="74" t="s">
        <v>681</v>
      </c>
      <c r="E8" s="74" t="s">
        <v>6327</v>
      </c>
      <c r="F8" s="74" t="s">
        <v>6328</v>
      </c>
      <c r="G8" s="74" t="s">
        <v>121</v>
      </c>
      <c r="H8" s="74">
        <v>36854</v>
      </c>
      <c r="I8" s="110"/>
      <c r="J8" s="110"/>
      <c r="K8" s="110"/>
      <c r="L8" s="110"/>
      <c r="M8" s="110">
        <v>0</v>
      </c>
      <c r="N8" s="110">
        <v>0</v>
      </c>
    </row>
    <row r="9" spans="1:14" x14ac:dyDescent="0.3">
      <c r="A9" s="74">
        <v>10025</v>
      </c>
      <c r="B9" s="74" t="s">
        <v>5338</v>
      </c>
      <c r="C9" s="74">
        <v>1</v>
      </c>
      <c r="D9" s="74" t="s">
        <v>682</v>
      </c>
      <c r="E9" s="74" t="s">
        <v>6329</v>
      </c>
      <c r="F9" s="74" t="s">
        <v>6330</v>
      </c>
      <c r="G9" s="74" t="s">
        <v>121</v>
      </c>
      <c r="H9" s="74" t="s">
        <v>133</v>
      </c>
      <c r="I9" s="110">
        <v>3750</v>
      </c>
      <c r="J9" s="110">
        <v>0</v>
      </c>
      <c r="K9" s="110">
        <v>0</v>
      </c>
      <c r="L9" s="110"/>
      <c r="M9" s="110">
        <v>983</v>
      </c>
      <c r="N9" s="110">
        <v>810</v>
      </c>
    </row>
    <row r="10" spans="1:14" x14ac:dyDescent="0.3">
      <c r="A10" s="74">
        <v>10057</v>
      </c>
      <c r="B10" s="74" t="s">
        <v>5338</v>
      </c>
      <c r="C10" s="74">
        <v>1</v>
      </c>
      <c r="D10" s="74" t="s">
        <v>708</v>
      </c>
      <c r="E10" s="74" t="s">
        <v>6331</v>
      </c>
      <c r="F10" s="74" t="s">
        <v>6328</v>
      </c>
      <c r="G10" s="74" t="s">
        <v>121</v>
      </c>
      <c r="H10" s="74">
        <v>36872</v>
      </c>
      <c r="I10" s="110">
        <v>0</v>
      </c>
      <c r="J10" s="110"/>
      <c r="K10" s="110"/>
      <c r="L10" s="110"/>
      <c r="M10" s="110"/>
      <c r="N10" s="110">
        <v>118</v>
      </c>
    </row>
    <row r="11" spans="1:14" x14ac:dyDescent="0.3">
      <c r="A11" s="74">
        <v>10052</v>
      </c>
      <c r="B11" s="74" t="s">
        <v>5338</v>
      </c>
      <c r="C11" s="74">
        <v>1</v>
      </c>
      <c r="D11" s="74" t="s">
        <v>666</v>
      </c>
      <c r="E11" s="74" t="s">
        <v>6332</v>
      </c>
      <c r="F11" s="74" t="s">
        <v>5858</v>
      </c>
      <c r="G11" s="74" t="s">
        <v>121</v>
      </c>
      <c r="H11" s="74" t="s">
        <v>131</v>
      </c>
      <c r="I11" s="110">
        <v>2138.19</v>
      </c>
      <c r="J11" s="110"/>
      <c r="K11" s="110">
        <v>0</v>
      </c>
      <c r="L11" s="110">
        <v>20</v>
      </c>
      <c r="M11" s="110">
        <v>0</v>
      </c>
      <c r="N11" s="110">
        <v>0</v>
      </c>
    </row>
    <row r="12" spans="1:14" x14ac:dyDescent="0.3">
      <c r="A12" s="74">
        <v>10007</v>
      </c>
      <c r="B12" s="74" t="s">
        <v>5338</v>
      </c>
      <c r="C12" s="74">
        <v>1</v>
      </c>
      <c r="D12" s="74" t="s">
        <v>666</v>
      </c>
      <c r="E12" s="74" t="s">
        <v>674</v>
      </c>
      <c r="F12" s="74" t="s">
        <v>675</v>
      </c>
      <c r="G12" s="74" t="s">
        <v>121</v>
      </c>
      <c r="H12" s="74" t="s">
        <v>614</v>
      </c>
      <c r="I12" s="110">
        <v>0</v>
      </c>
      <c r="J12" s="110"/>
      <c r="K12" s="110"/>
      <c r="L12" s="110"/>
      <c r="M12" s="110"/>
      <c r="N12" s="110"/>
    </row>
    <row r="13" spans="1:14" x14ac:dyDescent="0.3">
      <c r="A13" s="74">
        <v>10021</v>
      </c>
      <c r="B13" s="74" t="s">
        <v>5338</v>
      </c>
      <c r="C13" s="74">
        <v>1</v>
      </c>
      <c r="D13" s="74" t="s">
        <v>666</v>
      </c>
      <c r="E13" s="74" t="s">
        <v>6333</v>
      </c>
      <c r="F13" s="74" t="s">
        <v>6334</v>
      </c>
      <c r="G13" s="74" t="s">
        <v>121</v>
      </c>
      <c r="H13" s="74">
        <v>36303</v>
      </c>
      <c r="I13" s="110"/>
      <c r="J13" s="110"/>
      <c r="K13" s="110"/>
      <c r="L13" s="110"/>
      <c r="M13" s="110"/>
      <c r="N13" s="110">
        <v>100</v>
      </c>
    </row>
    <row r="14" spans="1:14" x14ac:dyDescent="0.3">
      <c r="A14" s="74">
        <v>10040</v>
      </c>
      <c r="B14" s="74" t="s">
        <v>5338</v>
      </c>
      <c r="C14" s="74">
        <v>1</v>
      </c>
      <c r="D14" s="74" t="s">
        <v>666</v>
      </c>
      <c r="E14" s="74" t="s">
        <v>6335</v>
      </c>
      <c r="F14" s="74" t="s">
        <v>6336</v>
      </c>
      <c r="G14" s="74" t="s">
        <v>121</v>
      </c>
      <c r="H14" s="74" t="s">
        <v>126</v>
      </c>
      <c r="I14" s="110"/>
      <c r="J14" s="110"/>
      <c r="K14" s="110"/>
      <c r="L14" s="110"/>
      <c r="M14" s="110"/>
      <c r="N14" s="110">
        <v>0</v>
      </c>
    </row>
    <row r="15" spans="1:14" x14ac:dyDescent="0.3">
      <c r="A15" s="74">
        <v>10028</v>
      </c>
      <c r="B15" s="74" t="s">
        <v>5338</v>
      </c>
      <c r="C15" s="74">
        <v>1</v>
      </c>
      <c r="D15" s="74" t="s">
        <v>666</v>
      </c>
      <c r="E15" s="74" t="s">
        <v>6337</v>
      </c>
      <c r="F15" s="74" t="s">
        <v>6338</v>
      </c>
      <c r="G15" s="74" t="s">
        <v>121</v>
      </c>
      <c r="H15" s="74">
        <v>35630</v>
      </c>
      <c r="I15" s="110">
        <v>2500</v>
      </c>
      <c r="J15" s="110"/>
      <c r="K15" s="110">
        <v>0</v>
      </c>
      <c r="L15" s="110"/>
      <c r="M15" s="110"/>
      <c r="N15" s="110">
        <v>50</v>
      </c>
    </row>
    <row r="16" spans="1:14" x14ac:dyDescent="0.3">
      <c r="A16" s="74">
        <v>10033</v>
      </c>
      <c r="B16" s="74" t="s">
        <v>5338</v>
      </c>
      <c r="C16" s="74">
        <v>1</v>
      </c>
      <c r="D16" s="74" t="s">
        <v>666</v>
      </c>
      <c r="E16" s="74" t="s">
        <v>689</v>
      </c>
      <c r="F16" s="74" t="s">
        <v>690</v>
      </c>
      <c r="G16" s="74" t="s">
        <v>121</v>
      </c>
      <c r="H16" s="74">
        <v>35640</v>
      </c>
      <c r="I16" s="110">
        <v>0</v>
      </c>
      <c r="J16" s="110"/>
      <c r="K16" s="110"/>
      <c r="L16" s="110"/>
      <c r="M16" s="110">
        <v>0</v>
      </c>
      <c r="N16" s="110">
        <v>790</v>
      </c>
    </row>
    <row r="17" spans="1:14" x14ac:dyDescent="0.3">
      <c r="A17" s="74">
        <v>10038</v>
      </c>
      <c r="B17" s="74" t="s">
        <v>5338</v>
      </c>
      <c r="C17" s="74">
        <v>1</v>
      </c>
      <c r="D17" s="74" t="s">
        <v>666</v>
      </c>
      <c r="E17" s="74" t="s">
        <v>6339</v>
      </c>
      <c r="F17" s="74" t="s">
        <v>726</v>
      </c>
      <c r="G17" s="74" t="s">
        <v>121</v>
      </c>
      <c r="H17" s="74">
        <v>35802</v>
      </c>
      <c r="I17" s="110">
        <v>1000</v>
      </c>
      <c r="J17" s="110"/>
      <c r="K17" s="110">
        <v>0</v>
      </c>
      <c r="L17" s="110"/>
      <c r="M17" s="110">
        <v>0</v>
      </c>
      <c r="N17" s="110">
        <v>0</v>
      </c>
    </row>
    <row r="18" spans="1:14" x14ac:dyDescent="0.3">
      <c r="A18" s="74">
        <v>10004</v>
      </c>
      <c r="B18" s="74" t="s">
        <v>5338</v>
      </c>
      <c r="C18" s="74">
        <v>1</v>
      </c>
      <c r="D18" s="74" t="s">
        <v>666</v>
      </c>
      <c r="E18" s="74" t="s">
        <v>667</v>
      </c>
      <c r="F18" s="74" t="s">
        <v>668</v>
      </c>
      <c r="G18" s="74" t="s">
        <v>121</v>
      </c>
      <c r="H18" s="74">
        <v>36207</v>
      </c>
      <c r="I18" s="110">
        <v>69</v>
      </c>
      <c r="J18" s="110"/>
      <c r="K18" s="110">
        <v>0</v>
      </c>
      <c r="L18" s="110">
        <v>55</v>
      </c>
      <c r="M18" s="110">
        <v>106</v>
      </c>
      <c r="N18" s="110">
        <v>140</v>
      </c>
    </row>
    <row r="19" spans="1:14" x14ac:dyDescent="0.3">
      <c r="A19" s="74">
        <v>10005</v>
      </c>
      <c r="B19" s="74" t="s">
        <v>5338</v>
      </c>
      <c r="C19" s="74">
        <v>1</v>
      </c>
      <c r="D19" s="74" t="s">
        <v>666</v>
      </c>
      <c r="E19" s="74" t="s">
        <v>669</v>
      </c>
      <c r="F19" s="74" t="s">
        <v>1119</v>
      </c>
      <c r="G19" s="74" t="s">
        <v>121</v>
      </c>
      <c r="H19" s="74">
        <v>35612</v>
      </c>
      <c r="I19" s="110">
        <v>0</v>
      </c>
      <c r="J19" s="110"/>
      <c r="K19" s="110"/>
      <c r="L19" s="110"/>
      <c r="M19" s="110"/>
      <c r="N19" s="110">
        <v>295</v>
      </c>
    </row>
    <row r="20" spans="1:14" x14ac:dyDescent="0.3">
      <c r="A20" s="74">
        <v>10010</v>
      </c>
      <c r="B20" s="74" t="s">
        <v>5338</v>
      </c>
      <c r="C20" s="74">
        <v>1</v>
      </c>
      <c r="D20" s="74" t="s">
        <v>666</v>
      </c>
      <c r="E20" s="74" t="s">
        <v>6340</v>
      </c>
      <c r="F20" s="74" t="s">
        <v>6302</v>
      </c>
      <c r="G20" s="74" t="s">
        <v>121</v>
      </c>
      <c r="H20" s="74" t="s">
        <v>125</v>
      </c>
      <c r="I20" s="110">
        <v>5656.98</v>
      </c>
      <c r="J20" s="110"/>
      <c r="K20" s="110">
        <v>0</v>
      </c>
      <c r="L20" s="110"/>
      <c r="M20" s="110">
        <v>0</v>
      </c>
      <c r="N20" s="110">
        <v>1795</v>
      </c>
    </row>
    <row r="21" spans="1:14" x14ac:dyDescent="0.3">
      <c r="A21" s="74">
        <v>10020</v>
      </c>
      <c r="B21" s="74" t="s">
        <v>5338</v>
      </c>
      <c r="C21" s="74">
        <v>1</v>
      </c>
      <c r="D21" s="74" t="s">
        <v>666</v>
      </c>
      <c r="E21" s="74" t="s">
        <v>6341</v>
      </c>
      <c r="F21" s="74" t="s">
        <v>1193</v>
      </c>
      <c r="G21" s="74" t="s">
        <v>121</v>
      </c>
      <c r="H21" s="74" t="s">
        <v>122</v>
      </c>
      <c r="I21" s="110">
        <v>0</v>
      </c>
      <c r="J21" s="110"/>
      <c r="K21" s="110">
        <v>0</v>
      </c>
      <c r="L21" s="110">
        <v>0</v>
      </c>
      <c r="M21" s="110">
        <v>201</v>
      </c>
      <c r="N21" s="110">
        <v>245</v>
      </c>
    </row>
    <row r="22" spans="1:14" x14ac:dyDescent="0.3">
      <c r="A22" s="74">
        <v>10060</v>
      </c>
      <c r="B22" s="74" t="s">
        <v>5338</v>
      </c>
      <c r="C22" s="74">
        <v>1</v>
      </c>
      <c r="D22" s="74" t="s">
        <v>666</v>
      </c>
      <c r="E22" s="74" t="s">
        <v>6342</v>
      </c>
      <c r="F22" s="74" t="s">
        <v>6343</v>
      </c>
      <c r="G22" s="74" t="s">
        <v>121</v>
      </c>
      <c r="H22" s="74">
        <v>36567</v>
      </c>
      <c r="I22" s="110">
        <v>0</v>
      </c>
      <c r="J22" s="110"/>
      <c r="K22" s="110"/>
      <c r="L22" s="110"/>
      <c r="M22" s="110">
        <v>47</v>
      </c>
      <c r="N22" s="110">
        <v>21</v>
      </c>
    </row>
    <row r="23" spans="1:14" x14ac:dyDescent="0.3">
      <c r="A23" s="74">
        <v>10065</v>
      </c>
      <c r="B23" s="74" t="s">
        <v>5338</v>
      </c>
      <c r="C23" s="74">
        <v>1</v>
      </c>
      <c r="D23" s="74" t="s">
        <v>666</v>
      </c>
      <c r="E23" s="74" t="s">
        <v>712</v>
      </c>
      <c r="F23" s="74" t="s">
        <v>713</v>
      </c>
      <c r="G23" s="74" t="s">
        <v>121</v>
      </c>
      <c r="H23" s="74">
        <v>35401</v>
      </c>
      <c r="I23" s="110">
        <v>224.69</v>
      </c>
      <c r="J23" s="110"/>
      <c r="K23" s="110">
        <v>0</v>
      </c>
      <c r="L23" s="110">
        <v>0</v>
      </c>
      <c r="M23" s="110"/>
      <c r="N23" s="110">
        <v>0</v>
      </c>
    </row>
    <row r="24" spans="1:14" x14ac:dyDescent="0.3">
      <c r="A24" s="74">
        <v>10068</v>
      </c>
      <c r="B24" s="74" t="s">
        <v>5338</v>
      </c>
      <c r="C24" s="74">
        <v>1</v>
      </c>
      <c r="D24" s="74" t="s">
        <v>666</v>
      </c>
      <c r="E24" s="74" t="s">
        <v>715</v>
      </c>
      <c r="F24" s="74" t="s">
        <v>716</v>
      </c>
      <c r="G24" s="74" t="s">
        <v>121</v>
      </c>
      <c r="H24" s="74" t="s">
        <v>123</v>
      </c>
      <c r="I24" s="110">
        <v>0</v>
      </c>
      <c r="J24" s="110"/>
      <c r="K24" s="110"/>
      <c r="L24" s="110"/>
      <c r="M24" s="110"/>
      <c r="N24" s="110"/>
    </row>
    <row r="25" spans="1:14" x14ac:dyDescent="0.3">
      <c r="A25" s="74">
        <v>100092</v>
      </c>
      <c r="B25" s="74" t="s">
        <v>5338</v>
      </c>
      <c r="C25" s="74">
        <v>1</v>
      </c>
      <c r="D25" s="74" t="s">
        <v>666</v>
      </c>
      <c r="E25" s="74" t="s">
        <v>731</v>
      </c>
      <c r="F25" s="74" t="s">
        <v>732</v>
      </c>
      <c r="G25" s="74" t="s">
        <v>134</v>
      </c>
      <c r="H25" s="74">
        <v>32549</v>
      </c>
      <c r="I25" s="110">
        <v>1279.33</v>
      </c>
      <c r="J25" s="110"/>
      <c r="K25" s="110"/>
      <c r="L25" s="110"/>
      <c r="M25" s="110"/>
      <c r="N25" s="110">
        <v>187</v>
      </c>
    </row>
    <row r="26" spans="1:14" x14ac:dyDescent="0.3">
      <c r="A26" s="74">
        <v>100093</v>
      </c>
      <c r="B26" s="74" t="s">
        <v>5338</v>
      </c>
      <c r="C26" s="74">
        <v>1</v>
      </c>
      <c r="D26" s="74" t="s">
        <v>666</v>
      </c>
      <c r="E26" s="74" t="s">
        <v>733</v>
      </c>
      <c r="F26" s="74" t="s">
        <v>734</v>
      </c>
      <c r="G26" s="74" t="s">
        <v>134</v>
      </c>
      <c r="H26" s="74">
        <v>32504</v>
      </c>
      <c r="I26" s="110">
        <v>725.98</v>
      </c>
      <c r="J26" s="110"/>
      <c r="K26" s="110">
        <v>0</v>
      </c>
      <c r="L26" s="110"/>
      <c r="M26" s="110"/>
      <c r="N26" s="110">
        <v>0</v>
      </c>
    </row>
    <row r="27" spans="1:14" x14ac:dyDescent="0.3">
      <c r="A27" s="74">
        <v>10078</v>
      </c>
      <c r="B27" s="74" t="s">
        <v>5338</v>
      </c>
      <c r="C27" s="74">
        <v>1</v>
      </c>
      <c r="D27" s="74" t="s">
        <v>722</v>
      </c>
      <c r="E27" s="74" t="s">
        <v>723</v>
      </c>
      <c r="F27" s="74" t="s">
        <v>2707</v>
      </c>
      <c r="G27" s="74" t="s">
        <v>121</v>
      </c>
      <c r="H27" s="74" t="s">
        <v>127</v>
      </c>
      <c r="I27" s="110">
        <v>4137.57</v>
      </c>
      <c r="J27" s="110"/>
      <c r="K27" s="110">
        <v>0</v>
      </c>
      <c r="L27" s="110">
        <v>0</v>
      </c>
      <c r="M27" s="110">
        <v>33</v>
      </c>
      <c r="N27" s="110">
        <v>316</v>
      </c>
    </row>
    <row r="28" spans="1:14" x14ac:dyDescent="0.3">
      <c r="A28" s="74">
        <v>10080</v>
      </c>
      <c r="B28" s="74" t="s">
        <v>5338</v>
      </c>
      <c r="C28" s="74">
        <v>1</v>
      </c>
      <c r="D28" s="74" t="s">
        <v>724</v>
      </c>
      <c r="E28" s="74" t="s">
        <v>725</v>
      </c>
      <c r="F28" s="74" t="s">
        <v>726</v>
      </c>
      <c r="G28" s="74" t="s">
        <v>121</v>
      </c>
      <c r="H28" s="74" t="s">
        <v>641</v>
      </c>
      <c r="I28" s="110"/>
      <c r="J28" s="110"/>
      <c r="K28" s="110"/>
      <c r="L28" s="110"/>
      <c r="M28" s="110"/>
      <c r="N28" s="110"/>
    </row>
    <row r="29" spans="1:14" x14ac:dyDescent="0.3">
      <c r="A29" s="74">
        <v>10032</v>
      </c>
      <c r="B29" s="74" t="s">
        <v>5338</v>
      </c>
      <c r="C29" s="74">
        <v>1</v>
      </c>
      <c r="D29" s="74" t="s">
        <v>686</v>
      </c>
      <c r="E29" s="74" t="s">
        <v>687</v>
      </c>
      <c r="F29" s="74" t="s">
        <v>688</v>
      </c>
      <c r="G29" s="74" t="s">
        <v>121</v>
      </c>
      <c r="H29" s="74" t="s">
        <v>615</v>
      </c>
      <c r="I29" s="110"/>
      <c r="J29" s="110"/>
      <c r="K29" s="110"/>
      <c r="L29" s="110"/>
      <c r="M29" s="110"/>
      <c r="N29" s="110">
        <v>0</v>
      </c>
    </row>
    <row r="30" spans="1:14" x14ac:dyDescent="0.3">
      <c r="A30" s="74">
        <v>10081</v>
      </c>
      <c r="B30" s="74" t="s">
        <v>5338</v>
      </c>
      <c r="C30" s="74">
        <v>1</v>
      </c>
      <c r="D30" s="74" t="s">
        <v>727</v>
      </c>
      <c r="E30" s="74" t="s">
        <v>728</v>
      </c>
      <c r="F30" s="74" t="s">
        <v>668</v>
      </c>
      <c r="G30" s="74" t="s">
        <v>121</v>
      </c>
      <c r="H30" s="74">
        <v>36207</v>
      </c>
      <c r="I30" s="110">
        <v>0</v>
      </c>
      <c r="J30" s="110"/>
      <c r="K30" s="110"/>
      <c r="L30" s="110"/>
      <c r="M30" s="110"/>
      <c r="N30" s="110"/>
    </row>
    <row r="31" spans="1:14" x14ac:dyDescent="0.3">
      <c r="A31" s="74">
        <v>10035</v>
      </c>
      <c r="B31" s="74" t="s">
        <v>5338</v>
      </c>
      <c r="C31" s="74">
        <v>1</v>
      </c>
      <c r="D31" s="74" t="s">
        <v>691</v>
      </c>
      <c r="E31" s="74" t="s">
        <v>6344</v>
      </c>
      <c r="F31" s="74" t="s">
        <v>702</v>
      </c>
      <c r="G31" s="74" t="s">
        <v>121</v>
      </c>
      <c r="H31" s="74" t="s">
        <v>129</v>
      </c>
      <c r="I31" s="110">
        <v>0</v>
      </c>
      <c r="J31" s="110"/>
      <c r="K31" s="110"/>
      <c r="L31" s="110"/>
      <c r="M31" s="110">
        <v>0</v>
      </c>
      <c r="N31" s="110">
        <v>400</v>
      </c>
    </row>
    <row r="32" spans="1:14" x14ac:dyDescent="0.3">
      <c r="A32" s="74">
        <v>10012</v>
      </c>
      <c r="B32" s="74" t="s">
        <v>5338</v>
      </c>
      <c r="C32" s="74">
        <v>1</v>
      </c>
      <c r="D32" s="74" t="s">
        <v>676</v>
      </c>
      <c r="E32" s="74" t="s">
        <v>6345</v>
      </c>
      <c r="F32" s="74" t="s">
        <v>6302</v>
      </c>
      <c r="G32" s="74" t="s">
        <v>121</v>
      </c>
      <c r="H32" s="74">
        <v>35211</v>
      </c>
      <c r="I32" s="110">
        <v>100</v>
      </c>
      <c r="J32" s="110"/>
      <c r="K32" s="110">
        <v>0</v>
      </c>
      <c r="L32" s="110"/>
      <c r="M32" s="110"/>
      <c r="N32" s="110">
        <v>111.47</v>
      </c>
    </row>
    <row r="33" spans="1:14" x14ac:dyDescent="0.3">
      <c r="A33" s="74">
        <v>10064</v>
      </c>
      <c r="B33" s="74" t="s">
        <v>5338</v>
      </c>
      <c r="C33" s="74">
        <v>1</v>
      </c>
      <c r="D33" s="74" t="s">
        <v>676</v>
      </c>
      <c r="E33" s="74" t="s">
        <v>6346</v>
      </c>
      <c r="F33" s="74" t="s">
        <v>6347</v>
      </c>
      <c r="G33" s="74" t="s">
        <v>121</v>
      </c>
      <c r="H33" s="74">
        <v>36078</v>
      </c>
      <c r="I33" s="110">
        <v>100</v>
      </c>
      <c r="J33" s="110"/>
      <c r="K33" s="110"/>
      <c r="L33" s="110"/>
      <c r="M33" s="110"/>
      <c r="N33" s="110"/>
    </row>
    <row r="34" spans="1:14" x14ac:dyDescent="0.3">
      <c r="A34" s="74">
        <v>10076</v>
      </c>
      <c r="B34" s="74" t="s">
        <v>5338</v>
      </c>
      <c r="C34" s="74">
        <v>1</v>
      </c>
      <c r="D34" s="74" t="s">
        <v>720</v>
      </c>
      <c r="E34" s="74" t="s">
        <v>6348</v>
      </c>
      <c r="F34" s="74" t="s">
        <v>5265</v>
      </c>
      <c r="G34" s="74" t="s">
        <v>121</v>
      </c>
      <c r="H34" s="74" t="s">
        <v>124</v>
      </c>
      <c r="I34" s="110">
        <v>280.31</v>
      </c>
      <c r="J34" s="110"/>
      <c r="K34" s="110"/>
      <c r="L34" s="110"/>
      <c r="M34" s="110">
        <v>0</v>
      </c>
      <c r="N34" s="110">
        <v>0</v>
      </c>
    </row>
    <row r="35" spans="1:14" x14ac:dyDescent="0.3">
      <c r="A35" s="74">
        <v>19001</v>
      </c>
      <c r="B35" s="74" t="s">
        <v>5338</v>
      </c>
      <c r="C35" s="74">
        <v>1</v>
      </c>
      <c r="D35" s="74" t="s">
        <v>6349</v>
      </c>
      <c r="E35" s="74" t="s">
        <v>6350</v>
      </c>
      <c r="F35" s="74" t="s">
        <v>2707</v>
      </c>
      <c r="G35" s="74" t="s">
        <v>121</v>
      </c>
      <c r="H35" s="74">
        <v>35080</v>
      </c>
      <c r="I35" s="110">
        <v>0</v>
      </c>
      <c r="J35" s="110">
        <v>494.33</v>
      </c>
      <c r="K35" s="110">
        <v>0</v>
      </c>
      <c r="L35" s="110"/>
      <c r="M35" s="110"/>
      <c r="N35" s="110"/>
    </row>
    <row r="36" spans="1:14" x14ac:dyDescent="0.3">
      <c r="A36" s="74">
        <v>10066</v>
      </c>
      <c r="B36" s="74" t="s">
        <v>5338</v>
      </c>
      <c r="C36" s="74">
        <v>1</v>
      </c>
      <c r="D36" s="74" t="s">
        <v>5376</v>
      </c>
      <c r="E36" s="74" t="s">
        <v>6351</v>
      </c>
      <c r="F36" s="74" t="s">
        <v>6352</v>
      </c>
      <c r="G36" s="74" t="s">
        <v>121</v>
      </c>
      <c r="H36" s="74" t="s">
        <v>5377</v>
      </c>
      <c r="I36" s="110">
        <v>50</v>
      </c>
      <c r="J36" s="110"/>
      <c r="K36" s="110"/>
      <c r="L36" s="110"/>
      <c r="M36" s="110"/>
      <c r="N36" s="110">
        <v>77</v>
      </c>
    </row>
    <row r="37" spans="1:14" x14ac:dyDescent="0.3">
      <c r="A37" s="74">
        <v>10044</v>
      </c>
      <c r="B37" s="74" t="s">
        <v>5338</v>
      </c>
      <c r="C37" s="74">
        <v>1</v>
      </c>
      <c r="D37" s="74" t="s">
        <v>696</v>
      </c>
      <c r="E37" s="74" t="s">
        <v>697</v>
      </c>
      <c r="F37" s="74" t="s">
        <v>698</v>
      </c>
      <c r="G37" s="74" t="s">
        <v>121</v>
      </c>
      <c r="H37" s="74" t="s">
        <v>602</v>
      </c>
      <c r="I37" s="110">
        <v>60</v>
      </c>
      <c r="J37" s="110"/>
      <c r="K37" s="110">
        <v>10</v>
      </c>
      <c r="L37" s="110">
        <v>5</v>
      </c>
      <c r="M37" s="110">
        <v>5</v>
      </c>
      <c r="N37" s="110">
        <v>5</v>
      </c>
    </row>
    <row r="38" spans="1:14" x14ac:dyDescent="0.3">
      <c r="A38" s="74">
        <v>10047</v>
      </c>
      <c r="B38" s="74" t="s">
        <v>5338</v>
      </c>
      <c r="C38" s="74">
        <v>1</v>
      </c>
      <c r="D38" s="74" t="s">
        <v>703</v>
      </c>
      <c r="E38" s="74" t="s">
        <v>5857</v>
      </c>
      <c r="F38" s="74" t="s">
        <v>5858</v>
      </c>
      <c r="G38" s="74" t="s">
        <v>121</v>
      </c>
      <c r="H38" s="74">
        <v>36102</v>
      </c>
      <c r="I38" s="110"/>
      <c r="J38" s="110"/>
      <c r="K38" s="110">
        <v>0</v>
      </c>
      <c r="L38" s="110"/>
      <c r="M38" s="110"/>
      <c r="N38" s="110"/>
    </row>
    <row r="39" spans="1:14" x14ac:dyDescent="0.3">
      <c r="A39" s="74">
        <v>10069</v>
      </c>
      <c r="B39" s="74" t="s">
        <v>5338</v>
      </c>
      <c r="C39" s="74">
        <v>1</v>
      </c>
      <c r="D39" s="74" t="s">
        <v>717</v>
      </c>
      <c r="E39" s="74" t="s">
        <v>6353</v>
      </c>
      <c r="F39" s="74" t="s">
        <v>702</v>
      </c>
      <c r="G39" s="74" t="s">
        <v>121</v>
      </c>
      <c r="H39" s="74" t="s">
        <v>132</v>
      </c>
      <c r="I39" s="110">
        <v>1052.75</v>
      </c>
      <c r="J39" s="110"/>
      <c r="K39" s="110">
        <v>0</v>
      </c>
      <c r="L39" s="110"/>
      <c r="M39" s="110"/>
      <c r="N39" s="110"/>
    </row>
    <row r="40" spans="1:14" x14ac:dyDescent="0.3">
      <c r="A40" s="74">
        <v>10071</v>
      </c>
      <c r="B40" s="74" t="s">
        <v>5338</v>
      </c>
      <c r="C40" s="74">
        <v>1</v>
      </c>
      <c r="D40" s="74" t="s">
        <v>5378</v>
      </c>
      <c r="E40" s="74" t="s">
        <v>6354</v>
      </c>
      <c r="F40" s="74" t="s">
        <v>688</v>
      </c>
      <c r="G40" s="74" t="s">
        <v>121</v>
      </c>
      <c r="H40" s="74">
        <v>36037</v>
      </c>
      <c r="I40" s="110">
        <v>0</v>
      </c>
      <c r="J40" s="110"/>
      <c r="K40" s="110">
        <v>0</v>
      </c>
      <c r="L40" s="110">
        <v>0</v>
      </c>
      <c r="M40" s="110"/>
      <c r="N40" s="110"/>
    </row>
    <row r="41" spans="1:14" x14ac:dyDescent="0.3">
      <c r="A41" s="74">
        <v>10045</v>
      </c>
      <c r="B41" s="74" t="s">
        <v>5338</v>
      </c>
      <c r="C41" s="74">
        <v>1</v>
      </c>
      <c r="D41" s="74" t="s">
        <v>699</v>
      </c>
      <c r="E41" s="74" t="s">
        <v>6355</v>
      </c>
      <c r="F41" s="74" t="s">
        <v>6322</v>
      </c>
      <c r="G41" s="74" t="s">
        <v>121</v>
      </c>
      <c r="H41" s="74">
        <v>36047</v>
      </c>
      <c r="I41" s="110">
        <v>0</v>
      </c>
      <c r="J41" s="110"/>
      <c r="K41" s="110"/>
      <c r="L41" s="110"/>
      <c r="M41" s="110">
        <v>0</v>
      </c>
      <c r="N41" s="110">
        <v>0</v>
      </c>
    </row>
    <row r="42" spans="1:14" x14ac:dyDescent="0.3">
      <c r="A42" s="74">
        <v>10083</v>
      </c>
      <c r="B42" s="74" t="s">
        <v>5338</v>
      </c>
      <c r="C42" s="74">
        <v>1</v>
      </c>
      <c r="D42" s="74" t="s">
        <v>729</v>
      </c>
      <c r="E42" s="74" t="s">
        <v>730</v>
      </c>
      <c r="F42" s="74" t="s">
        <v>702</v>
      </c>
      <c r="G42" s="74" t="s">
        <v>121</v>
      </c>
      <c r="H42" s="74" t="s">
        <v>611</v>
      </c>
      <c r="I42" s="110">
        <v>0</v>
      </c>
      <c r="J42" s="110"/>
      <c r="K42" s="110">
        <v>0</v>
      </c>
      <c r="L42" s="110"/>
      <c r="M42" s="110">
        <v>0</v>
      </c>
      <c r="N42" s="110">
        <v>0</v>
      </c>
    </row>
    <row r="43" spans="1:14" x14ac:dyDescent="0.3">
      <c r="A43" s="74">
        <v>10011</v>
      </c>
      <c r="B43" s="74" t="s">
        <v>5338</v>
      </c>
      <c r="C43" s="74">
        <v>1</v>
      </c>
      <c r="D43" s="74" t="s">
        <v>4207</v>
      </c>
      <c r="E43" s="74" t="s">
        <v>6356</v>
      </c>
      <c r="F43" s="74" t="s">
        <v>6302</v>
      </c>
      <c r="G43" s="74" t="s">
        <v>121</v>
      </c>
      <c r="H43" s="74">
        <v>35211</v>
      </c>
      <c r="I43" s="110">
        <v>150</v>
      </c>
      <c r="J43" s="110"/>
      <c r="K43" s="110">
        <v>0</v>
      </c>
      <c r="L43" s="110"/>
      <c r="M43" s="110"/>
      <c r="N43" s="110"/>
    </row>
    <row r="44" spans="1:14" x14ac:dyDescent="0.3">
      <c r="A44" s="74">
        <v>10061</v>
      </c>
      <c r="B44" s="74" t="s">
        <v>5338</v>
      </c>
      <c r="C44" s="74">
        <v>1</v>
      </c>
      <c r="D44" s="74" t="s">
        <v>709</v>
      </c>
      <c r="E44" s="74" t="s">
        <v>710</v>
      </c>
      <c r="F44" s="74" t="s">
        <v>711</v>
      </c>
      <c r="G44" s="74" t="s">
        <v>121</v>
      </c>
      <c r="H44" s="74">
        <v>36571</v>
      </c>
      <c r="I44" s="110">
        <v>0</v>
      </c>
      <c r="J44" s="110">
        <v>0</v>
      </c>
      <c r="K44" s="110"/>
      <c r="L44" s="110">
        <v>0</v>
      </c>
      <c r="M44" s="110">
        <v>0</v>
      </c>
      <c r="N44" s="110">
        <v>0</v>
      </c>
    </row>
    <row r="45" spans="1:14" x14ac:dyDescent="0.3">
      <c r="A45" s="74">
        <v>10015</v>
      </c>
      <c r="B45" s="74" t="s">
        <v>5338</v>
      </c>
      <c r="C45" s="74">
        <v>1</v>
      </c>
      <c r="D45" s="74" t="s">
        <v>5379</v>
      </c>
      <c r="E45" s="74" t="s">
        <v>5380</v>
      </c>
      <c r="F45" s="74" t="s">
        <v>907</v>
      </c>
      <c r="G45" s="74" t="s">
        <v>121</v>
      </c>
      <c r="H45" s="74">
        <v>36862</v>
      </c>
      <c r="I45" s="110"/>
      <c r="J45" s="110"/>
      <c r="K45" s="110">
        <v>0</v>
      </c>
      <c r="L45" s="110"/>
      <c r="M45" s="110"/>
      <c r="N45" s="110"/>
    </row>
    <row r="46" spans="1:14" x14ac:dyDescent="0.3">
      <c r="A46" s="74">
        <v>10085</v>
      </c>
      <c r="B46" s="74" t="s">
        <v>5338</v>
      </c>
      <c r="C46" s="74">
        <v>1</v>
      </c>
      <c r="D46" s="74" t="s">
        <v>1578</v>
      </c>
      <c r="E46" s="74" t="s">
        <v>6301</v>
      </c>
      <c r="F46" s="74" t="s">
        <v>6302</v>
      </c>
      <c r="G46" s="74" t="s">
        <v>121</v>
      </c>
      <c r="H46" s="74">
        <v>35216</v>
      </c>
      <c r="I46" s="110">
        <v>217.8</v>
      </c>
      <c r="J46" s="110"/>
      <c r="K46" s="110"/>
      <c r="L46" s="110"/>
      <c r="M46" s="110"/>
      <c r="N46" s="110"/>
    </row>
    <row r="47" spans="1:14" x14ac:dyDescent="0.3">
      <c r="A47" s="74">
        <v>100186</v>
      </c>
      <c r="B47" s="74" t="s">
        <v>5338</v>
      </c>
      <c r="C47" s="74">
        <v>1</v>
      </c>
      <c r="D47" s="74" t="s">
        <v>740</v>
      </c>
      <c r="E47" s="74" t="s">
        <v>741</v>
      </c>
      <c r="F47" s="74" t="s">
        <v>742</v>
      </c>
      <c r="G47" s="74" t="s">
        <v>134</v>
      </c>
      <c r="H47" s="74">
        <v>32569</v>
      </c>
      <c r="I47" s="110">
        <v>0</v>
      </c>
      <c r="J47" s="110"/>
      <c r="K47" s="110"/>
      <c r="L47" s="110"/>
      <c r="M47" s="110"/>
      <c r="N47" s="110">
        <v>0</v>
      </c>
    </row>
    <row r="48" spans="1:14" x14ac:dyDescent="0.3">
      <c r="A48" s="74">
        <v>100201</v>
      </c>
      <c r="B48" s="74" t="s">
        <v>5338</v>
      </c>
      <c r="C48" s="74">
        <v>1</v>
      </c>
      <c r="D48" s="74" t="s">
        <v>5381</v>
      </c>
      <c r="E48" s="74" t="s">
        <v>736</v>
      </c>
      <c r="F48" s="74" t="s">
        <v>734</v>
      </c>
      <c r="G48" s="74" t="s">
        <v>134</v>
      </c>
      <c r="H48" s="74">
        <v>32506</v>
      </c>
      <c r="I48" s="110">
        <v>88</v>
      </c>
      <c r="J48" s="110"/>
      <c r="K48" s="110">
        <v>0</v>
      </c>
      <c r="L48" s="110">
        <v>0</v>
      </c>
      <c r="M48" s="110">
        <v>0</v>
      </c>
      <c r="N48" s="110">
        <v>0</v>
      </c>
    </row>
    <row r="49" spans="1:14" x14ac:dyDescent="0.3">
      <c r="A49" s="74">
        <v>10013</v>
      </c>
      <c r="B49" s="74" t="s">
        <v>5338</v>
      </c>
      <c r="C49" s="74">
        <v>1</v>
      </c>
      <c r="D49" s="74" t="s">
        <v>677</v>
      </c>
      <c r="E49" s="74" t="s">
        <v>6357</v>
      </c>
      <c r="F49" s="74" t="s">
        <v>6302</v>
      </c>
      <c r="G49" s="74" t="s">
        <v>121</v>
      </c>
      <c r="H49" s="74">
        <v>35206</v>
      </c>
      <c r="I49" s="110">
        <v>0</v>
      </c>
      <c r="J49" s="110"/>
      <c r="K49" s="110"/>
      <c r="L49" s="110"/>
      <c r="M49" s="110"/>
      <c r="N49" s="110"/>
    </row>
    <row r="50" spans="1:14" x14ac:dyDescent="0.3">
      <c r="A50" s="74">
        <v>10046</v>
      </c>
      <c r="B50" s="74" t="s">
        <v>5338</v>
      </c>
      <c r="C50" s="74">
        <v>1</v>
      </c>
      <c r="D50" s="74" t="s">
        <v>700</v>
      </c>
      <c r="E50" s="74" t="s">
        <v>701</v>
      </c>
      <c r="F50" s="74" t="s">
        <v>702</v>
      </c>
      <c r="G50" s="74" t="s">
        <v>121</v>
      </c>
      <c r="H50" s="74" t="s">
        <v>556</v>
      </c>
      <c r="I50" s="110"/>
      <c r="J50" s="110"/>
      <c r="K50" s="110"/>
      <c r="L50" s="110"/>
      <c r="M50" s="110"/>
      <c r="N50" s="110"/>
    </row>
    <row r="51" spans="1:14" x14ac:dyDescent="0.3">
      <c r="A51" s="74">
        <v>10036</v>
      </c>
      <c r="B51" s="74" t="s">
        <v>5338</v>
      </c>
      <c r="C51" s="74">
        <v>1</v>
      </c>
      <c r="D51" s="74" t="s">
        <v>692</v>
      </c>
      <c r="E51" s="74" t="s">
        <v>6358</v>
      </c>
      <c r="F51" s="74" t="s">
        <v>702</v>
      </c>
      <c r="G51" s="74" t="s">
        <v>121</v>
      </c>
      <c r="H51" s="74" t="s">
        <v>130</v>
      </c>
      <c r="I51" s="110">
        <v>0</v>
      </c>
      <c r="J51" s="110"/>
      <c r="K51" s="110">
        <v>0</v>
      </c>
      <c r="L51" s="110">
        <v>-20</v>
      </c>
      <c r="M51" s="110"/>
      <c r="N51" s="110"/>
    </row>
    <row r="52" spans="1:14" x14ac:dyDescent="0.3">
      <c r="A52" s="74">
        <v>10030</v>
      </c>
      <c r="B52" s="74" t="s">
        <v>5338</v>
      </c>
      <c r="C52" s="74">
        <v>1</v>
      </c>
      <c r="D52" s="74" t="s">
        <v>685</v>
      </c>
      <c r="E52" s="74" t="s">
        <v>6359</v>
      </c>
      <c r="F52" s="74" t="s">
        <v>698</v>
      </c>
      <c r="G52" s="74" t="s">
        <v>121</v>
      </c>
      <c r="H52" s="74">
        <v>36032</v>
      </c>
      <c r="I52" s="110">
        <v>400</v>
      </c>
      <c r="J52" s="110"/>
      <c r="K52" s="110"/>
      <c r="L52" s="110"/>
      <c r="M52" s="110"/>
      <c r="N52" s="110">
        <v>0</v>
      </c>
    </row>
    <row r="53" spans="1:14" x14ac:dyDescent="0.3">
      <c r="A53" s="74">
        <v>10079</v>
      </c>
      <c r="B53" s="74" t="s">
        <v>5338</v>
      </c>
      <c r="C53" s="74">
        <v>1</v>
      </c>
      <c r="D53" s="74" t="s">
        <v>5382</v>
      </c>
      <c r="E53" s="74" t="s">
        <v>6360</v>
      </c>
      <c r="F53" s="74" t="s">
        <v>6361</v>
      </c>
      <c r="G53" s="74" t="s">
        <v>121</v>
      </c>
      <c r="H53" s="74" t="s">
        <v>5383</v>
      </c>
      <c r="I53" s="110">
        <v>67.56</v>
      </c>
      <c r="J53" s="110"/>
      <c r="K53" s="110"/>
      <c r="L53" s="110">
        <v>0</v>
      </c>
      <c r="M53" s="110"/>
      <c r="N53" s="110">
        <v>30</v>
      </c>
    </row>
    <row r="54" spans="1:14" x14ac:dyDescent="0.3">
      <c r="A54" s="74">
        <v>10067</v>
      </c>
      <c r="B54" s="74" t="s">
        <v>5338</v>
      </c>
      <c r="C54" s="74">
        <v>1</v>
      </c>
      <c r="D54" s="74" t="s">
        <v>714</v>
      </c>
      <c r="E54" s="74" t="s">
        <v>6362</v>
      </c>
      <c r="F54" s="74" t="s">
        <v>6363</v>
      </c>
      <c r="G54" s="74" t="s">
        <v>121</v>
      </c>
      <c r="H54" s="74" t="s">
        <v>128</v>
      </c>
      <c r="I54" s="110">
        <v>0</v>
      </c>
      <c r="J54" s="110"/>
      <c r="K54" s="110"/>
      <c r="L54" s="110"/>
      <c r="M54" s="110">
        <v>0</v>
      </c>
      <c r="N54" s="110">
        <v>0</v>
      </c>
    </row>
    <row r="55" spans="1:14" x14ac:dyDescent="0.3">
      <c r="A55" s="74">
        <v>10074</v>
      </c>
      <c r="B55" s="74" t="s">
        <v>5338</v>
      </c>
      <c r="C55" s="74">
        <v>1</v>
      </c>
      <c r="D55" s="74" t="s">
        <v>719</v>
      </c>
      <c r="E55" s="74" t="s">
        <v>6364</v>
      </c>
      <c r="F55" s="74" t="s">
        <v>5858</v>
      </c>
      <c r="G55" s="74" t="s">
        <v>121</v>
      </c>
      <c r="H55" s="74">
        <v>36104</v>
      </c>
      <c r="I55" s="110">
        <v>0</v>
      </c>
      <c r="J55" s="110"/>
      <c r="K55" s="110">
        <v>0</v>
      </c>
      <c r="L55" s="110"/>
      <c r="M55" s="110"/>
      <c r="N55" s="110">
        <v>100</v>
      </c>
    </row>
    <row r="56" spans="1:14" x14ac:dyDescent="0.3">
      <c r="A56" s="74">
        <v>10014</v>
      </c>
      <c r="B56" s="74" t="s">
        <v>5338</v>
      </c>
      <c r="C56" s="74">
        <v>1</v>
      </c>
      <c r="D56" s="74" t="s">
        <v>678</v>
      </c>
      <c r="E56" s="74" t="s">
        <v>6301</v>
      </c>
      <c r="F56" s="74" t="s">
        <v>6302</v>
      </c>
      <c r="G56" s="74" t="s">
        <v>121</v>
      </c>
      <c r="H56" s="74">
        <v>35216</v>
      </c>
      <c r="I56" s="110">
        <v>738.29</v>
      </c>
      <c r="J56" s="110"/>
      <c r="K56" s="110"/>
      <c r="L56" s="110"/>
      <c r="M56" s="110"/>
      <c r="N56" s="110"/>
    </row>
    <row r="57" spans="1:14" x14ac:dyDescent="0.3">
      <c r="A57" s="74">
        <v>10006</v>
      </c>
      <c r="B57" s="74" t="s">
        <v>5338</v>
      </c>
      <c r="C57" s="74">
        <v>1</v>
      </c>
      <c r="D57" s="74" t="s">
        <v>671</v>
      </c>
      <c r="E57" s="74" t="s">
        <v>672</v>
      </c>
      <c r="F57" s="74" t="s">
        <v>673</v>
      </c>
      <c r="G57" s="74" t="s">
        <v>121</v>
      </c>
      <c r="H57" s="74">
        <v>36830</v>
      </c>
      <c r="I57" s="110"/>
      <c r="J57" s="110"/>
      <c r="K57" s="110"/>
      <c r="L57" s="110"/>
      <c r="M57" s="110"/>
      <c r="N57" s="110">
        <v>125</v>
      </c>
    </row>
    <row r="58" spans="1:14" x14ac:dyDescent="0.3">
      <c r="A58" s="74">
        <v>100094</v>
      </c>
      <c r="B58" s="74" t="s">
        <v>5338</v>
      </c>
      <c r="C58" s="74">
        <v>1</v>
      </c>
      <c r="D58" s="74" t="s">
        <v>735</v>
      </c>
      <c r="E58" s="74" t="s">
        <v>736</v>
      </c>
      <c r="F58" s="74" t="s">
        <v>734</v>
      </c>
      <c r="G58" s="74" t="s">
        <v>134</v>
      </c>
      <c r="H58" s="74" t="s">
        <v>557</v>
      </c>
      <c r="I58" s="110"/>
      <c r="J58" s="110"/>
      <c r="K58" s="110"/>
      <c r="L58" s="110"/>
      <c r="M58" s="110"/>
      <c r="N58" s="110">
        <v>0</v>
      </c>
    </row>
    <row r="59" spans="1:14" x14ac:dyDescent="0.3">
      <c r="A59" s="74">
        <v>30047</v>
      </c>
      <c r="B59" s="74" t="s">
        <v>114</v>
      </c>
      <c r="C59" s="74">
        <v>2</v>
      </c>
      <c r="D59" s="74" t="s">
        <v>5859</v>
      </c>
      <c r="E59" s="74" t="s">
        <v>5860</v>
      </c>
      <c r="F59" s="74" t="s">
        <v>749</v>
      </c>
      <c r="G59" s="74" t="s">
        <v>135</v>
      </c>
      <c r="H59" s="74">
        <v>85016</v>
      </c>
      <c r="I59" s="110"/>
      <c r="J59" s="110"/>
      <c r="K59" s="110"/>
      <c r="L59" s="110"/>
      <c r="M59" s="110"/>
      <c r="N59" s="110"/>
    </row>
    <row r="60" spans="1:14" x14ac:dyDescent="0.3">
      <c r="A60" s="74">
        <v>30021</v>
      </c>
      <c r="B60" s="74" t="s">
        <v>114</v>
      </c>
      <c r="C60" s="74">
        <v>2</v>
      </c>
      <c r="D60" s="74" t="s">
        <v>759</v>
      </c>
      <c r="E60" s="74" t="s">
        <v>760</v>
      </c>
      <c r="F60" s="74" t="s">
        <v>761</v>
      </c>
      <c r="G60" s="74" t="s">
        <v>135</v>
      </c>
      <c r="H60" s="74" t="s">
        <v>139</v>
      </c>
      <c r="I60" s="110">
        <v>800</v>
      </c>
      <c r="J60" s="110"/>
      <c r="K60" s="110">
        <v>0</v>
      </c>
      <c r="L60" s="110"/>
      <c r="M60" s="110"/>
      <c r="N60" s="110">
        <v>225</v>
      </c>
    </row>
    <row r="61" spans="1:14" x14ac:dyDescent="0.3">
      <c r="A61" s="74">
        <v>30029</v>
      </c>
      <c r="B61" s="74" t="s">
        <v>114</v>
      </c>
      <c r="C61" s="74">
        <v>2</v>
      </c>
      <c r="D61" s="74" t="s">
        <v>765</v>
      </c>
      <c r="E61" s="74" t="s">
        <v>766</v>
      </c>
      <c r="F61" s="74" t="s">
        <v>767</v>
      </c>
      <c r="G61" s="74" t="s">
        <v>135</v>
      </c>
      <c r="H61" s="74">
        <v>85296</v>
      </c>
      <c r="I61" s="110">
        <v>0</v>
      </c>
      <c r="J61" s="110"/>
      <c r="K61" s="110">
        <v>0</v>
      </c>
      <c r="L61" s="110"/>
      <c r="M61" s="110">
        <v>0</v>
      </c>
      <c r="N61" s="110">
        <v>0</v>
      </c>
    </row>
    <row r="62" spans="1:14" x14ac:dyDescent="0.3">
      <c r="A62" s="74">
        <v>30004</v>
      </c>
      <c r="B62" s="74" t="s">
        <v>114</v>
      </c>
      <c r="C62" s="74">
        <v>2</v>
      </c>
      <c r="D62" s="74" t="s">
        <v>744</v>
      </c>
      <c r="E62" s="74" t="s">
        <v>1664</v>
      </c>
      <c r="F62" s="74" t="s">
        <v>6365</v>
      </c>
      <c r="G62" s="74" t="s">
        <v>135</v>
      </c>
      <c r="H62" s="74" t="s">
        <v>137</v>
      </c>
      <c r="I62" s="110">
        <v>0</v>
      </c>
      <c r="J62" s="110"/>
      <c r="K62" s="110">
        <v>133</v>
      </c>
      <c r="L62" s="110">
        <v>20</v>
      </c>
      <c r="M62" s="110"/>
      <c r="N62" s="110">
        <v>413.55</v>
      </c>
    </row>
    <row r="63" spans="1:14" x14ac:dyDescent="0.3">
      <c r="A63" s="74">
        <v>30015</v>
      </c>
      <c r="B63" s="74" t="s">
        <v>114</v>
      </c>
      <c r="C63" s="74">
        <v>2</v>
      </c>
      <c r="D63" s="74" t="s">
        <v>744</v>
      </c>
      <c r="E63" s="74" t="s">
        <v>756</v>
      </c>
      <c r="F63" s="74" t="s">
        <v>757</v>
      </c>
      <c r="G63" s="74" t="s">
        <v>135</v>
      </c>
      <c r="H63" s="74" t="s">
        <v>138</v>
      </c>
      <c r="I63" s="110">
        <v>828.17</v>
      </c>
      <c r="J63" s="110"/>
      <c r="K63" s="110">
        <v>0</v>
      </c>
      <c r="L63" s="110"/>
      <c r="M63" s="110"/>
      <c r="N63" s="110">
        <v>2</v>
      </c>
    </row>
    <row r="64" spans="1:14" x14ac:dyDescent="0.3">
      <c r="A64" s="74">
        <v>30031</v>
      </c>
      <c r="B64" s="74" t="s">
        <v>114</v>
      </c>
      <c r="C64" s="74">
        <v>2</v>
      </c>
      <c r="D64" s="74" t="s">
        <v>768</v>
      </c>
      <c r="E64" s="74" t="s">
        <v>769</v>
      </c>
      <c r="F64" s="74" t="s">
        <v>770</v>
      </c>
      <c r="G64" s="74" t="s">
        <v>135</v>
      </c>
      <c r="H64" s="74" t="s">
        <v>629</v>
      </c>
      <c r="I64" s="110">
        <v>0</v>
      </c>
      <c r="J64" s="110"/>
      <c r="K64" s="110"/>
      <c r="L64" s="110"/>
      <c r="M64" s="110"/>
      <c r="N64" s="110">
        <v>1868</v>
      </c>
    </row>
    <row r="65" spans="1:14" x14ac:dyDescent="0.3">
      <c r="A65" s="74">
        <v>30023</v>
      </c>
      <c r="B65" s="74" t="s">
        <v>114</v>
      </c>
      <c r="C65" s="74">
        <v>2</v>
      </c>
      <c r="D65" s="74" t="s">
        <v>762</v>
      </c>
      <c r="E65" s="74" t="s">
        <v>763</v>
      </c>
      <c r="F65" s="74" t="s">
        <v>761</v>
      </c>
      <c r="G65" s="74" t="s">
        <v>135</v>
      </c>
      <c r="H65" s="74" t="s">
        <v>537</v>
      </c>
      <c r="I65" s="110">
        <v>0</v>
      </c>
      <c r="J65" s="110"/>
      <c r="K65" s="110"/>
      <c r="L65" s="110"/>
      <c r="M65" s="110"/>
      <c r="N65" s="110">
        <v>0</v>
      </c>
    </row>
    <row r="66" spans="1:14" x14ac:dyDescent="0.3">
      <c r="A66" s="74">
        <v>30042</v>
      </c>
      <c r="B66" s="74" t="s">
        <v>114</v>
      </c>
      <c r="C66" s="74">
        <v>2</v>
      </c>
      <c r="D66" s="74" t="s">
        <v>772</v>
      </c>
      <c r="E66" s="74" t="s">
        <v>773</v>
      </c>
      <c r="F66" s="74" t="s">
        <v>774</v>
      </c>
      <c r="G66" s="74" t="s">
        <v>135</v>
      </c>
      <c r="H66" s="74">
        <v>85203</v>
      </c>
      <c r="I66" s="110">
        <v>400</v>
      </c>
      <c r="J66" s="110"/>
      <c r="K66" s="110"/>
      <c r="L66" s="110"/>
      <c r="M66" s="110"/>
      <c r="N66" s="110"/>
    </row>
    <row r="67" spans="1:14" x14ac:dyDescent="0.3">
      <c r="A67" s="74">
        <v>30006</v>
      </c>
      <c r="B67" s="74" t="s">
        <v>114</v>
      </c>
      <c r="C67" s="74">
        <v>2</v>
      </c>
      <c r="D67" s="74" t="s">
        <v>746</v>
      </c>
      <c r="E67" s="74" t="s">
        <v>6366</v>
      </c>
      <c r="F67" s="74" t="s">
        <v>774</v>
      </c>
      <c r="G67" s="74" t="s">
        <v>135</v>
      </c>
      <c r="H67" s="74">
        <v>85206</v>
      </c>
      <c r="I67" s="110">
        <v>500</v>
      </c>
      <c r="J67" s="110"/>
      <c r="K67" s="110"/>
      <c r="L67" s="110"/>
      <c r="M67" s="110">
        <v>0</v>
      </c>
      <c r="N67" s="110">
        <v>0</v>
      </c>
    </row>
    <row r="68" spans="1:14" x14ac:dyDescent="0.3">
      <c r="A68" s="74">
        <v>30002</v>
      </c>
      <c r="B68" s="74" t="s">
        <v>114</v>
      </c>
      <c r="C68" s="74">
        <v>2</v>
      </c>
      <c r="D68" s="74" t="s">
        <v>666</v>
      </c>
      <c r="E68" s="74" t="s">
        <v>6367</v>
      </c>
      <c r="F68" s="74" t="s">
        <v>751</v>
      </c>
      <c r="G68" s="74" t="s">
        <v>135</v>
      </c>
      <c r="H68" s="74">
        <v>85301</v>
      </c>
      <c r="I68" s="110">
        <v>0</v>
      </c>
      <c r="J68" s="110"/>
      <c r="K68" s="110"/>
      <c r="L68" s="110"/>
      <c r="M68" s="110">
        <v>107</v>
      </c>
      <c r="N68" s="110">
        <v>147.83000000000001</v>
      </c>
    </row>
    <row r="69" spans="1:14" x14ac:dyDescent="0.3">
      <c r="A69" s="74">
        <v>30003</v>
      </c>
      <c r="B69" s="74" t="s">
        <v>114</v>
      </c>
      <c r="C69" s="74">
        <v>2</v>
      </c>
      <c r="D69" s="74" t="s">
        <v>666</v>
      </c>
      <c r="E69" s="74" t="s">
        <v>6368</v>
      </c>
      <c r="F69" s="74" t="s">
        <v>6369</v>
      </c>
      <c r="G69" s="74" t="s">
        <v>135</v>
      </c>
      <c r="H69" s="74" t="s">
        <v>136</v>
      </c>
      <c r="I69" s="110"/>
      <c r="J69" s="110"/>
      <c r="K69" s="110"/>
      <c r="L69" s="110"/>
      <c r="M69" s="110"/>
      <c r="N69" s="110">
        <v>0</v>
      </c>
    </row>
    <row r="70" spans="1:14" x14ac:dyDescent="0.3">
      <c r="A70" s="74">
        <v>30007</v>
      </c>
      <c r="B70" s="74" t="s">
        <v>114</v>
      </c>
      <c r="C70" s="74">
        <v>2</v>
      </c>
      <c r="D70" s="74" t="s">
        <v>666</v>
      </c>
      <c r="E70" s="74" t="s">
        <v>6370</v>
      </c>
      <c r="F70" s="74" t="s">
        <v>774</v>
      </c>
      <c r="G70" s="74" t="s">
        <v>135</v>
      </c>
      <c r="H70" s="74">
        <v>85201</v>
      </c>
      <c r="I70" s="110">
        <v>0</v>
      </c>
      <c r="J70" s="110">
        <v>0</v>
      </c>
      <c r="K70" s="110"/>
      <c r="L70" s="110"/>
      <c r="M70" s="110"/>
      <c r="N70" s="110">
        <v>0</v>
      </c>
    </row>
    <row r="71" spans="1:14" x14ac:dyDescent="0.3">
      <c r="A71" s="74">
        <v>30012</v>
      </c>
      <c r="B71" s="74" t="s">
        <v>114</v>
      </c>
      <c r="C71" s="74">
        <v>2</v>
      </c>
      <c r="D71" s="74" t="s">
        <v>666</v>
      </c>
      <c r="E71" s="74" t="s">
        <v>6371</v>
      </c>
      <c r="F71" s="74" t="s">
        <v>6372</v>
      </c>
      <c r="G71" s="74" t="s">
        <v>135</v>
      </c>
      <c r="H71" s="74">
        <v>86301</v>
      </c>
      <c r="I71" s="110">
        <v>126</v>
      </c>
      <c r="J71" s="110"/>
      <c r="K71" s="110"/>
      <c r="L71" s="110"/>
      <c r="M71" s="110"/>
      <c r="N71" s="110">
        <v>184</v>
      </c>
    </row>
    <row r="72" spans="1:14" x14ac:dyDescent="0.3">
      <c r="A72" s="74">
        <v>30013</v>
      </c>
      <c r="B72" s="74" t="s">
        <v>114</v>
      </c>
      <c r="C72" s="74">
        <v>2</v>
      </c>
      <c r="D72" s="74" t="s">
        <v>666</v>
      </c>
      <c r="E72" s="74" t="s">
        <v>6373</v>
      </c>
      <c r="F72" s="74" t="s">
        <v>770</v>
      </c>
      <c r="G72" s="74" t="s">
        <v>135</v>
      </c>
      <c r="H72" s="74">
        <v>85250</v>
      </c>
      <c r="I72" s="110">
        <v>4225.3</v>
      </c>
      <c r="J72" s="110">
        <v>0</v>
      </c>
      <c r="K72" s="110">
        <v>0</v>
      </c>
      <c r="L72" s="110"/>
      <c r="M72" s="110"/>
      <c r="N72" s="110">
        <v>0</v>
      </c>
    </row>
    <row r="73" spans="1:14" x14ac:dyDescent="0.3">
      <c r="A73" s="74">
        <v>30017</v>
      </c>
      <c r="B73" s="74" t="s">
        <v>114</v>
      </c>
      <c r="C73" s="74">
        <v>2</v>
      </c>
      <c r="D73" s="74" t="s">
        <v>666</v>
      </c>
      <c r="E73" s="74" t="s">
        <v>6374</v>
      </c>
      <c r="F73" s="74" t="s">
        <v>761</v>
      </c>
      <c r="G73" s="74" t="s">
        <v>135</v>
      </c>
      <c r="H73" s="74">
        <v>85719</v>
      </c>
      <c r="I73" s="110">
        <v>150</v>
      </c>
      <c r="J73" s="110"/>
      <c r="K73" s="110"/>
      <c r="L73" s="110"/>
      <c r="M73" s="110"/>
      <c r="N73" s="110">
        <v>0</v>
      </c>
    </row>
    <row r="74" spans="1:14" x14ac:dyDescent="0.3">
      <c r="A74" s="74">
        <v>30011</v>
      </c>
      <c r="B74" s="74" t="s">
        <v>114</v>
      </c>
      <c r="C74" s="74">
        <v>2</v>
      </c>
      <c r="D74" s="74" t="s">
        <v>750</v>
      </c>
      <c r="E74" s="74" t="s">
        <v>6303</v>
      </c>
      <c r="F74" s="74" t="s">
        <v>751</v>
      </c>
      <c r="G74" s="74" t="s">
        <v>135</v>
      </c>
      <c r="H74" s="74">
        <v>85310</v>
      </c>
      <c r="I74" s="110">
        <v>2492</v>
      </c>
      <c r="J74" s="110"/>
      <c r="K74" s="110">
        <v>0</v>
      </c>
      <c r="L74" s="110"/>
      <c r="M74" s="110"/>
      <c r="N74" s="110">
        <v>0</v>
      </c>
    </row>
    <row r="75" spans="1:14" x14ac:dyDescent="0.3">
      <c r="A75" s="74">
        <v>30049</v>
      </c>
      <c r="B75" s="74" t="s">
        <v>114</v>
      </c>
      <c r="C75" s="74">
        <v>2</v>
      </c>
      <c r="D75" s="74" t="s">
        <v>5300</v>
      </c>
      <c r="E75" s="74" t="s">
        <v>5384</v>
      </c>
      <c r="F75" s="74" t="s">
        <v>767</v>
      </c>
      <c r="G75" s="74" t="s">
        <v>135</v>
      </c>
      <c r="H75" s="74" t="s">
        <v>5385</v>
      </c>
      <c r="I75" s="110"/>
      <c r="J75" s="110">
        <v>0</v>
      </c>
      <c r="K75" s="110"/>
      <c r="L75" s="110"/>
      <c r="M75" s="110"/>
      <c r="N75" s="110"/>
    </row>
    <row r="76" spans="1:14" x14ac:dyDescent="0.3">
      <c r="A76" s="74">
        <v>30041</v>
      </c>
      <c r="B76" s="74" t="s">
        <v>114</v>
      </c>
      <c r="C76" s="74">
        <v>2</v>
      </c>
      <c r="D76" s="74" t="s">
        <v>5386</v>
      </c>
      <c r="E76" s="74" t="s">
        <v>5387</v>
      </c>
      <c r="F76" s="74" t="s">
        <v>751</v>
      </c>
      <c r="G76" s="74" t="s">
        <v>135</v>
      </c>
      <c r="H76" s="74">
        <v>85301</v>
      </c>
      <c r="I76" s="110"/>
      <c r="J76" s="110"/>
      <c r="K76" s="110">
        <v>250</v>
      </c>
      <c r="L76" s="110"/>
      <c r="M76" s="110">
        <v>150</v>
      </c>
      <c r="N76" s="110"/>
    </row>
    <row r="77" spans="1:14" x14ac:dyDescent="0.3">
      <c r="A77" s="74">
        <v>30026</v>
      </c>
      <c r="B77" s="74" t="s">
        <v>114</v>
      </c>
      <c r="C77" s="74">
        <v>2</v>
      </c>
      <c r="D77" s="74" t="s">
        <v>764</v>
      </c>
      <c r="E77" s="74" t="s">
        <v>5861</v>
      </c>
      <c r="F77" s="74" t="s">
        <v>761</v>
      </c>
      <c r="G77" s="74" t="s">
        <v>135</v>
      </c>
      <c r="H77" s="74" t="s">
        <v>5862</v>
      </c>
      <c r="I77" s="110"/>
      <c r="J77" s="110"/>
      <c r="K77" s="110"/>
      <c r="L77" s="110"/>
      <c r="M77" s="110">
        <v>0</v>
      </c>
      <c r="N77" s="110">
        <v>100</v>
      </c>
    </row>
    <row r="78" spans="1:14" x14ac:dyDescent="0.3">
      <c r="A78" s="74">
        <v>30033</v>
      </c>
      <c r="B78" s="74" t="s">
        <v>114</v>
      </c>
      <c r="C78" s="74">
        <v>2</v>
      </c>
      <c r="D78" s="74" t="s">
        <v>5388</v>
      </c>
      <c r="E78" s="74" t="s">
        <v>6375</v>
      </c>
      <c r="F78" s="74" t="s">
        <v>749</v>
      </c>
      <c r="G78" s="74" t="s">
        <v>135</v>
      </c>
      <c r="H78" s="74">
        <v>85029</v>
      </c>
      <c r="I78" s="110">
        <v>849.25</v>
      </c>
      <c r="J78" s="110"/>
      <c r="K78" s="110">
        <v>0</v>
      </c>
      <c r="L78" s="110">
        <v>0</v>
      </c>
      <c r="M78" s="110">
        <v>20</v>
      </c>
      <c r="N78" s="110">
        <v>17</v>
      </c>
    </row>
    <row r="79" spans="1:14" x14ac:dyDescent="0.3">
      <c r="A79" s="74">
        <v>30008</v>
      </c>
      <c r="B79" s="74" t="s">
        <v>114</v>
      </c>
      <c r="C79" s="74">
        <v>2</v>
      </c>
      <c r="D79" s="74" t="s">
        <v>747</v>
      </c>
      <c r="E79" s="74" t="s">
        <v>748</v>
      </c>
      <c r="F79" s="74" t="s">
        <v>749</v>
      </c>
      <c r="G79" s="74" t="s">
        <v>135</v>
      </c>
      <c r="H79" s="74">
        <v>85029</v>
      </c>
      <c r="I79" s="110">
        <v>0</v>
      </c>
      <c r="J79" s="110"/>
      <c r="K79" s="110">
        <v>0</v>
      </c>
      <c r="L79" s="110"/>
      <c r="M79" s="110"/>
      <c r="N79" s="110"/>
    </row>
    <row r="80" spans="1:14" x14ac:dyDescent="0.3">
      <c r="A80" s="74">
        <v>39002</v>
      </c>
      <c r="B80" s="74" t="s">
        <v>114</v>
      </c>
      <c r="C80" s="74">
        <v>2</v>
      </c>
      <c r="D80" s="74" t="s">
        <v>6376</v>
      </c>
      <c r="E80" s="74" t="s">
        <v>6377</v>
      </c>
      <c r="F80" s="74" t="s">
        <v>749</v>
      </c>
      <c r="G80" s="74" t="s">
        <v>135</v>
      </c>
      <c r="H80" s="74">
        <v>85016</v>
      </c>
      <c r="I80" s="110">
        <v>0</v>
      </c>
      <c r="J80" s="110">
        <v>0</v>
      </c>
      <c r="K80" s="110"/>
      <c r="L80" s="110"/>
      <c r="M80" s="110"/>
      <c r="N80" s="110"/>
    </row>
    <row r="81" spans="1:14" x14ac:dyDescent="0.3">
      <c r="A81" s="74">
        <v>30035</v>
      </c>
      <c r="B81" s="74" t="s">
        <v>114</v>
      </c>
      <c r="C81" s="74">
        <v>2</v>
      </c>
      <c r="D81" s="74" t="s">
        <v>771</v>
      </c>
      <c r="E81" s="74" t="s">
        <v>6232</v>
      </c>
      <c r="F81" s="74" t="s">
        <v>5268</v>
      </c>
      <c r="G81" s="74" t="s">
        <v>135</v>
      </c>
      <c r="H81" s="74">
        <v>85392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</row>
    <row r="82" spans="1:14" x14ac:dyDescent="0.3">
      <c r="A82" s="74">
        <v>30019</v>
      </c>
      <c r="B82" s="74" t="s">
        <v>114</v>
      </c>
      <c r="C82" s="74">
        <v>2</v>
      </c>
      <c r="D82" s="74" t="s">
        <v>758</v>
      </c>
      <c r="E82" s="74" t="s">
        <v>6378</v>
      </c>
      <c r="F82" s="74" t="s">
        <v>761</v>
      </c>
      <c r="G82" s="74" t="s">
        <v>135</v>
      </c>
      <c r="H82" s="74">
        <v>85710</v>
      </c>
      <c r="I82" s="110">
        <v>125</v>
      </c>
      <c r="J82" s="110"/>
      <c r="K82" s="110"/>
      <c r="L82" s="110"/>
      <c r="M82" s="110">
        <v>230</v>
      </c>
      <c r="N82" s="110">
        <v>2138</v>
      </c>
    </row>
    <row r="83" spans="1:14" x14ac:dyDescent="0.3">
      <c r="A83" s="74">
        <v>30014</v>
      </c>
      <c r="B83" s="74" t="s">
        <v>114</v>
      </c>
      <c r="C83" s="74">
        <v>2</v>
      </c>
      <c r="D83" s="74" t="s">
        <v>753</v>
      </c>
      <c r="E83" s="74" t="s">
        <v>754</v>
      </c>
      <c r="F83" s="74" t="s">
        <v>755</v>
      </c>
      <c r="G83" s="74" t="s">
        <v>135</v>
      </c>
      <c r="H83" s="74">
        <v>85373</v>
      </c>
      <c r="I83" s="110">
        <v>1500</v>
      </c>
      <c r="J83" s="110"/>
      <c r="K83" s="110">
        <v>0</v>
      </c>
      <c r="L83" s="110"/>
      <c r="M83" s="110"/>
      <c r="N83" s="110">
        <v>0</v>
      </c>
    </row>
    <row r="84" spans="1:14" x14ac:dyDescent="0.3">
      <c r="A84" s="74">
        <v>30028</v>
      </c>
      <c r="B84" s="74" t="s">
        <v>114</v>
      </c>
      <c r="C84" s="74">
        <v>2</v>
      </c>
      <c r="D84" s="74" t="s">
        <v>5389</v>
      </c>
      <c r="E84" s="74" t="s">
        <v>6379</v>
      </c>
      <c r="F84" s="74" t="s">
        <v>749</v>
      </c>
      <c r="G84" s="74" t="s">
        <v>135</v>
      </c>
      <c r="H84" s="74">
        <v>85016</v>
      </c>
      <c r="I84" s="110">
        <v>0</v>
      </c>
      <c r="J84" s="110"/>
      <c r="K84" s="110">
        <v>0</v>
      </c>
      <c r="L84" s="110">
        <v>0</v>
      </c>
      <c r="M84" s="110">
        <v>0</v>
      </c>
      <c r="N84" s="110">
        <v>0</v>
      </c>
    </row>
    <row r="85" spans="1:14" x14ac:dyDescent="0.3">
      <c r="A85" s="74">
        <v>50043</v>
      </c>
      <c r="B85" s="74" t="s">
        <v>5345</v>
      </c>
      <c r="C85" s="74">
        <v>4</v>
      </c>
      <c r="D85" s="74" t="s">
        <v>794</v>
      </c>
      <c r="E85" s="74" t="s">
        <v>6380</v>
      </c>
      <c r="F85" s="74" t="s">
        <v>814</v>
      </c>
      <c r="G85" s="74" t="s">
        <v>140</v>
      </c>
      <c r="H85" s="74">
        <v>95864</v>
      </c>
      <c r="I85" s="110">
        <v>0</v>
      </c>
      <c r="J85" s="110"/>
      <c r="K85" s="110"/>
      <c r="L85" s="110"/>
      <c r="M85" s="110">
        <v>0</v>
      </c>
      <c r="N85" s="110">
        <v>0</v>
      </c>
    </row>
    <row r="86" spans="1:14" x14ac:dyDescent="0.3">
      <c r="A86" s="74">
        <v>50041</v>
      </c>
      <c r="B86" s="74" t="s">
        <v>5345</v>
      </c>
      <c r="C86" s="74">
        <v>4</v>
      </c>
      <c r="D86" s="74" t="s">
        <v>791</v>
      </c>
      <c r="E86" s="74" t="s">
        <v>6381</v>
      </c>
      <c r="F86" s="74" t="s">
        <v>2213</v>
      </c>
      <c r="G86" s="74" t="s">
        <v>140</v>
      </c>
      <c r="H86" s="74" t="s">
        <v>143</v>
      </c>
      <c r="I86" s="110">
        <v>0</v>
      </c>
      <c r="J86" s="110"/>
      <c r="K86" s="110"/>
      <c r="L86" s="110"/>
      <c r="M86" s="110"/>
      <c r="N86" s="110">
        <v>0</v>
      </c>
    </row>
    <row r="87" spans="1:14" x14ac:dyDescent="0.3">
      <c r="A87" s="74">
        <v>50042</v>
      </c>
      <c r="B87" s="74" t="s">
        <v>5345</v>
      </c>
      <c r="C87" s="74">
        <v>4</v>
      </c>
      <c r="D87" s="74" t="s">
        <v>793</v>
      </c>
      <c r="E87" s="74" t="s">
        <v>6382</v>
      </c>
      <c r="F87" s="74" t="s">
        <v>810</v>
      </c>
      <c r="G87" s="74" t="s">
        <v>140</v>
      </c>
      <c r="H87" s="74" t="s">
        <v>144</v>
      </c>
      <c r="I87" s="110">
        <v>0</v>
      </c>
      <c r="J87" s="110"/>
      <c r="K87" s="110"/>
      <c r="L87" s="110"/>
      <c r="M87" s="110">
        <v>0</v>
      </c>
      <c r="N87" s="110">
        <v>255</v>
      </c>
    </row>
    <row r="88" spans="1:14" x14ac:dyDescent="0.3">
      <c r="A88" s="74">
        <v>50273</v>
      </c>
      <c r="B88" s="74" t="s">
        <v>5345</v>
      </c>
      <c r="C88" s="74">
        <v>4</v>
      </c>
      <c r="D88" s="74" t="s">
        <v>811</v>
      </c>
      <c r="E88" s="74" t="s">
        <v>5390</v>
      </c>
      <c r="F88" s="74" t="s">
        <v>775</v>
      </c>
      <c r="G88" s="74" t="s">
        <v>140</v>
      </c>
      <c r="H88" s="74" t="s">
        <v>5391</v>
      </c>
      <c r="I88" s="110">
        <v>0</v>
      </c>
      <c r="J88" s="110"/>
      <c r="K88" s="110"/>
      <c r="L88" s="110"/>
      <c r="M88" s="110"/>
      <c r="N88" s="110"/>
    </row>
    <row r="89" spans="1:14" x14ac:dyDescent="0.3">
      <c r="A89" s="74">
        <v>50242</v>
      </c>
      <c r="B89" s="74" t="s">
        <v>5345</v>
      </c>
      <c r="C89" s="74">
        <v>4</v>
      </c>
      <c r="D89" s="74" t="s">
        <v>765</v>
      </c>
      <c r="E89" s="74" t="s">
        <v>806</v>
      </c>
      <c r="F89" s="74" t="s">
        <v>807</v>
      </c>
      <c r="G89" s="74" t="s">
        <v>140</v>
      </c>
      <c r="H89" s="74">
        <v>94070</v>
      </c>
      <c r="I89" s="110">
        <v>624.11</v>
      </c>
      <c r="J89" s="110">
        <v>0</v>
      </c>
      <c r="K89" s="110"/>
      <c r="L89" s="110"/>
      <c r="M89" s="110">
        <v>125</v>
      </c>
      <c r="N89" s="110">
        <v>167</v>
      </c>
    </row>
    <row r="90" spans="1:14" x14ac:dyDescent="0.3">
      <c r="A90" s="74">
        <v>57005</v>
      </c>
      <c r="B90" s="74" t="s">
        <v>5345</v>
      </c>
      <c r="C90" s="74">
        <v>4</v>
      </c>
      <c r="D90" s="74" t="s">
        <v>5392</v>
      </c>
      <c r="E90" s="74" t="s">
        <v>5393</v>
      </c>
      <c r="F90" s="74" t="s">
        <v>5394</v>
      </c>
      <c r="G90" s="74" t="s">
        <v>140</v>
      </c>
      <c r="H90" s="74" t="s">
        <v>5395</v>
      </c>
      <c r="I90" s="110">
        <v>0</v>
      </c>
      <c r="J90" s="110"/>
      <c r="K90" s="110"/>
      <c r="L90" s="110"/>
      <c r="M90" s="110"/>
      <c r="N90" s="110"/>
    </row>
    <row r="91" spans="1:14" x14ac:dyDescent="0.3">
      <c r="A91" s="74">
        <v>50035</v>
      </c>
      <c r="B91" s="74" t="s">
        <v>5345</v>
      </c>
      <c r="C91" s="74">
        <v>4</v>
      </c>
      <c r="D91" s="74" t="s">
        <v>788</v>
      </c>
      <c r="E91" s="74" t="s">
        <v>789</v>
      </c>
      <c r="F91" s="74" t="s">
        <v>790</v>
      </c>
      <c r="G91" s="74" t="s">
        <v>140</v>
      </c>
      <c r="H91" s="74">
        <v>93950</v>
      </c>
      <c r="I91" s="110">
        <v>0</v>
      </c>
      <c r="J91" s="110"/>
      <c r="K91" s="110"/>
      <c r="L91" s="110"/>
      <c r="M91" s="110">
        <v>20</v>
      </c>
      <c r="N91" s="110">
        <v>130</v>
      </c>
    </row>
    <row r="92" spans="1:14" x14ac:dyDescent="0.3">
      <c r="A92" s="74">
        <v>50044</v>
      </c>
      <c r="B92" s="74" t="s">
        <v>5345</v>
      </c>
      <c r="C92" s="74">
        <v>4</v>
      </c>
      <c r="D92" s="74" t="s">
        <v>795</v>
      </c>
      <c r="E92" s="74" t="s">
        <v>6383</v>
      </c>
      <c r="F92" s="74" t="s">
        <v>814</v>
      </c>
      <c r="G92" s="74" t="s">
        <v>140</v>
      </c>
      <c r="H92" s="74" t="s">
        <v>145</v>
      </c>
      <c r="I92" s="110">
        <v>0</v>
      </c>
      <c r="J92" s="110"/>
      <c r="K92" s="110"/>
      <c r="L92" s="110"/>
      <c r="M92" s="110">
        <v>0</v>
      </c>
      <c r="N92" s="110">
        <v>0</v>
      </c>
    </row>
    <row r="93" spans="1:14" x14ac:dyDescent="0.3">
      <c r="A93" s="74">
        <v>50294</v>
      </c>
      <c r="B93" s="74" t="s">
        <v>5345</v>
      </c>
      <c r="C93" s="74">
        <v>4</v>
      </c>
      <c r="D93" s="74" t="s">
        <v>815</v>
      </c>
      <c r="E93" s="74" t="s">
        <v>816</v>
      </c>
      <c r="F93" s="74" t="s">
        <v>817</v>
      </c>
      <c r="G93" s="74" t="s">
        <v>140</v>
      </c>
      <c r="H93" s="74">
        <v>93290</v>
      </c>
      <c r="I93" s="110">
        <v>1617</v>
      </c>
      <c r="J93" s="110"/>
      <c r="K93" s="110"/>
      <c r="L93" s="110"/>
      <c r="M93" s="110">
        <v>175</v>
      </c>
      <c r="N93" s="110">
        <v>100</v>
      </c>
    </row>
    <row r="94" spans="1:14" x14ac:dyDescent="0.3">
      <c r="A94" s="74">
        <v>290074</v>
      </c>
      <c r="B94" s="74" t="s">
        <v>5345</v>
      </c>
      <c r="C94" s="74">
        <v>4</v>
      </c>
      <c r="D94" s="74" t="s">
        <v>666</v>
      </c>
      <c r="E94" s="74" t="s">
        <v>831</v>
      </c>
      <c r="F94" s="74" t="s">
        <v>832</v>
      </c>
      <c r="G94" s="74" t="s">
        <v>148</v>
      </c>
      <c r="H94" s="74">
        <v>89431</v>
      </c>
      <c r="I94" s="110">
        <v>523.20000000000005</v>
      </c>
      <c r="J94" s="110"/>
      <c r="K94" s="110"/>
      <c r="L94" s="110"/>
      <c r="M94" s="110"/>
      <c r="N94" s="110"/>
    </row>
    <row r="95" spans="1:14" x14ac:dyDescent="0.3">
      <c r="A95" s="74">
        <v>50011</v>
      </c>
      <c r="B95" s="74" t="s">
        <v>5345</v>
      </c>
      <c r="C95" s="74">
        <v>4</v>
      </c>
      <c r="D95" s="74" t="s">
        <v>666</v>
      </c>
      <c r="E95" s="74" t="s">
        <v>2760</v>
      </c>
      <c r="F95" s="74" t="s">
        <v>6386</v>
      </c>
      <c r="G95" s="74" t="s">
        <v>140</v>
      </c>
      <c r="H95" s="74" t="s">
        <v>141</v>
      </c>
      <c r="I95" s="110">
        <v>0</v>
      </c>
      <c r="J95" s="110"/>
      <c r="K95" s="110"/>
      <c r="L95" s="110"/>
      <c r="M95" s="110"/>
      <c r="N95" s="110">
        <v>0</v>
      </c>
    </row>
    <row r="96" spans="1:14" x14ac:dyDescent="0.3">
      <c r="A96" s="74">
        <v>50006</v>
      </c>
      <c r="B96" s="74" t="s">
        <v>5345</v>
      </c>
      <c r="C96" s="74">
        <v>4</v>
      </c>
      <c r="D96" s="74" t="s">
        <v>666</v>
      </c>
      <c r="E96" s="74" t="s">
        <v>6384</v>
      </c>
      <c r="F96" s="74" t="s">
        <v>6385</v>
      </c>
      <c r="G96" s="74" t="s">
        <v>140</v>
      </c>
      <c r="H96" s="74">
        <v>94509</v>
      </c>
      <c r="I96" s="110">
        <v>0</v>
      </c>
      <c r="J96" s="110"/>
      <c r="K96" s="110"/>
      <c r="L96" s="110"/>
      <c r="M96" s="110">
        <v>0</v>
      </c>
      <c r="N96" s="110">
        <v>0</v>
      </c>
    </row>
    <row r="97" spans="1:14" x14ac:dyDescent="0.3">
      <c r="A97" s="74">
        <v>50036</v>
      </c>
      <c r="B97" s="74" t="s">
        <v>5345</v>
      </c>
      <c r="C97" s="74">
        <v>4</v>
      </c>
      <c r="D97" s="74" t="s">
        <v>666</v>
      </c>
      <c r="E97" s="74" t="s">
        <v>6407</v>
      </c>
      <c r="F97" s="74" t="s">
        <v>6312</v>
      </c>
      <c r="G97" s="74" t="s">
        <v>140</v>
      </c>
      <c r="H97" s="74" t="s">
        <v>142</v>
      </c>
      <c r="I97" s="110">
        <v>11399</v>
      </c>
      <c r="J97" s="110"/>
      <c r="K97" s="110"/>
      <c r="L97" s="110">
        <v>245</v>
      </c>
      <c r="M97" s="110">
        <v>208</v>
      </c>
      <c r="N97" s="110">
        <v>135</v>
      </c>
    </row>
    <row r="98" spans="1:14" x14ac:dyDescent="0.3">
      <c r="A98" s="74">
        <v>50038</v>
      </c>
      <c r="B98" s="74" t="s">
        <v>5345</v>
      </c>
      <c r="C98" s="74">
        <v>4</v>
      </c>
      <c r="D98" s="74" t="s">
        <v>666</v>
      </c>
      <c r="E98" s="74" t="s">
        <v>6387</v>
      </c>
      <c r="F98" s="74" t="s">
        <v>6306</v>
      </c>
      <c r="G98" s="74" t="s">
        <v>140</v>
      </c>
      <c r="H98" s="74">
        <v>93257</v>
      </c>
      <c r="I98" s="110">
        <v>0</v>
      </c>
      <c r="J98" s="110"/>
      <c r="K98" s="110"/>
      <c r="L98" s="110"/>
      <c r="M98" s="110"/>
      <c r="N98" s="110">
        <v>0</v>
      </c>
    </row>
    <row r="99" spans="1:14" x14ac:dyDescent="0.3">
      <c r="A99" s="74">
        <v>50045</v>
      </c>
      <c r="B99" s="74" t="s">
        <v>5345</v>
      </c>
      <c r="C99" s="74">
        <v>4</v>
      </c>
      <c r="D99" s="74" t="s">
        <v>666</v>
      </c>
      <c r="E99" s="74" t="s">
        <v>6388</v>
      </c>
      <c r="F99" s="74" t="s">
        <v>814</v>
      </c>
      <c r="G99" s="74" t="s">
        <v>140</v>
      </c>
      <c r="H99" s="74" t="s">
        <v>146</v>
      </c>
      <c r="I99" s="110">
        <v>2967.5</v>
      </c>
      <c r="J99" s="110"/>
      <c r="K99" s="110"/>
      <c r="L99" s="110"/>
      <c r="M99" s="110">
        <v>0</v>
      </c>
      <c r="N99" s="110">
        <v>1051</v>
      </c>
    </row>
    <row r="100" spans="1:14" x14ac:dyDescent="0.3">
      <c r="A100" s="74">
        <v>50054</v>
      </c>
      <c r="B100" s="74" t="s">
        <v>5345</v>
      </c>
      <c r="C100" s="74">
        <v>4</v>
      </c>
      <c r="D100" s="74" t="s">
        <v>666</v>
      </c>
      <c r="E100" s="74" t="s">
        <v>6389</v>
      </c>
      <c r="F100" s="74" t="s">
        <v>6390</v>
      </c>
      <c r="G100" s="74" t="s">
        <v>140</v>
      </c>
      <c r="H100" s="74">
        <v>94580</v>
      </c>
      <c r="I100" s="110">
        <v>0</v>
      </c>
      <c r="J100" s="110"/>
      <c r="K100" s="110"/>
      <c r="L100" s="110"/>
      <c r="M100" s="110"/>
      <c r="N100" s="110">
        <v>0</v>
      </c>
    </row>
    <row r="101" spans="1:14" x14ac:dyDescent="0.3">
      <c r="A101" s="74">
        <v>50057</v>
      </c>
      <c r="B101" s="74" t="s">
        <v>5345</v>
      </c>
      <c r="C101" s="74">
        <v>4</v>
      </c>
      <c r="D101" s="74" t="s">
        <v>666</v>
      </c>
      <c r="E101" s="74" t="s">
        <v>6391</v>
      </c>
      <c r="F101" s="74" t="s">
        <v>6392</v>
      </c>
      <c r="G101" s="74" t="s">
        <v>140</v>
      </c>
      <c r="H101" s="74">
        <v>93662</v>
      </c>
      <c r="I101" s="110">
        <v>335</v>
      </c>
      <c r="J101" s="110">
        <v>0</v>
      </c>
      <c r="K101" s="110"/>
      <c r="L101" s="110"/>
      <c r="M101" s="110">
        <v>0</v>
      </c>
      <c r="N101" s="110">
        <v>70</v>
      </c>
    </row>
    <row r="102" spans="1:14" x14ac:dyDescent="0.3">
      <c r="A102" s="74">
        <v>50068</v>
      </c>
      <c r="B102" s="74" t="s">
        <v>5345</v>
      </c>
      <c r="C102" s="74">
        <v>4</v>
      </c>
      <c r="D102" s="74" t="s">
        <v>666</v>
      </c>
      <c r="E102" s="74" t="s">
        <v>6393</v>
      </c>
      <c r="F102" s="74" t="s">
        <v>6394</v>
      </c>
      <c r="G102" s="74" t="s">
        <v>140</v>
      </c>
      <c r="H102" s="74">
        <v>94590</v>
      </c>
      <c r="I102" s="110">
        <v>500</v>
      </c>
      <c r="J102" s="110"/>
      <c r="K102" s="110"/>
      <c r="L102" s="110"/>
      <c r="M102" s="110">
        <v>0</v>
      </c>
      <c r="N102" s="110">
        <v>155</v>
      </c>
    </row>
    <row r="103" spans="1:14" x14ac:dyDescent="0.3">
      <c r="A103" s="74">
        <v>50070</v>
      </c>
      <c r="B103" s="74" t="s">
        <v>5345</v>
      </c>
      <c r="C103" s="74">
        <v>4</v>
      </c>
      <c r="D103" s="74" t="s">
        <v>666</v>
      </c>
      <c r="E103" s="74" t="s">
        <v>6395</v>
      </c>
      <c r="F103" s="74" t="s">
        <v>6396</v>
      </c>
      <c r="G103" s="74" t="s">
        <v>140</v>
      </c>
      <c r="H103" s="74">
        <v>95076</v>
      </c>
      <c r="I103" s="110">
        <v>0</v>
      </c>
      <c r="J103" s="110"/>
      <c r="K103" s="110"/>
      <c r="L103" s="110">
        <v>0</v>
      </c>
      <c r="M103" s="110">
        <v>0</v>
      </c>
      <c r="N103" s="110">
        <v>0</v>
      </c>
    </row>
    <row r="104" spans="1:14" x14ac:dyDescent="0.3">
      <c r="A104" s="74">
        <v>50005</v>
      </c>
      <c r="B104" s="74" t="s">
        <v>5345</v>
      </c>
      <c r="C104" s="74">
        <v>4</v>
      </c>
      <c r="D104" s="74" t="s">
        <v>666</v>
      </c>
      <c r="E104" s="74" t="s">
        <v>6397</v>
      </c>
      <c r="F104" s="74" t="s">
        <v>6398</v>
      </c>
      <c r="G104" s="74" t="s">
        <v>140</v>
      </c>
      <c r="H104" s="74">
        <v>94501</v>
      </c>
      <c r="I104" s="110">
        <v>200</v>
      </c>
      <c r="J104" s="110"/>
      <c r="K104" s="110"/>
      <c r="L104" s="110"/>
      <c r="M104" s="110"/>
      <c r="N104" s="110">
        <v>0</v>
      </c>
    </row>
    <row r="105" spans="1:14" x14ac:dyDescent="0.3">
      <c r="A105" s="74">
        <v>50008</v>
      </c>
      <c r="B105" s="74" t="s">
        <v>5345</v>
      </c>
      <c r="C105" s="74">
        <v>4</v>
      </c>
      <c r="D105" s="74" t="s">
        <v>666</v>
      </c>
      <c r="E105" s="74" t="s">
        <v>6399</v>
      </c>
      <c r="F105" s="74" t="s">
        <v>6400</v>
      </c>
      <c r="G105" s="74" t="s">
        <v>140</v>
      </c>
      <c r="H105" s="74">
        <v>95926</v>
      </c>
      <c r="I105" s="110">
        <v>5324.99</v>
      </c>
      <c r="J105" s="110"/>
      <c r="K105" s="110">
        <v>682</v>
      </c>
      <c r="L105" s="110">
        <v>665</v>
      </c>
      <c r="M105" s="110">
        <v>350</v>
      </c>
      <c r="N105" s="110">
        <v>455</v>
      </c>
    </row>
    <row r="106" spans="1:14" x14ac:dyDescent="0.3">
      <c r="A106" s="74">
        <v>50009</v>
      </c>
      <c r="B106" s="74" t="s">
        <v>5345</v>
      </c>
      <c r="C106" s="74">
        <v>4</v>
      </c>
      <c r="D106" s="74" t="s">
        <v>666</v>
      </c>
      <c r="E106" s="74" t="s">
        <v>6401</v>
      </c>
      <c r="F106" s="74" t="s">
        <v>6402</v>
      </c>
      <c r="G106" s="74" t="s">
        <v>140</v>
      </c>
      <c r="H106" s="74">
        <v>95932</v>
      </c>
      <c r="I106" s="110">
        <v>0</v>
      </c>
      <c r="J106" s="110"/>
      <c r="K106" s="110"/>
      <c r="L106" s="110"/>
      <c r="M106" s="110"/>
      <c r="N106" s="110">
        <v>0</v>
      </c>
    </row>
    <row r="107" spans="1:14" x14ac:dyDescent="0.3">
      <c r="A107" s="74">
        <v>50010</v>
      </c>
      <c r="B107" s="74" t="s">
        <v>5345</v>
      </c>
      <c r="C107" s="74">
        <v>4</v>
      </c>
      <c r="D107" s="74" t="s">
        <v>666</v>
      </c>
      <c r="E107" s="74" t="s">
        <v>776</v>
      </c>
      <c r="F107" s="74" t="s">
        <v>777</v>
      </c>
      <c r="G107" s="74" t="s">
        <v>140</v>
      </c>
      <c r="H107" s="74">
        <v>94519</v>
      </c>
      <c r="I107" s="110">
        <v>1075.73</v>
      </c>
      <c r="J107" s="110"/>
      <c r="K107" s="110"/>
      <c r="L107" s="110"/>
      <c r="M107" s="110"/>
      <c r="N107" s="110">
        <v>0</v>
      </c>
    </row>
    <row r="108" spans="1:14" x14ac:dyDescent="0.3">
      <c r="A108" s="74">
        <v>50014</v>
      </c>
      <c r="B108" s="74" t="s">
        <v>5345</v>
      </c>
      <c r="C108" s="74">
        <v>4</v>
      </c>
      <c r="D108" s="74" t="s">
        <v>666</v>
      </c>
      <c r="E108" s="74" t="s">
        <v>5863</v>
      </c>
      <c r="F108" s="74" t="s">
        <v>5864</v>
      </c>
      <c r="G108" s="74" t="s">
        <v>140</v>
      </c>
      <c r="H108" s="74" t="s">
        <v>5865</v>
      </c>
      <c r="I108" s="110">
        <v>0</v>
      </c>
      <c r="J108" s="110"/>
      <c r="K108" s="110"/>
      <c r="L108" s="110"/>
      <c r="M108" s="110"/>
      <c r="N108" s="110"/>
    </row>
    <row r="109" spans="1:14" x14ac:dyDescent="0.3">
      <c r="A109" s="74">
        <v>50021</v>
      </c>
      <c r="B109" s="74" t="s">
        <v>5345</v>
      </c>
      <c r="C109" s="74">
        <v>4</v>
      </c>
      <c r="D109" s="74" t="s">
        <v>666</v>
      </c>
      <c r="E109" s="74" t="s">
        <v>6403</v>
      </c>
      <c r="F109" s="74" t="s">
        <v>6404</v>
      </c>
      <c r="G109" s="74" t="s">
        <v>140</v>
      </c>
      <c r="H109" s="74">
        <v>93230</v>
      </c>
      <c r="I109" s="110">
        <v>590.54</v>
      </c>
      <c r="J109" s="110"/>
      <c r="K109" s="110"/>
      <c r="L109" s="110"/>
      <c r="M109" s="110">
        <v>0</v>
      </c>
      <c r="N109" s="110">
        <v>235</v>
      </c>
    </row>
    <row r="110" spans="1:14" x14ac:dyDescent="0.3">
      <c r="A110" s="74">
        <v>50028</v>
      </c>
      <c r="B110" s="74" t="s">
        <v>5345</v>
      </c>
      <c r="C110" s="74">
        <v>4</v>
      </c>
      <c r="D110" s="74" t="s">
        <v>666</v>
      </c>
      <c r="E110" s="74" t="s">
        <v>6405</v>
      </c>
      <c r="F110" s="74" t="s">
        <v>6406</v>
      </c>
      <c r="G110" s="74" t="s">
        <v>140</v>
      </c>
      <c r="H110" s="74">
        <v>95340</v>
      </c>
      <c r="I110" s="110">
        <v>0</v>
      </c>
      <c r="J110" s="110"/>
      <c r="K110" s="110"/>
      <c r="L110" s="110"/>
      <c r="M110" s="110">
        <v>175</v>
      </c>
      <c r="N110" s="110">
        <v>65</v>
      </c>
    </row>
    <row r="111" spans="1:14" x14ac:dyDescent="0.3">
      <c r="A111" s="74">
        <v>50033</v>
      </c>
      <c r="B111" s="74" t="s">
        <v>5345</v>
      </c>
      <c r="C111" s="74">
        <v>4</v>
      </c>
      <c r="D111" s="74" t="s">
        <v>666</v>
      </c>
      <c r="E111" s="74" t="s">
        <v>5397</v>
      </c>
      <c r="F111" s="74" t="s">
        <v>818</v>
      </c>
      <c r="G111" s="74" t="s">
        <v>140</v>
      </c>
      <c r="H111" s="74">
        <v>94611</v>
      </c>
      <c r="I111" s="110">
        <v>0</v>
      </c>
      <c r="J111" s="110"/>
      <c r="K111" s="110"/>
      <c r="L111" s="110"/>
      <c r="M111" s="110"/>
      <c r="N111" s="110">
        <v>0</v>
      </c>
    </row>
    <row r="112" spans="1:14" x14ac:dyDescent="0.3">
      <c r="A112" s="74">
        <v>50040</v>
      </c>
      <c r="B112" s="74" t="s">
        <v>5345</v>
      </c>
      <c r="C112" s="74">
        <v>4</v>
      </c>
      <c r="D112" s="74" t="s">
        <v>666</v>
      </c>
      <c r="E112" s="74" t="s">
        <v>5346</v>
      </c>
      <c r="F112" s="74" t="s">
        <v>5347</v>
      </c>
      <c r="G112" s="74" t="s">
        <v>140</v>
      </c>
      <c r="H112" s="74">
        <v>96001</v>
      </c>
      <c r="I112" s="110">
        <v>1440</v>
      </c>
      <c r="J112" s="110"/>
      <c r="K112" s="110"/>
      <c r="L112" s="110"/>
      <c r="M112" s="110"/>
      <c r="N112" s="110"/>
    </row>
    <row r="113" spans="1:14" x14ac:dyDescent="0.3">
      <c r="A113" s="74">
        <v>50052</v>
      </c>
      <c r="B113" s="74" t="s">
        <v>5345</v>
      </c>
      <c r="C113" s="74">
        <v>4</v>
      </c>
      <c r="D113" s="74" t="s">
        <v>666</v>
      </c>
      <c r="E113" s="74" t="s">
        <v>6408</v>
      </c>
      <c r="F113" s="74" t="s">
        <v>5394</v>
      </c>
      <c r="G113" s="74" t="s">
        <v>140</v>
      </c>
      <c r="H113" s="74">
        <v>95112</v>
      </c>
      <c r="I113" s="110">
        <v>192.2</v>
      </c>
      <c r="J113" s="110"/>
      <c r="K113" s="110"/>
      <c r="L113" s="110"/>
      <c r="M113" s="110">
        <v>0</v>
      </c>
      <c r="N113" s="110">
        <v>25</v>
      </c>
    </row>
    <row r="114" spans="1:14" x14ac:dyDescent="0.3">
      <c r="A114" s="74">
        <v>50053</v>
      </c>
      <c r="B114" s="74" t="s">
        <v>5345</v>
      </c>
      <c r="C114" s="74">
        <v>4</v>
      </c>
      <c r="D114" s="74" t="s">
        <v>666</v>
      </c>
      <c r="E114" s="74" t="s">
        <v>6409</v>
      </c>
      <c r="F114" s="74" t="s">
        <v>6410</v>
      </c>
      <c r="G114" s="74" t="s">
        <v>140</v>
      </c>
      <c r="H114" s="74">
        <v>94577</v>
      </c>
      <c r="I114" s="110"/>
      <c r="J114" s="110"/>
      <c r="K114" s="110">
        <v>0</v>
      </c>
      <c r="L114" s="110"/>
      <c r="M114" s="110"/>
      <c r="N114" s="110">
        <v>0</v>
      </c>
    </row>
    <row r="115" spans="1:14" x14ac:dyDescent="0.3">
      <c r="A115" s="74">
        <v>50064</v>
      </c>
      <c r="B115" s="74" t="s">
        <v>5345</v>
      </c>
      <c r="C115" s="74">
        <v>4</v>
      </c>
      <c r="D115" s="74" t="s">
        <v>666</v>
      </c>
      <c r="E115" s="74" t="s">
        <v>6411</v>
      </c>
      <c r="F115" s="74" t="s">
        <v>6412</v>
      </c>
      <c r="G115" s="74" t="s">
        <v>140</v>
      </c>
      <c r="H115" s="74">
        <v>95380</v>
      </c>
      <c r="I115" s="110">
        <v>0</v>
      </c>
      <c r="J115" s="110"/>
      <c r="K115" s="110"/>
      <c r="L115" s="110"/>
      <c r="M115" s="110"/>
      <c r="N115" s="110"/>
    </row>
    <row r="116" spans="1:14" x14ac:dyDescent="0.3">
      <c r="A116" s="74">
        <v>50065</v>
      </c>
      <c r="B116" s="74" t="s">
        <v>5345</v>
      </c>
      <c r="C116" s="74">
        <v>4</v>
      </c>
      <c r="D116" s="74" t="s">
        <v>666</v>
      </c>
      <c r="E116" s="74" t="s">
        <v>6413</v>
      </c>
      <c r="F116" s="74" t="s">
        <v>6414</v>
      </c>
      <c r="G116" s="74" t="s">
        <v>140</v>
      </c>
      <c r="H116" s="74">
        <v>95482</v>
      </c>
      <c r="I116" s="110"/>
      <c r="J116" s="110"/>
      <c r="K116" s="110"/>
      <c r="L116" s="110"/>
      <c r="M116" s="110">
        <v>0</v>
      </c>
      <c r="N116" s="110">
        <v>0</v>
      </c>
    </row>
    <row r="117" spans="1:14" x14ac:dyDescent="0.3">
      <c r="A117" s="74">
        <v>50298</v>
      </c>
      <c r="B117" s="74" t="s">
        <v>5345</v>
      </c>
      <c r="C117" s="74">
        <v>4</v>
      </c>
      <c r="D117" s="74" t="s">
        <v>5396</v>
      </c>
      <c r="E117" s="74" t="s">
        <v>5397</v>
      </c>
      <c r="F117" s="74" t="s">
        <v>818</v>
      </c>
      <c r="G117" s="74" t="s">
        <v>140</v>
      </c>
      <c r="H117" s="74" t="s">
        <v>5398</v>
      </c>
      <c r="I117" s="110">
        <v>0</v>
      </c>
      <c r="J117" s="110"/>
      <c r="K117" s="110"/>
      <c r="L117" s="110"/>
      <c r="M117" s="110"/>
      <c r="N117" s="110"/>
    </row>
    <row r="118" spans="1:14" x14ac:dyDescent="0.3">
      <c r="A118" s="74">
        <v>57017</v>
      </c>
      <c r="B118" s="74" t="s">
        <v>5345</v>
      </c>
      <c r="C118" s="74">
        <v>4</v>
      </c>
      <c r="D118" s="74" t="s">
        <v>6304</v>
      </c>
      <c r="E118" s="74" t="s">
        <v>6305</v>
      </c>
      <c r="F118" s="74" t="s">
        <v>814</v>
      </c>
      <c r="G118" s="74" t="s">
        <v>140</v>
      </c>
      <c r="H118" s="74">
        <v>95838</v>
      </c>
      <c r="I118" s="110">
        <v>300</v>
      </c>
      <c r="J118" s="110"/>
      <c r="K118" s="110"/>
      <c r="L118" s="110"/>
      <c r="M118" s="110">
        <v>100</v>
      </c>
      <c r="N118" s="110">
        <v>100</v>
      </c>
    </row>
    <row r="119" spans="1:14" x14ac:dyDescent="0.3">
      <c r="A119" s="74">
        <v>50049</v>
      </c>
      <c r="B119" s="74" t="s">
        <v>5345</v>
      </c>
      <c r="C119" s="74">
        <v>4</v>
      </c>
      <c r="D119" s="74" t="s">
        <v>797</v>
      </c>
      <c r="E119" s="74" t="s">
        <v>6415</v>
      </c>
      <c r="F119" s="74" t="s">
        <v>6416</v>
      </c>
      <c r="G119" s="74" t="s">
        <v>140</v>
      </c>
      <c r="H119" s="74">
        <v>94116</v>
      </c>
      <c r="I119" s="110">
        <v>0</v>
      </c>
      <c r="J119" s="110"/>
      <c r="K119" s="110">
        <v>0</v>
      </c>
      <c r="L119" s="110"/>
      <c r="M119" s="110"/>
      <c r="N119" s="110">
        <v>0</v>
      </c>
    </row>
    <row r="120" spans="1:14" x14ac:dyDescent="0.3">
      <c r="A120" s="74">
        <v>50047</v>
      </c>
      <c r="B120" s="74" t="s">
        <v>5345</v>
      </c>
      <c r="C120" s="74">
        <v>4</v>
      </c>
      <c r="D120" s="74" t="s">
        <v>796</v>
      </c>
      <c r="E120" s="74" t="s">
        <v>6417</v>
      </c>
      <c r="F120" s="74" t="s">
        <v>814</v>
      </c>
      <c r="G120" s="74" t="s">
        <v>140</v>
      </c>
      <c r="H120" s="74">
        <v>95820</v>
      </c>
      <c r="I120" s="110">
        <v>0</v>
      </c>
      <c r="J120" s="110"/>
      <c r="K120" s="110">
        <v>0</v>
      </c>
      <c r="L120" s="110">
        <v>0</v>
      </c>
      <c r="M120" s="110">
        <v>50</v>
      </c>
      <c r="N120" s="110">
        <v>105</v>
      </c>
    </row>
    <row r="121" spans="1:14" x14ac:dyDescent="0.3">
      <c r="A121" s="74">
        <v>50056</v>
      </c>
      <c r="B121" s="74" t="s">
        <v>5345</v>
      </c>
      <c r="C121" s="74">
        <v>4</v>
      </c>
      <c r="D121" s="74" t="s">
        <v>800</v>
      </c>
      <c r="E121" s="74" t="s">
        <v>6418</v>
      </c>
      <c r="F121" s="74" t="s">
        <v>6419</v>
      </c>
      <c r="G121" s="74" t="s">
        <v>140</v>
      </c>
      <c r="H121" s="74" t="s">
        <v>147</v>
      </c>
      <c r="I121" s="110">
        <v>0</v>
      </c>
      <c r="J121" s="110"/>
      <c r="K121" s="110"/>
      <c r="L121" s="110"/>
      <c r="M121" s="110"/>
      <c r="N121" s="110">
        <v>0</v>
      </c>
    </row>
    <row r="122" spans="1:14" x14ac:dyDescent="0.3">
      <c r="A122" s="74">
        <v>50020</v>
      </c>
      <c r="B122" s="74" t="s">
        <v>5345</v>
      </c>
      <c r="C122" s="74">
        <v>4</v>
      </c>
      <c r="D122" s="74" t="s">
        <v>780</v>
      </c>
      <c r="E122" s="74" t="s">
        <v>6420</v>
      </c>
      <c r="F122" s="74" t="s">
        <v>6421</v>
      </c>
      <c r="G122" s="74" t="s">
        <v>140</v>
      </c>
      <c r="H122" s="74">
        <v>95441</v>
      </c>
      <c r="I122" s="110"/>
      <c r="J122" s="110"/>
      <c r="K122" s="110"/>
      <c r="L122" s="110"/>
      <c r="M122" s="110"/>
      <c r="N122" s="110">
        <v>0</v>
      </c>
    </row>
    <row r="123" spans="1:14" x14ac:dyDescent="0.3">
      <c r="A123" s="74">
        <v>50022</v>
      </c>
      <c r="B123" s="74" t="s">
        <v>5345</v>
      </c>
      <c r="C123" s="74">
        <v>4</v>
      </c>
      <c r="D123" s="74" t="s">
        <v>781</v>
      </c>
      <c r="E123" s="74" t="s">
        <v>6422</v>
      </c>
      <c r="F123" s="74" t="s">
        <v>907</v>
      </c>
      <c r="G123" s="74" t="s">
        <v>140</v>
      </c>
      <c r="H123" s="74">
        <v>94549</v>
      </c>
      <c r="I123" s="110">
        <v>717</v>
      </c>
      <c r="J123" s="110">
        <v>47</v>
      </c>
      <c r="K123" s="110"/>
      <c r="L123" s="110"/>
      <c r="M123" s="110"/>
      <c r="N123" s="110">
        <v>100</v>
      </c>
    </row>
    <row r="124" spans="1:14" x14ac:dyDescent="0.3">
      <c r="A124" s="74">
        <v>50059</v>
      </c>
      <c r="B124" s="74" t="s">
        <v>5345</v>
      </c>
      <c r="C124" s="74">
        <v>4</v>
      </c>
      <c r="D124" s="74" t="s">
        <v>801</v>
      </c>
      <c r="E124" s="74" t="s">
        <v>6423</v>
      </c>
      <c r="F124" s="74" t="s">
        <v>6424</v>
      </c>
      <c r="G124" s="74" t="s">
        <v>140</v>
      </c>
      <c r="H124" s="74">
        <v>95207</v>
      </c>
      <c r="I124" s="110">
        <v>295.29000000000002</v>
      </c>
      <c r="J124" s="110"/>
      <c r="K124" s="110"/>
      <c r="L124" s="110"/>
      <c r="M124" s="110">
        <v>0</v>
      </c>
      <c r="N124" s="110">
        <v>0</v>
      </c>
    </row>
    <row r="125" spans="1:14" x14ac:dyDescent="0.3">
      <c r="A125" s="74">
        <v>50034</v>
      </c>
      <c r="B125" s="74" t="s">
        <v>5345</v>
      </c>
      <c r="C125" s="74">
        <v>4</v>
      </c>
      <c r="D125" s="74" t="s">
        <v>787</v>
      </c>
      <c r="E125" s="74" t="s">
        <v>6425</v>
      </c>
      <c r="F125" s="74" t="s">
        <v>818</v>
      </c>
      <c r="G125" s="74" t="s">
        <v>140</v>
      </c>
      <c r="H125" s="74">
        <v>94619</v>
      </c>
      <c r="I125" s="110">
        <v>0</v>
      </c>
      <c r="J125" s="110">
        <v>0</v>
      </c>
      <c r="K125" s="110"/>
      <c r="L125" s="110"/>
      <c r="M125" s="110"/>
      <c r="N125" s="110">
        <v>0</v>
      </c>
    </row>
    <row r="126" spans="1:14" x14ac:dyDescent="0.3">
      <c r="A126" s="74">
        <v>59004</v>
      </c>
      <c r="B126" s="74" t="s">
        <v>5345</v>
      </c>
      <c r="C126" s="74">
        <v>4</v>
      </c>
      <c r="D126" s="74" t="s">
        <v>829</v>
      </c>
      <c r="E126" s="74" t="s">
        <v>830</v>
      </c>
      <c r="F126" s="74" t="s">
        <v>786</v>
      </c>
      <c r="G126" s="74" t="s">
        <v>140</v>
      </c>
      <c r="H126" s="74">
        <v>94611</v>
      </c>
      <c r="I126" s="110">
        <v>550</v>
      </c>
      <c r="J126" s="110">
        <v>8</v>
      </c>
      <c r="K126" s="110"/>
      <c r="L126" s="110"/>
      <c r="M126" s="110"/>
      <c r="N126" s="110">
        <v>0</v>
      </c>
    </row>
    <row r="127" spans="1:14" x14ac:dyDescent="0.3">
      <c r="A127" s="74">
        <v>50262</v>
      </c>
      <c r="B127" s="74" t="s">
        <v>5345</v>
      </c>
      <c r="C127" s="74">
        <v>4</v>
      </c>
      <c r="D127" s="74" t="s">
        <v>808</v>
      </c>
      <c r="E127" s="74" t="s">
        <v>809</v>
      </c>
      <c r="F127" s="74" t="s">
        <v>810</v>
      </c>
      <c r="G127" s="74" t="s">
        <v>140</v>
      </c>
      <c r="H127" s="74">
        <v>94709</v>
      </c>
      <c r="I127" s="110">
        <v>0</v>
      </c>
      <c r="J127" s="110"/>
      <c r="K127" s="110"/>
      <c r="L127" s="110"/>
      <c r="M127" s="110"/>
      <c r="N127" s="110"/>
    </row>
    <row r="128" spans="1:14" x14ac:dyDescent="0.3">
      <c r="A128" s="74">
        <v>57007</v>
      </c>
      <c r="B128" s="74" t="s">
        <v>5345</v>
      </c>
      <c r="C128" s="74">
        <v>4</v>
      </c>
      <c r="D128" s="74" t="s">
        <v>824</v>
      </c>
      <c r="E128" s="74" t="s">
        <v>825</v>
      </c>
      <c r="F128" s="74" t="s">
        <v>798</v>
      </c>
      <c r="G128" s="74" t="s">
        <v>140</v>
      </c>
      <c r="H128" s="74">
        <v>95117</v>
      </c>
      <c r="I128" s="110">
        <v>0</v>
      </c>
      <c r="J128" s="110"/>
      <c r="K128" s="110"/>
      <c r="L128" s="110"/>
      <c r="M128" s="110"/>
      <c r="N128" s="110"/>
    </row>
    <row r="129" spans="1:14" x14ac:dyDescent="0.3">
      <c r="A129" s="74">
        <v>50321</v>
      </c>
      <c r="B129" s="74" t="s">
        <v>5345</v>
      </c>
      <c r="C129" s="74">
        <v>4</v>
      </c>
      <c r="D129" s="74" t="s">
        <v>821</v>
      </c>
      <c r="E129" s="74" t="s">
        <v>822</v>
      </c>
      <c r="F129" s="74" t="s">
        <v>823</v>
      </c>
      <c r="G129" s="74" t="s">
        <v>140</v>
      </c>
      <c r="H129" s="74">
        <v>94536</v>
      </c>
      <c r="I129" s="110">
        <v>622.54</v>
      </c>
      <c r="J129" s="110">
        <v>0</v>
      </c>
      <c r="K129" s="110"/>
      <c r="L129" s="110"/>
      <c r="M129" s="110"/>
      <c r="N129" s="110"/>
    </row>
    <row r="130" spans="1:14" x14ac:dyDescent="0.3">
      <c r="A130" s="74">
        <v>50031</v>
      </c>
      <c r="B130" s="74" t="s">
        <v>5345</v>
      </c>
      <c r="C130" s="74">
        <v>4</v>
      </c>
      <c r="D130" s="74" t="s">
        <v>5399</v>
      </c>
      <c r="E130" s="74" t="s">
        <v>6426</v>
      </c>
      <c r="F130" s="74" t="s">
        <v>6427</v>
      </c>
      <c r="G130" s="74" t="s">
        <v>140</v>
      </c>
      <c r="H130" s="74" t="s">
        <v>5400</v>
      </c>
      <c r="I130" s="110">
        <v>342.23</v>
      </c>
      <c r="J130" s="110"/>
      <c r="K130" s="110"/>
      <c r="L130" s="110"/>
      <c r="M130" s="110"/>
      <c r="N130" s="110"/>
    </row>
    <row r="131" spans="1:14" x14ac:dyDescent="0.3">
      <c r="A131" s="74">
        <v>50060</v>
      </c>
      <c r="B131" s="74" t="s">
        <v>5345</v>
      </c>
      <c r="C131" s="74">
        <v>4</v>
      </c>
      <c r="D131" s="74" t="s">
        <v>802</v>
      </c>
      <c r="E131" s="74" t="s">
        <v>6428</v>
      </c>
      <c r="F131" s="74" t="s">
        <v>6429</v>
      </c>
      <c r="G131" s="74" t="s">
        <v>140</v>
      </c>
      <c r="H131" s="74">
        <v>94087</v>
      </c>
      <c r="I131" s="110">
        <v>100</v>
      </c>
      <c r="J131" s="110"/>
      <c r="K131" s="110"/>
      <c r="L131" s="110"/>
      <c r="M131" s="110"/>
      <c r="N131" s="110"/>
    </row>
    <row r="132" spans="1:14" x14ac:dyDescent="0.3">
      <c r="A132" s="74">
        <v>50282</v>
      </c>
      <c r="B132" s="74" t="s">
        <v>5345</v>
      </c>
      <c r="C132" s="74">
        <v>4</v>
      </c>
      <c r="D132" s="74" t="s">
        <v>812</v>
      </c>
      <c r="E132" s="74" t="s">
        <v>813</v>
      </c>
      <c r="F132" s="74" t="s">
        <v>814</v>
      </c>
      <c r="G132" s="74" t="s">
        <v>140</v>
      </c>
      <c r="H132" s="74" t="s">
        <v>642</v>
      </c>
      <c r="I132" s="110"/>
      <c r="J132" s="110"/>
      <c r="K132" s="110"/>
      <c r="L132" s="110"/>
      <c r="M132" s="110"/>
      <c r="N132" s="110"/>
    </row>
    <row r="133" spans="1:14" x14ac:dyDescent="0.3">
      <c r="A133" s="74">
        <v>50073</v>
      </c>
      <c r="B133" s="74" t="s">
        <v>5345</v>
      </c>
      <c r="C133" s="74">
        <v>4</v>
      </c>
      <c r="D133" s="74" t="s">
        <v>805</v>
      </c>
      <c r="E133" s="74" t="s">
        <v>6430</v>
      </c>
      <c r="F133" s="74" t="s">
        <v>6431</v>
      </c>
      <c r="G133" s="74" t="s">
        <v>140</v>
      </c>
      <c r="H133" s="74">
        <v>95650</v>
      </c>
      <c r="I133" s="110">
        <v>0</v>
      </c>
      <c r="J133" s="110"/>
      <c r="K133" s="110"/>
      <c r="L133" s="110"/>
      <c r="M133" s="110"/>
      <c r="N133" s="110">
        <v>0</v>
      </c>
    </row>
    <row r="134" spans="1:14" x14ac:dyDescent="0.3">
      <c r="A134" s="74">
        <v>50299</v>
      </c>
      <c r="B134" s="74" t="s">
        <v>5345</v>
      </c>
      <c r="C134" s="74">
        <v>4</v>
      </c>
      <c r="D134" s="74" t="s">
        <v>819</v>
      </c>
      <c r="E134" s="74" t="s">
        <v>820</v>
      </c>
      <c r="F134" s="74" t="s">
        <v>810</v>
      </c>
      <c r="G134" s="74" t="s">
        <v>140</v>
      </c>
      <c r="H134" s="74" t="s">
        <v>643</v>
      </c>
      <c r="I134" s="110">
        <v>50</v>
      </c>
      <c r="J134" s="110"/>
      <c r="K134" s="110"/>
      <c r="L134" s="110"/>
      <c r="M134" s="110"/>
      <c r="N134" s="110">
        <v>0</v>
      </c>
    </row>
    <row r="135" spans="1:14" x14ac:dyDescent="0.3">
      <c r="A135" s="74">
        <v>57006</v>
      </c>
      <c r="B135" s="74" t="s">
        <v>5345</v>
      </c>
      <c r="C135" s="74">
        <v>4</v>
      </c>
      <c r="D135" s="74" t="s">
        <v>5401</v>
      </c>
      <c r="E135" s="74" t="s">
        <v>5402</v>
      </c>
      <c r="F135" s="74" t="s">
        <v>810</v>
      </c>
      <c r="G135" s="74" t="s">
        <v>140</v>
      </c>
      <c r="H135" s="74" t="s">
        <v>5403</v>
      </c>
      <c r="I135" s="110">
        <v>0</v>
      </c>
      <c r="J135" s="110"/>
      <c r="K135" s="110"/>
      <c r="L135" s="110"/>
      <c r="M135" s="110"/>
      <c r="N135" s="110"/>
    </row>
    <row r="136" spans="1:14" x14ac:dyDescent="0.3">
      <c r="A136" s="74">
        <v>50018</v>
      </c>
      <c r="B136" s="74" t="s">
        <v>5345</v>
      </c>
      <c r="C136" s="74">
        <v>4</v>
      </c>
      <c r="D136" s="74" t="s">
        <v>719</v>
      </c>
      <c r="E136" s="74" t="s">
        <v>6432</v>
      </c>
      <c r="F136" s="74" t="s">
        <v>6433</v>
      </c>
      <c r="G136" s="74" t="s">
        <v>140</v>
      </c>
      <c r="H136" s="74">
        <v>93705</v>
      </c>
      <c r="I136" s="110">
        <v>384.91</v>
      </c>
      <c r="J136" s="110">
        <v>0</v>
      </c>
      <c r="K136" s="110">
        <v>0</v>
      </c>
      <c r="L136" s="110"/>
      <c r="M136" s="110"/>
      <c r="N136" s="110">
        <v>0</v>
      </c>
    </row>
    <row r="137" spans="1:14" x14ac:dyDescent="0.3">
      <c r="A137" s="74">
        <v>50024</v>
      </c>
      <c r="B137" s="74" t="s">
        <v>5345</v>
      </c>
      <c r="C137" s="74">
        <v>4</v>
      </c>
      <c r="D137" s="74" t="s">
        <v>719</v>
      </c>
      <c r="E137" s="74" t="s">
        <v>783</v>
      </c>
      <c r="F137" s="74" t="s">
        <v>784</v>
      </c>
      <c r="G137" s="74" t="s">
        <v>140</v>
      </c>
      <c r="H137" s="74" t="s">
        <v>576</v>
      </c>
      <c r="I137" s="110">
        <v>136.33000000000001</v>
      </c>
      <c r="J137" s="110"/>
      <c r="K137" s="110"/>
      <c r="L137" s="110"/>
      <c r="M137" s="110">
        <v>0</v>
      </c>
      <c r="N137" s="110">
        <v>0</v>
      </c>
    </row>
    <row r="138" spans="1:14" x14ac:dyDescent="0.3">
      <c r="A138" s="74">
        <v>50023</v>
      </c>
      <c r="B138" s="74" t="s">
        <v>5345</v>
      </c>
      <c r="C138" s="74">
        <v>4</v>
      </c>
      <c r="D138" s="74" t="s">
        <v>782</v>
      </c>
      <c r="E138" s="74" t="s">
        <v>6434</v>
      </c>
      <c r="F138" s="74" t="s">
        <v>6435</v>
      </c>
      <c r="G138" s="74" t="s">
        <v>140</v>
      </c>
      <c r="H138" s="74">
        <v>95453</v>
      </c>
      <c r="I138" s="110">
        <v>0</v>
      </c>
      <c r="J138" s="110"/>
      <c r="K138" s="110"/>
      <c r="L138" s="110"/>
      <c r="M138" s="110"/>
      <c r="N138" s="110"/>
    </row>
    <row r="139" spans="1:14" x14ac:dyDescent="0.3">
      <c r="A139" s="74">
        <v>50025</v>
      </c>
      <c r="B139" s="74" t="s">
        <v>5345</v>
      </c>
      <c r="C139" s="74">
        <v>4</v>
      </c>
      <c r="D139" s="74" t="s">
        <v>785</v>
      </c>
      <c r="E139" s="74" t="s">
        <v>6436</v>
      </c>
      <c r="F139" s="74" t="s">
        <v>6437</v>
      </c>
      <c r="G139" s="74" t="s">
        <v>140</v>
      </c>
      <c r="H139" s="74">
        <v>95240</v>
      </c>
      <c r="I139" s="110">
        <v>0</v>
      </c>
      <c r="J139" s="110"/>
      <c r="K139" s="110">
        <v>0</v>
      </c>
      <c r="L139" s="110"/>
      <c r="M139" s="110"/>
      <c r="N139" s="110">
        <v>0</v>
      </c>
    </row>
    <row r="140" spans="1:14" x14ac:dyDescent="0.3">
      <c r="A140" s="74">
        <v>50220</v>
      </c>
      <c r="B140" s="74" t="s">
        <v>5345</v>
      </c>
      <c r="C140" s="74">
        <v>4</v>
      </c>
      <c r="D140" s="74" t="s">
        <v>5404</v>
      </c>
      <c r="E140" s="74" t="s">
        <v>5405</v>
      </c>
      <c r="F140" s="74" t="s">
        <v>5394</v>
      </c>
      <c r="G140" s="74" t="s">
        <v>140</v>
      </c>
      <c r="H140" s="74">
        <v>95125</v>
      </c>
      <c r="I140" s="110">
        <v>0</v>
      </c>
      <c r="J140" s="110"/>
      <c r="K140" s="110"/>
      <c r="L140" s="110"/>
      <c r="M140" s="110"/>
      <c r="N140" s="110"/>
    </row>
    <row r="141" spans="1:14" x14ac:dyDescent="0.3">
      <c r="A141" s="74">
        <v>50066</v>
      </c>
      <c r="B141" s="74" t="s">
        <v>5345</v>
      </c>
      <c r="C141" s="74">
        <v>4</v>
      </c>
      <c r="D141" s="74" t="s">
        <v>803</v>
      </c>
      <c r="E141" s="74" t="s">
        <v>6438</v>
      </c>
      <c r="F141" s="74" t="s">
        <v>6439</v>
      </c>
      <c r="G141" s="74" t="s">
        <v>140</v>
      </c>
      <c r="H141" s="74">
        <v>95688</v>
      </c>
      <c r="I141" s="110">
        <v>500</v>
      </c>
      <c r="J141" s="110"/>
      <c r="K141" s="110"/>
      <c r="L141" s="110"/>
      <c r="M141" s="110"/>
      <c r="N141" s="110"/>
    </row>
    <row r="142" spans="1:14" x14ac:dyDescent="0.3">
      <c r="A142" s="74">
        <v>57012</v>
      </c>
      <c r="B142" s="74" t="s">
        <v>5345</v>
      </c>
      <c r="C142" s="74">
        <v>4</v>
      </c>
      <c r="D142" s="74" t="s">
        <v>826</v>
      </c>
      <c r="E142" s="74" t="s">
        <v>827</v>
      </c>
      <c r="F142" s="74" t="s">
        <v>828</v>
      </c>
      <c r="G142" s="74" t="s">
        <v>140</v>
      </c>
      <c r="H142" s="74">
        <v>95351</v>
      </c>
      <c r="I142" s="110">
        <v>0</v>
      </c>
      <c r="J142" s="110"/>
      <c r="K142" s="110"/>
      <c r="L142" s="110"/>
      <c r="M142" s="110"/>
      <c r="N142" s="110">
        <v>0</v>
      </c>
    </row>
    <row r="143" spans="1:14" x14ac:dyDescent="0.3">
      <c r="A143" s="74">
        <v>50072</v>
      </c>
      <c r="B143" s="74" t="s">
        <v>5345</v>
      </c>
      <c r="C143" s="74">
        <v>4</v>
      </c>
      <c r="D143" s="74" t="s">
        <v>804</v>
      </c>
      <c r="E143" s="74" t="s">
        <v>6440</v>
      </c>
      <c r="F143" s="74" t="s">
        <v>6441</v>
      </c>
      <c r="G143" s="74" t="s">
        <v>140</v>
      </c>
      <c r="H143" s="74">
        <v>95695</v>
      </c>
      <c r="I143" s="110">
        <v>1604.61</v>
      </c>
      <c r="J143" s="110">
        <v>15</v>
      </c>
      <c r="K143" s="110"/>
      <c r="L143" s="110"/>
      <c r="M143" s="110">
        <v>120</v>
      </c>
      <c r="N143" s="110">
        <v>785</v>
      </c>
    </row>
    <row r="144" spans="1:14" x14ac:dyDescent="0.3">
      <c r="A144" s="74">
        <v>520016</v>
      </c>
      <c r="B144" s="74" t="s">
        <v>112</v>
      </c>
      <c r="C144" s="74">
        <v>5</v>
      </c>
      <c r="D144" s="74" t="s">
        <v>837</v>
      </c>
      <c r="E144" s="74" t="s">
        <v>838</v>
      </c>
      <c r="F144" s="74" t="s">
        <v>839</v>
      </c>
      <c r="G144" s="74" t="s">
        <v>544</v>
      </c>
      <c r="H144" s="74" t="s">
        <v>840</v>
      </c>
      <c r="I144" s="110">
        <v>0</v>
      </c>
      <c r="J144" s="110"/>
      <c r="K144" s="110"/>
      <c r="L144" s="110"/>
      <c r="M144" s="110">
        <v>0</v>
      </c>
      <c r="N144" s="110">
        <v>0</v>
      </c>
    </row>
    <row r="145" spans="1:14" x14ac:dyDescent="0.3">
      <c r="A145" s="74">
        <v>520008</v>
      </c>
      <c r="B145" s="74" t="s">
        <v>112</v>
      </c>
      <c r="C145" s="74">
        <v>5</v>
      </c>
      <c r="D145" s="74" t="s">
        <v>833</v>
      </c>
      <c r="E145" s="74" t="s">
        <v>834</v>
      </c>
      <c r="F145" s="74" t="s">
        <v>835</v>
      </c>
      <c r="G145" s="74" t="s">
        <v>151</v>
      </c>
      <c r="H145" s="74" t="s">
        <v>836</v>
      </c>
      <c r="I145" s="110">
        <v>0</v>
      </c>
      <c r="J145" s="110">
        <v>0</v>
      </c>
      <c r="K145" s="110"/>
      <c r="L145" s="110"/>
      <c r="M145" s="110"/>
      <c r="N145" s="110"/>
    </row>
    <row r="146" spans="1:14" x14ac:dyDescent="0.3">
      <c r="A146" s="74">
        <v>520039</v>
      </c>
      <c r="B146" s="74" t="s">
        <v>112</v>
      </c>
      <c r="C146" s="74">
        <v>5</v>
      </c>
      <c r="D146" s="74" t="s">
        <v>849</v>
      </c>
      <c r="E146" s="74" t="s">
        <v>5866</v>
      </c>
      <c r="F146" s="74" t="s">
        <v>5867</v>
      </c>
      <c r="G146" s="74" t="s">
        <v>150</v>
      </c>
      <c r="H146" s="74" t="s">
        <v>5868</v>
      </c>
      <c r="I146" s="110"/>
      <c r="J146" s="110"/>
      <c r="K146" s="110"/>
      <c r="L146" s="110"/>
      <c r="M146" s="110"/>
      <c r="N146" s="110"/>
    </row>
    <row r="147" spans="1:14" x14ac:dyDescent="0.3">
      <c r="A147" s="74">
        <v>520026</v>
      </c>
      <c r="B147" s="74" t="s">
        <v>112</v>
      </c>
      <c r="C147" s="74">
        <v>5</v>
      </c>
      <c r="D147" s="74" t="s">
        <v>845</v>
      </c>
      <c r="E147" s="74" t="s">
        <v>846</v>
      </c>
      <c r="F147" s="74" t="s">
        <v>847</v>
      </c>
      <c r="G147" s="74" t="s">
        <v>150</v>
      </c>
      <c r="H147" s="74" t="s">
        <v>848</v>
      </c>
      <c r="I147" s="110">
        <v>0</v>
      </c>
      <c r="J147" s="110"/>
      <c r="K147" s="110"/>
      <c r="L147" s="110"/>
      <c r="M147" s="110"/>
      <c r="N147" s="110"/>
    </row>
    <row r="148" spans="1:14" x14ac:dyDescent="0.3">
      <c r="A148" s="74">
        <v>520011</v>
      </c>
      <c r="B148" s="74" t="s">
        <v>112</v>
      </c>
      <c r="C148" s="74">
        <v>5</v>
      </c>
      <c r="D148" s="74" t="s">
        <v>5869</v>
      </c>
      <c r="E148" s="74" t="s">
        <v>5870</v>
      </c>
      <c r="F148" s="74" t="s">
        <v>5871</v>
      </c>
      <c r="G148" s="74" t="s">
        <v>151</v>
      </c>
      <c r="H148" s="74" t="s">
        <v>5872</v>
      </c>
      <c r="I148" s="110"/>
      <c r="J148" s="110"/>
      <c r="K148" s="110"/>
      <c r="L148" s="110"/>
      <c r="M148" s="110"/>
      <c r="N148" s="110">
        <v>0</v>
      </c>
    </row>
    <row r="149" spans="1:14" x14ac:dyDescent="0.3">
      <c r="A149" s="74">
        <v>520023</v>
      </c>
      <c r="B149" s="74" t="s">
        <v>112</v>
      </c>
      <c r="C149" s="74">
        <v>5</v>
      </c>
      <c r="D149" s="74" t="s">
        <v>841</v>
      </c>
      <c r="E149" s="74" t="s">
        <v>842</v>
      </c>
      <c r="F149" s="74" t="s">
        <v>843</v>
      </c>
      <c r="G149" s="74" t="s">
        <v>149</v>
      </c>
      <c r="H149" s="74" t="s">
        <v>844</v>
      </c>
      <c r="I149" s="110">
        <v>0</v>
      </c>
      <c r="J149" s="110"/>
      <c r="K149" s="110"/>
      <c r="L149" s="110"/>
      <c r="M149" s="110"/>
      <c r="N149" s="110"/>
    </row>
    <row r="150" spans="1:14" x14ac:dyDescent="0.3">
      <c r="A150" s="74">
        <v>529005</v>
      </c>
      <c r="B150" s="74" t="s">
        <v>112</v>
      </c>
      <c r="C150" s="74">
        <v>5</v>
      </c>
      <c r="D150" s="74" t="s">
        <v>5406</v>
      </c>
      <c r="E150" s="74" t="s">
        <v>5407</v>
      </c>
      <c r="F150" s="74" t="s">
        <v>5408</v>
      </c>
      <c r="G150" s="74" t="s">
        <v>150</v>
      </c>
      <c r="H150" s="74" t="s">
        <v>5409</v>
      </c>
      <c r="I150" s="110">
        <v>0</v>
      </c>
      <c r="J150" s="110"/>
      <c r="K150" s="110"/>
      <c r="L150" s="110"/>
      <c r="M150" s="110"/>
      <c r="N150" s="110"/>
    </row>
    <row r="151" spans="1:14" x14ac:dyDescent="0.3">
      <c r="A151" s="74">
        <v>520047</v>
      </c>
      <c r="B151" s="74" t="s">
        <v>112</v>
      </c>
      <c r="C151" s="74">
        <v>5</v>
      </c>
      <c r="D151" s="74" t="s">
        <v>5873</v>
      </c>
      <c r="E151" s="74" t="s">
        <v>5874</v>
      </c>
      <c r="F151" s="74" t="s">
        <v>5875</v>
      </c>
      <c r="G151" s="74" t="s">
        <v>150</v>
      </c>
      <c r="H151" s="74" t="s">
        <v>5876</v>
      </c>
      <c r="I151" s="110">
        <v>0</v>
      </c>
      <c r="J151" s="110"/>
      <c r="K151" s="110">
        <v>0</v>
      </c>
      <c r="L151" s="110">
        <v>0</v>
      </c>
      <c r="M151" s="110"/>
      <c r="N151" s="110"/>
    </row>
    <row r="152" spans="1:14" x14ac:dyDescent="0.3">
      <c r="A152" s="74">
        <v>520024</v>
      </c>
      <c r="B152" s="74" t="s">
        <v>112</v>
      </c>
      <c r="C152" s="74">
        <v>5</v>
      </c>
      <c r="D152" s="74" t="s">
        <v>5877</v>
      </c>
      <c r="E152" s="74" t="s">
        <v>5878</v>
      </c>
      <c r="F152" s="74" t="s">
        <v>5879</v>
      </c>
      <c r="G152" s="74" t="s">
        <v>149</v>
      </c>
      <c r="H152" s="74" t="s">
        <v>5880</v>
      </c>
      <c r="I152" s="110">
        <v>0</v>
      </c>
      <c r="J152" s="110"/>
      <c r="K152" s="110"/>
      <c r="L152" s="110"/>
      <c r="M152" s="110"/>
      <c r="N152" s="110"/>
    </row>
    <row r="153" spans="1:14" x14ac:dyDescent="0.3">
      <c r="A153" s="74">
        <v>520040</v>
      </c>
      <c r="B153" s="74" t="s">
        <v>112</v>
      </c>
      <c r="C153" s="74">
        <v>5</v>
      </c>
      <c r="D153" s="74" t="s">
        <v>5881</v>
      </c>
      <c r="E153" s="74" t="s">
        <v>5882</v>
      </c>
      <c r="F153" s="74" t="s">
        <v>5883</v>
      </c>
      <c r="G153" s="74" t="s">
        <v>150</v>
      </c>
      <c r="H153" s="74" t="s">
        <v>5884</v>
      </c>
      <c r="I153" s="110">
        <v>0</v>
      </c>
      <c r="J153" s="110"/>
      <c r="K153" s="110"/>
      <c r="L153" s="110"/>
      <c r="M153" s="110"/>
      <c r="N153" s="110"/>
    </row>
    <row r="154" spans="1:14" x14ac:dyDescent="0.3">
      <c r="A154" s="74">
        <v>520019</v>
      </c>
      <c r="B154" s="74" t="s">
        <v>112</v>
      </c>
      <c r="C154" s="74">
        <v>5</v>
      </c>
      <c r="D154" s="74" t="s">
        <v>5885</v>
      </c>
      <c r="E154" s="74" t="s">
        <v>5886</v>
      </c>
      <c r="F154" s="74" t="s">
        <v>5887</v>
      </c>
      <c r="G154" s="74" t="s">
        <v>149</v>
      </c>
      <c r="H154" s="74" t="s">
        <v>5888</v>
      </c>
      <c r="I154" s="110">
        <v>0</v>
      </c>
      <c r="J154" s="110">
        <v>0</v>
      </c>
      <c r="K154" s="110">
        <v>0</v>
      </c>
      <c r="L154" s="110"/>
      <c r="M154" s="110">
        <v>0</v>
      </c>
      <c r="N154" s="110">
        <v>0</v>
      </c>
    </row>
    <row r="155" spans="1:14" x14ac:dyDescent="0.3">
      <c r="A155" s="74">
        <v>470226</v>
      </c>
      <c r="B155" s="74" t="s">
        <v>111</v>
      </c>
      <c r="C155" s="74">
        <v>6</v>
      </c>
      <c r="D155" s="74" t="s">
        <v>899</v>
      </c>
      <c r="E155" s="74" t="s">
        <v>6442</v>
      </c>
      <c r="F155" s="74" t="s">
        <v>6443</v>
      </c>
      <c r="G155" s="74" t="s">
        <v>154</v>
      </c>
      <c r="H155" s="74">
        <v>22182</v>
      </c>
      <c r="I155" s="110">
        <v>0</v>
      </c>
      <c r="J155" s="110"/>
      <c r="K155" s="110">
        <v>0</v>
      </c>
      <c r="L155" s="110">
        <v>0</v>
      </c>
      <c r="M155" s="110">
        <v>0</v>
      </c>
      <c r="N155" s="110">
        <v>0</v>
      </c>
    </row>
    <row r="156" spans="1:14" x14ac:dyDescent="0.3">
      <c r="A156" s="74">
        <v>210037</v>
      </c>
      <c r="B156" s="74" t="s">
        <v>111</v>
      </c>
      <c r="C156" s="74">
        <v>6</v>
      </c>
      <c r="D156" s="74" t="s">
        <v>881</v>
      </c>
      <c r="E156" s="74" t="s">
        <v>6444</v>
      </c>
      <c r="F156" s="74" t="s">
        <v>6445</v>
      </c>
      <c r="G156" s="74" t="s">
        <v>153</v>
      </c>
      <c r="H156" s="74">
        <v>20906</v>
      </c>
      <c r="I156" s="110">
        <v>1350</v>
      </c>
      <c r="J156" s="110"/>
      <c r="K156" s="110"/>
      <c r="L156" s="110"/>
      <c r="M156" s="110"/>
      <c r="N156" s="110"/>
    </row>
    <row r="157" spans="1:14" x14ac:dyDescent="0.3">
      <c r="A157" s="74">
        <v>210022</v>
      </c>
      <c r="B157" s="74" t="s">
        <v>111</v>
      </c>
      <c r="C157" s="74">
        <v>6</v>
      </c>
      <c r="D157" s="74" t="s">
        <v>875</v>
      </c>
      <c r="E157" s="74" t="s">
        <v>6446</v>
      </c>
      <c r="F157" s="74" t="s">
        <v>5414</v>
      </c>
      <c r="G157" s="74" t="s">
        <v>153</v>
      </c>
      <c r="H157" s="74" t="s">
        <v>157</v>
      </c>
      <c r="I157" s="110">
        <v>1425</v>
      </c>
      <c r="J157" s="110"/>
      <c r="K157" s="110"/>
      <c r="L157" s="110"/>
      <c r="M157" s="110"/>
      <c r="N157" s="110">
        <v>240</v>
      </c>
    </row>
    <row r="158" spans="1:14" x14ac:dyDescent="0.3">
      <c r="A158" s="74">
        <v>80004</v>
      </c>
      <c r="B158" s="74" t="s">
        <v>111</v>
      </c>
      <c r="C158" s="74">
        <v>6</v>
      </c>
      <c r="D158" s="74" t="s">
        <v>850</v>
      </c>
      <c r="E158" s="74" t="s">
        <v>6447</v>
      </c>
      <c r="F158" s="74" t="s">
        <v>6448</v>
      </c>
      <c r="G158" s="74" t="s">
        <v>162</v>
      </c>
      <c r="H158" s="74">
        <v>19930</v>
      </c>
      <c r="I158" s="110">
        <v>1400</v>
      </c>
      <c r="J158" s="110"/>
      <c r="K158" s="110">
        <v>0</v>
      </c>
      <c r="L158" s="110"/>
      <c r="M158" s="110">
        <v>0</v>
      </c>
      <c r="N158" s="110">
        <v>0</v>
      </c>
    </row>
    <row r="159" spans="1:14" x14ac:dyDescent="0.3">
      <c r="A159" s="74">
        <v>210017</v>
      </c>
      <c r="B159" s="74" t="s">
        <v>111</v>
      </c>
      <c r="C159" s="74">
        <v>6</v>
      </c>
      <c r="D159" s="74" t="s">
        <v>869</v>
      </c>
      <c r="E159" s="74" t="s">
        <v>6449</v>
      </c>
      <c r="F159" s="74" t="s">
        <v>6450</v>
      </c>
      <c r="G159" s="74" t="s">
        <v>153</v>
      </c>
      <c r="H159" s="74">
        <v>20744</v>
      </c>
      <c r="I159" s="110">
        <v>1251.3</v>
      </c>
      <c r="J159" s="110"/>
      <c r="K159" s="110">
        <v>0</v>
      </c>
      <c r="L159" s="110"/>
      <c r="M159" s="110"/>
      <c r="N159" s="110"/>
    </row>
    <row r="160" spans="1:14" x14ac:dyDescent="0.3">
      <c r="A160" s="74">
        <v>210007</v>
      </c>
      <c r="B160" s="74" t="s">
        <v>111</v>
      </c>
      <c r="C160" s="74">
        <v>6</v>
      </c>
      <c r="D160" s="74" t="s">
        <v>862</v>
      </c>
      <c r="E160" s="74" t="s">
        <v>6255</v>
      </c>
      <c r="F160" s="74" t="s">
        <v>863</v>
      </c>
      <c r="G160" s="74" t="s">
        <v>153</v>
      </c>
      <c r="H160" s="74" t="s">
        <v>163</v>
      </c>
      <c r="I160" s="110">
        <v>2247.6999999999998</v>
      </c>
      <c r="J160" s="110"/>
      <c r="K160" s="110"/>
      <c r="L160" s="110">
        <v>1</v>
      </c>
      <c r="M160" s="110">
        <v>0</v>
      </c>
      <c r="N160" s="110">
        <v>30</v>
      </c>
    </row>
    <row r="161" spans="1:14" x14ac:dyDescent="0.3">
      <c r="A161" s="74">
        <v>210044</v>
      </c>
      <c r="B161" s="74" t="s">
        <v>111</v>
      </c>
      <c r="C161" s="74">
        <v>6</v>
      </c>
      <c r="D161" s="74" t="s">
        <v>885</v>
      </c>
      <c r="E161" s="74" t="s">
        <v>886</v>
      </c>
      <c r="F161" s="74" t="s">
        <v>887</v>
      </c>
      <c r="G161" s="74" t="s">
        <v>153</v>
      </c>
      <c r="H161" s="74">
        <v>21045</v>
      </c>
      <c r="I161" s="110">
        <v>0</v>
      </c>
      <c r="J161" s="110"/>
      <c r="K161" s="110"/>
      <c r="L161" s="110"/>
      <c r="M161" s="110"/>
      <c r="N161" s="110"/>
    </row>
    <row r="162" spans="1:14" x14ac:dyDescent="0.3">
      <c r="A162" s="74">
        <v>210038</v>
      </c>
      <c r="B162" s="74" t="s">
        <v>111</v>
      </c>
      <c r="C162" s="74">
        <v>6</v>
      </c>
      <c r="D162" s="74" t="s">
        <v>882</v>
      </c>
      <c r="E162" s="74" t="s">
        <v>883</v>
      </c>
      <c r="F162" s="74" t="s">
        <v>884</v>
      </c>
      <c r="G162" s="74" t="s">
        <v>153</v>
      </c>
      <c r="H162" s="74" t="s">
        <v>159</v>
      </c>
      <c r="I162" s="110"/>
      <c r="J162" s="110"/>
      <c r="K162" s="110"/>
      <c r="L162" s="110"/>
      <c r="M162" s="110"/>
      <c r="N162" s="110">
        <v>0</v>
      </c>
    </row>
    <row r="163" spans="1:14" x14ac:dyDescent="0.3">
      <c r="A163" s="74">
        <v>210008</v>
      </c>
      <c r="B163" s="74" t="s">
        <v>111</v>
      </c>
      <c r="C163" s="74">
        <v>6</v>
      </c>
      <c r="D163" s="74" t="s">
        <v>864</v>
      </c>
      <c r="E163" s="74" t="s">
        <v>6451</v>
      </c>
      <c r="F163" s="74" t="s">
        <v>863</v>
      </c>
      <c r="G163" s="74" t="s">
        <v>153</v>
      </c>
      <c r="H163" s="74">
        <v>21219</v>
      </c>
      <c r="I163" s="110">
        <v>0</v>
      </c>
      <c r="J163" s="110"/>
      <c r="K163" s="110">
        <v>0</v>
      </c>
      <c r="L163" s="110"/>
      <c r="M163" s="110">
        <v>0</v>
      </c>
      <c r="N163" s="110">
        <v>0</v>
      </c>
    </row>
    <row r="164" spans="1:14" x14ac:dyDescent="0.3">
      <c r="A164" s="74">
        <v>210001</v>
      </c>
      <c r="B164" s="74" t="s">
        <v>111</v>
      </c>
      <c r="C164" s="74">
        <v>6</v>
      </c>
      <c r="D164" s="74" t="s">
        <v>861</v>
      </c>
      <c r="E164" s="74" t="s">
        <v>6452</v>
      </c>
      <c r="F164" s="74" t="s">
        <v>863</v>
      </c>
      <c r="G164" s="74" t="s">
        <v>153</v>
      </c>
      <c r="H164" s="74">
        <v>21227</v>
      </c>
      <c r="I164" s="110"/>
      <c r="J164" s="110"/>
      <c r="K164" s="110"/>
      <c r="L164" s="110"/>
      <c r="M164" s="110"/>
      <c r="N164" s="110">
        <v>0</v>
      </c>
    </row>
    <row r="165" spans="1:14" x14ac:dyDescent="0.3">
      <c r="A165" s="74">
        <v>470220</v>
      </c>
      <c r="B165" s="74" t="s">
        <v>111</v>
      </c>
      <c r="C165" s="74">
        <v>6</v>
      </c>
      <c r="D165" s="74" t="s">
        <v>894</v>
      </c>
      <c r="E165" s="74" t="s">
        <v>6453</v>
      </c>
      <c r="F165" s="74" t="s">
        <v>6454</v>
      </c>
      <c r="G165" s="74" t="s">
        <v>154</v>
      </c>
      <c r="H165" s="74">
        <v>22031</v>
      </c>
      <c r="I165" s="110">
        <v>44.91</v>
      </c>
      <c r="J165" s="110"/>
      <c r="K165" s="110">
        <v>0</v>
      </c>
      <c r="L165" s="110">
        <v>0</v>
      </c>
      <c r="M165" s="110">
        <v>0</v>
      </c>
      <c r="N165" s="110">
        <v>0</v>
      </c>
    </row>
    <row r="166" spans="1:14" x14ac:dyDescent="0.3">
      <c r="A166" s="74">
        <v>470217</v>
      </c>
      <c r="B166" s="74" t="s">
        <v>111</v>
      </c>
      <c r="C166" s="74">
        <v>6</v>
      </c>
      <c r="D166" s="74" t="s">
        <v>666</v>
      </c>
      <c r="E166" s="74" t="s">
        <v>5411</v>
      </c>
      <c r="F166" s="74" t="s">
        <v>5412</v>
      </c>
      <c r="G166" s="74" t="s">
        <v>154</v>
      </c>
      <c r="H166" s="74">
        <v>22302</v>
      </c>
      <c r="I166" s="110">
        <v>0</v>
      </c>
      <c r="J166" s="110"/>
      <c r="K166" s="110"/>
      <c r="L166" s="110"/>
      <c r="M166" s="110">
        <v>0</v>
      </c>
      <c r="N166" s="110">
        <v>0</v>
      </c>
    </row>
    <row r="167" spans="1:14" x14ac:dyDescent="0.3">
      <c r="A167" s="74">
        <v>210016</v>
      </c>
      <c r="B167" s="74" t="s">
        <v>111</v>
      </c>
      <c r="C167" s="74">
        <v>6</v>
      </c>
      <c r="D167" s="74" t="s">
        <v>666</v>
      </c>
      <c r="E167" s="74" t="s">
        <v>6455</v>
      </c>
      <c r="F167" s="74" t="s">
        <v>6456</v>
      </c>
      <c r="G167" s="74" t="s">
        <v>153</v>
      </c>
      <c r="H167" s="74" t="s">
        <v>5410</v>
      </c>
      <c r="I167" s="110"/>
      <c r="J167" s="110"/>
      <c r="K167" s="110"/>
      <c r="L167" s="110"/>
      <c r="M167" s="110"/>
      <c r="N167" s="110"/>
    </row>
    <row r="168" spans="1:14" x14ac:dyDescent="0.3">
      <c r="A168" s="74">
        <v>210023</v>
      </c>
      <c r="B168" s="74" t="s">
        <v>111</v>
      </c>
      <c r="C168" s="74">
        <v>6</v>
      </c>
      <c r="D168" s="74" t="s">
        <v>666</v>
      </c>
      <c r="E168" s="74" t="s">
        <v>6457</v>
      </c>
      <c r="F168" s="74" t="s">
        <v>5414</v>
      </c>
      <c r="G168" s="74" t="s">
        <v>153</v>
      </c>
      <c r="H168" s="74" t="s">
        <v>158</v>
      </c>
      <c r="I168" s="110">
        <v>14151.4</v>
      </c>
      <c r="J168" s="110"/>
      <c r="K168" s="110">
        <v>0</v>
      </c>
      <c r="L168" s="110"/>
      <c r="M168" s="110">
        <v>2500</v>
      </c>
      <c r="N168" s="110">
        <v>2500</v>
      </c>
    </row>
    <row r="169" spans="1:14" x14ac:dyDescent="0.3">
      <c r="A169" s="74">
        <v>470221</v>
      </c>
      <c r="B169" s="74" t="s">
        <v>111</v>
      </c>
      <c r="C169" s="74">
        <v>6</v>
      </c>
      <c r="D169" s="74" t="s">
        <v>666</v>
      </c>
      <c r="E169" s="74" t="s">
        <v>6458</v>
      </c>
      <c r="F169" s="74" t="s">
        <v>6459</v>
      </c>
      <c r="G169" s="74" t="s">
        <v>154</v>
      </c>
      <c r="H169" s="74" t="s">
        <v>155</v>
      </c>
      <c r="I169" s="110">
        <v>0</v>
      </c>
      <c r="J169" s="110"/>
      <c r="K169" s="110"/>
      <c r="L169" s="110"/>
      <c r="M169" s="110">
        <v>165</v>
      </c>
      <c r="N169" s="110">
        <v>2291</v>
      </c>
    </row>
    <row r="170" spans="1:14" x14ac:dyDescent="0.3">
      <c r="A170" s="74">
        <v>210021</v>
      </c>
      <c r="B170" s="74" t="s">
        <v>111</v>
      </c>
      <c r="C170" s="74">
        <v>6</v>
      </c>
      <c r="D170" s="74" t="s">
        <v>5889</v>
      </c>
      <c r="E170" s="74" t="s">
        <v>6460</v>
      </c>
      <c r="F170" s="74" t="s">
        <v>6461</v>
      </c>
      <c r="G170" s="74" t="s">
        <v>153</v>
      </c>
      <c r="H170" s="74" t="s">
        <v>5890</v>
      </c>
      <c r="I170" s="110">
        <v>0</v>
      </c>
      <c r="J170" s="110"/>
      <c r="K170" s="110"/>
      <c r="L170" s="110"/>
      <c r="M170" s="110"/>
      <c r="N170" s="110"/>
    </row>
    <row r="171" spans="1:14" x14ac:dyDescent="0.3">
      <c r="A171" s="74">
        <v>470222</v>
      </c>
      <c r="B171" s="74" t="s">
        <v>111</v>
      </c>
      <c r="C171" s="74">
        <v>6</v>
      </c>
      <c r="D171" s="74" t="s">
        <v>5891</v>
      </c>
      <c r="E171" s="74" t="s">
        <v>6462</v>
      </c>
      <c r="F171" s="74" t="s">
        <v>6463</v>
      </c>
      <c r="G171" s="74" t="s">
        <v>154</v>
      </c>
      <c r="H171" s="74">
        <v>22101</v>
      </c>
      <c r="I171" s="110">
        <v>0</v>
      </c>
      <c r="J171" s="110"/>
      <c r="K171" s="110"/>
      <c r="L171" s="110"/>
      <c r="M171" s="110"/>
      <c r="N171" s="110"/>
    </row>
    <row r="172" spans="1:14" x14ac:dyDescent="0.3">
      <c r="A172" s="74">
        <v>210048</v>
      </c>
      <c r="B172" s="74" t="s">
        <v>111</v>
      </c>
      <c r="C172" s="74">
        <v>6</v>
      </c>
      <c r="D172" s="74" t="s">
        <v>890</v>
      </c>
      <c r="E172" s="74" t="s">
        <v>6464</v>
      </c>
      <c r="F172" s="74" t="s">
        <v>863</v>
      </c>
      <c r="G172" s="74" t="s">
        <v>153</v>
      </c>
      <c r="H172" s="74" t="s">
        <v>164</v>
      </c>
      <c r="I172" s="110"/>
      <c r="J172" s="110"/>
      <c r="K172" s="110"/>
      <c r="L172" s="110"/>
      <c r="M172" s="110"/>
      <c r="N172" s="110"/>
    </row>
    <row r="173" spans="1:14" x14ac:dyDescent="0.3">
      <c r="A173" s="74">
        <v>210029</v>
      </c>
      <c r="B173" s="74" t="s">
        <v>111</v>
      </c>
      <c r="C173" s="74">
        <v>6</v>
      </c>
      <c r="D173" s="74" t="s">
        <v>878</v>
      </c>
      <c r="E173" s="74" t="s">
        <v>6465</v>
      </c>
      <c r="F173" s="74" t="s">
        <v>6450</v>
      </c>
      <c r="G173" s="74" t="s">
        <v>153</v>
      </c>
      <c r="H173" s="74">
        <v>20744</v>
      </c>
      <c r="I173" s="110">
        <v>177.22</v>
      </c>
      <c r="J173" s="110"/>
      <c r="K173" s="110">
        <v>0</v>
      </c>
      <c r="L173" s="110">
        <v>0</v>
      </c>
      <c r="M173" s="110">
        <v>120</v>
      </c>
      <c r="N173" s="110">
        <v>222</v>
      </c>
    </row>
    <row r="174" spans="1:14" x14ac:dyDescent="0.3">
      <c r="A174" s="74">
        <v>210034</v>
      </c>
      <c r="B174" s="74" t="s">
        <v>111</v>
      </c>
      <c r="C174" s="74">
        <v>6</v>
      </c>
      <c r="D174" s="74" t="s">
        <v>880</v>
      </c>
      <c r="E174" s="74" t="s">
        <v>6466</v>
      </c>
      <c r="F174" s="74" t="s">
        <v>6467</v>
      </c>
      <c r="G174" s="74" t="s">
        <v>153</v>
      </c>
      <c r="H174" s="74">
        <v>20905</v>
      </c>
      <c r="I174" s="110">
        <v>1856.65</v>
      </c>
      <c r="J174" s="110"/>
      <c r="K174" s="110"/>
      <c r="L174" s="110"/>
      <c r="M174" s="110">
        <v>250</v>
      </c>
      <c r="N174" s="110">
        <v>1047</v>
      </c>
    </row>
    <row r="175" spans="1:14" x14ac:dyDescent="0.3">
      <c r="A175" s="74">
        <v>210020</v>
      </c>
      <c r="B175" s="74" t="s">
        <v>111</v>
      </c>
      <c r="C175" s="74">
        <v>6</v>
      </c>
      <c r="D175" s="74" t="s">
        <v>872</v>
      </c>
      <c r="E175" s="74" t="s">
        <v>873</v>
      </c>
      <c r="F175" s="74" t="s">
        <v>874</v>
      </c>
      <c r="G175" s="74" t="s">
        <v>153</v>
      </c>
      <c r="H175" s="74">
        <v>20871</v>
      </c>
      <c r="I175" s="110">
        <v>0</v>
      </c>
      <c r="J175" s="110"/>
      <c r="K175" s="110"/>
      <c r="L175" s="110"/>
      <c r="M175" s="110">
        <v>0</v>
      </c>
      <c r="N175" s="110">
        <v>0</v>
      </c>
    </row>
    <row r="176" spans="1:14" x14ac:dyDescent="0.3">
      <c r="A176" s="74">
        <v>210010</v>
      </c>
      <c r="B176" s="74" t="s">
        <v>111</v>
      </c>
      <c r="C176" s="74">
        <v>6</v>
      </c>
      <c r="D176" s="74" t="s">
        <v>866</v>
      </c>
      <c r="E176" s="74" t="s">
        <v>6468</v>
      </c>
      <c r="F176" s="74" t="s">
        <v>863</v>
      </c>
      <c r="G176" s="74" t="s">
        <v>153</v>
      </c>
      <c r="H176" s="74">
        <v>21227</v>
      </c>
      <c r="I176" s="110">
        <v>280</v>
      </c>
      <c r="J176" s="110"/>
      <c r="K176" s="110">
        <v>0</v>
      </c>
      <c r="L176" s="110"/>
      <c r="M176" s="110"/>
      <c r="N176" s="110"/>
    </row>
    <row r="177" spans="1:14" x14ac:dyDescent="0.3">
      <c r="A177" s="74">
        <v>90003</v>
      </c>
      <c r="B177" s="74" t="s">
        <v>111</v>
      </c>
      <c r="C177" s="74">
        <v>6</v>
      </c>
      <c r="D177" s="74" t="s">
        <v>851</v>
      </c>
      <c r="E177" s="74" t="s">
        <v>6469</v>
      </c>
      <c r="F177" s="74" t="s">
        <v>857</v>
      </c>
      <c r="G177" s="74" t="s">
        <v>152</v>
      </c>
      <c r="H177" s="74">
        <v>20017</v>
      </c>
      <c r="I177" s="110"/>
      <c r="J177" s="110"/>
      <c r="K177" s="110"/>
      <c r="L177" s="110"/>
      <c r="M177" s="110"/>
      <c r="N177" s="110"/>
    </row>
    <row r="178" spans="1:14" x14ac:dyDescent="0.3">
      <c r="A178" s="74">
        <v>99006</v>
      </c>
      <c r="B178" s="74" t="s">
        <v>111</v>
      </c>
      <c r="C178" s="74">
        <v>6</v>
      </c>
      <c r="D178" s="74" t="s">
        <v>859</v>
      </c>
      <c r="E178" s="74" t="s">
        <v>567</v>
      </c>
      <c r="F178" s="74" t="s">
        <v>860</v>
      </c>
      <c r="G178" s="74" t="s">
        <v>153</v>
      </c>
      <c r="H178" s="74">
        <v>20815</v>
      </c>
      <c r="I178" s="110">
        <v>0</v>
      </c>
      <c r="J178" s="110"/>
      <c r="K178" s="110"/>
      <c r="L178" s="110"/>
      <c r="M178" s="110"/>
      <c r="N178" s="110"/>
    </row>
    <row r="179" spans="1:14" x14ac:dyDescent="0.3">
      <c r="A179" s="74">
        <v>210011</v>
      </c>
      <c r="B179" s="74" t="s">
        <v>111</v>
      </c>
      <c r="C179" s="74">
        <v>6</v>
      </c>
      <c r="D179" s="74" t="s">
        <v>867</v>
      </c>
      <c r="E179" s="74" t="s">
        <v>868</v>
      </c>
      <c r="F179" s="74" t="s">
        <v>863</v>
      </c>
      <c r="G179" s="74" t="s">
        <v>153</v>
      </c>
      <c r="H179" s="74" t="s">
        <v>616</v>
      </c>
      <c r="I179" s="110">
        <v>0</v>
      </c>
      <c r="J179" s="110"/>
      <c r="K179" s="110"/>
      <c r="L179" s="110"/>
      <c r="M179" s="110"/>
      <c r="N179" s="110"/>
    </row>
    <row r="180" spans="1:14" x14ac:dyDescent="0.3">
      <c r="A180" s="74">
        <v>90004</v>
      </c>
      <c r="B180" s="74" t="s">
        <v>111</v>
      </c>
      <c r="C180" s="74">
        <v>6</v>
      </c>
      <c r="D180" s="74" t="s">
        <v>853</v>
      </c>
      <c r="E180" s="74" t="s">
        <v>854</v>
      </c>
      <c r="F180" s="74" t="s">
        <v>857</v>
      </c>
      <c r="G180" s="74" t="s">
        <v>152</v>
      </c>
      <c r="H180" s="74" t="s">
        <v>503</v>
      </c>
      <c r="I180" s="110">
        <v>0</v>
      </c>
      <c r="J180" s="110"/>
      <c r="K180" s="110"/>
      <c r="L180" s="110"/>
      <c r="M180" s="110"/>
      <c r="N180" s="110"/>
    </row>
    <row r="181" spans="1:14" x14ac:dyDescent="0.3">
      <c r="A181" s="74">
        <v>210019</v>
      </c>
      <c r="B181" s="74" t="s">
        <v>111</v>
      </c>
      <c r="C181" s="74">
        <v>6</v>
      </c>
      <c r="D181" s="74" t="s">
        <v>870</v>
      </c>
      <c r="E181" s="74" t="s">
        <v>871</v>
      </c>
      <c r="F181" s="74" t="s">
        <v>860</v>
      </c>
      <c r="G181" s="74" t="s">
        <v>153</v>
      </c>
      <c r="H181" s="74">
        <v>20815</v>
      </c>
      <c r="I181" s="110"/>
      <c r="J181" s="110"/>
      <c r="K181" s="110"/>
      <c r="L181" s="110"/>
      <c r="M181" s="110"/>
      <c r="N181" s="110">
        <v>0</v>
      </c>
    </row>
    <row r="182" spans="1:14" x14ac:dyDescent="0.3">
      <c r="A182" s="74">
        <v>210030</v>
      </c>
      <c r="B182" s="74" t="s">
        <v>111</v>
      </c>
      <c r="C182" s="74">
        <v>6</v>
      </c>
      <c r="D182" s="74" t="s">
        <v>5892</v>
      </c>
      <c r="E182" s="74" t="s">
        <v>5893</v>
      </c>
      <c r="F182" s="74" t="s">
        <v>5894</v>
      </c>
      <c r="G182" s="74" t="s">
        <v>153</v>
      </c>
      <c r="H182" s="74" t="s">
        <v>5895</v>
      </c>
      <c r="I182" s="110"/>
      <c r="J182" s="110"/>
      <c r="K182" s="110"/>
      <c r="L182" s="110"/>
      <c r="M182" s="110"/>
      <c r="N182" s="110">
        <v>81</v>
      </c>
    </row>
    <row r="183" spans="1:14" x14ac:dyDescent="0.3">
      <c r="A183" s="74">
        <v>210031</v>
      </c>
      <c r="B183" s="74" t="s">
        <v>111</v>
      </c>
      <c r="C183" s="74">
        <v>6</v>
      </c>
      <c r="D183" s="74" t="s">
        <v>879</v>
      </c>
      <c r="E183" s="74" t="s">
        <v>6470</v>
      </c>
      <c r="F183" s="74" t="s">
        <v>4951</v>
      </c>
      <c r="G183" s="74" t="s">
        <v>153</v>
      </c>
      <c r="H183" s="74">
        <v>20850</v>
      </c>
      <c r="I183" s="110"/>
      <c r="J183" s="110"/>
      <c r="K183" s="110"/>
      <c r="L183" s="110"/>
      <c r="M183" s="110">
        <v>0</v>
      </c>
      <c r="N183" s="110">
        <v>110</v>
      </c>
    </row>
    <row r="184" spans="1:14" x14ac:dyDescent="0.3">
      <c r="A184" s="74">
        <v>210024</v>
      </c>
      <c r="B184" s="74" t="s">
        <v>111</v>
      </c>
      <c r="C184" s="74">
        <v>6</v>
      </c>
      <c r="D184" s="74" t="s">
        <v>876</v>
      </c>
      <c r="E184" s="74" t="s">
        <v>5413</v>
      </c>
      <c r="F184" s="74" t="s">
        <v>5414</v>
      </c>
      <c r="G184" s="74" t="s">
        <v>153</v>
      </c>
      <c r="H184" s="74">
        <v>21740</v>
      </c>
      <c r="I184" s="110">
        <v>0</v>
      </c>
      <c r="J184" s="110"/>
      <c r="K184" s="110">
        <v>0</v>
      </c>
      <c r="L184" s="110"/>
      <c r="M184" s="110"/>
      <c r="N184" s="110"/>
    </row>
    <row r="185" spans="1:14" x14ac:dyDescent="0.3">
      <c r="A185" s="74">
        <v>90005</v>
      </c>
      <c r="B185" s="74" t="s">
        <v>111</v>
      </c>
      <c r="C185" s="74">
        <v>6</v>
      </c>
      <c r="D185" s="74" t="s">
        <v>855</v>
      </c>
      <c r="E185" s="74" t="s">
        <v>856</v>
      </c>
      <c r="F185" s="74" t="s">
        <v>857</v>
      </c>
      <c r="G185" s="74" t="s">
        <v>152</v>
      </c>
      <c r="H185" s="74">
        <v>20012</v>
      </c>
      <c r="I185" s="110"/>
      <c r="J185" s="110"/>
      <c r="K185" s="110"/>
      <c r="L185" s="110"/>
      <c r="M185" s="110"/>
      <c r="N185" s="110"/>
    </row>
    <row r="186" spans="1:14" x14ac:dyDescent="0.3">
      <c r="A186" s="74">
        <v>470225</v>
      </c>
      <c r="B186" s="74" t="s">
        <v>111</v>
      </c>
      <c r="C186" s="74">
        <v>6</v>
      </c>
      <c r="D186" s="74" t="s">
        <v>897</v>
      </c>
      <c r="E186" s="74" t="s">
        <v>6471</v>
      </c>
      <c r="F186" s="74" t="s">
        <v>847</v>
      </c>
      <c r="G186" s="74" t="s">
        <v>154</v>
      </c>
      <c r="H186" s="74">
        <v>22151</v>
      </c>
      <c r="I186" s="110">
        <v>0</v>
      </c>
      <c r="J186" s="110"/>
      <c r="K186" s="110"/>
      <c r="L186" s="110"/>
      <c r="M186" s="110">
        <v>0</v>
      </c>
      <c r="N186" s="110">
        <v>0</v>
      </c>
    </row>
    <row r="187" spans="1:14" x14ac:dyDescent="0.3">
      <c r="A187" s="74">
        <v>210009</v>
      </c>
      <c r="B187" s="74" t="s">
        <v>111</v>
      </c>
      <c r="C187" s="74">
        <v>6</v>
      </c>
      <c r="D187" s="74" t="s">
        <v>5302</v>
      </c>
      <c r="E187" s="74" t="s">
        <v>865</v>
      </c>
      <c r="F187" s="74" t="s">
        <v>863</v>
      </c>
      <c r="G187" s="74" t="s">
        <v>153</v>
      </c>
      <c r="H187" s="74">
        <v>21210</v>
      </c>
      <c r="I187" s="110">
        <v>400</v>
      </c>
      <c r="J187" s="110"/>
      <c r="K187" s="110"/>
      <c r="L187" s="110"/>
      <c r="M187" s="110"/>
      <c r="N187" s="110">
        <v>0</v>
      </c>
    </row>
    <row r="188" spans="1:14" x14ac:dyDescent="0.3">
      <c r="A188" s="74">
        <v>90006</v>
      </c>
      <c r="B188" s="74" t="s">
        <v>111</v>
      </c>
      <c r="C188" s="74">
        <v>6</v>
      </c>
      <c r="D188" s="74" t="s">
        <v>858</v>
      </c>
      <c r="E188" s="74" t="s">
        <v>6472</v>
      </c>
      <c r="F188" s="74" t="s">
        <v>857</v>
      </c>
      <c r="G188" s="74" t="s">
        <v>152</v>
      </c>
      <c r="H188" s="74">
        <v>20009</v>
      </c>
      <c r="I188" s="110">
        <v>0</v>
      </c>
      <c r="J188" s="110"/>
      <c r="K188" s="110"/>
      <c r="L188" s="110"/>
      <c r="M188" s="110"/>
      <c r="N188" s="110">
        <v>0</v>
      </c>
    </row>
    <row r="189" spans="1:14" x14ac:dyDescent="0.3">
      <c r="A189" s="74">
        <v>210049</v>
      </c>
      <c r="B189" s="74" t="s">
        <v>111</v>
      </c>
      <c r="C189" s="74">
        <v>6</v>
      </c>
      <c r="D189" s="74" t="s">
        <v>891</v>
      </c>
      <c r="E189" s="74" t="s">
        <v>5896</v>
      </c>
      <c r="F189" s="74" t="s">
        <v>5897</v>
      </c>
      <c r="G189" s="74" t="s">
        <v>153</v>
      </c>
      <c r="H189" s="74">
        <v>20723</v>
      </c>
      <c r="I189" s="110">
        <v>0</v>
      </c>
      <c r="J189" s="110"/>
      <c r="K189" s="110"/>
      <c r="L189" s="110"/>
      <c r="M189" s="110"/>
      <c r="N189" s="110">
        <v>0</v>
      </c>
    </row>
    <row r="190" spans="1:14" x14ac:dyDescent="0.3">
      <c r="A190" s="74">
        <v>210047</v>
      </c>
      <c r="B190" s="74" t="s">
        <v>111</v>
      </c>
      <c r="C190" s="74">
        <v>6</v>
      </c>
      <c r="D190" s="74" t="s">
        <v>719</v>
      </c>
      <c r="E190" s="74" t="s">
        <v>888</v>
      </c>
      <c r="F190" s="74" t="s">
        <v>889</v>
      </c>
      <c r="G190" s="74" t="s">
        <v>153</v>
      </c>
      <c r="H190" s="74">
        <v>20653</v>
      </c>
      <c r="I190" s="110"/>
      <c r="J190" s="110"/>
      <c r="K190" s="110">
        <v>0</v>
      </c>
      <c r="L190" s="110"/>
      <c r="M190" s="110">
        <v>0</v>
      </c>
      <c r="N190" s="110">
        <v>0</v>
      </c>
    </row>
    <row r="191" spans="1:14" x14ac:dyDescent="0.3">
      <c r="A191" s="74">
        <v>470224</v>
      </c>
      <c r="B191" s="74" t="s">
        <v>111</v>
      </c>
      <c r="C191" s="74">
        <v>6</v>
      </c>
      <c r="D191" s="74" t="s">
        <v>782</v>
      </c>
      <c r="E191" s="74" t="s">
        <v>896</v>
      </c>
      <c r="F191" s="74" t="s">
        <v>6473</v>
      </c>
      <c r="G191" s="74" t="s">
        <v>154</v>
      </c>
      <c r="H191" s="74" t="s">
        <v>156</v>
      </c>
      <c r="I191" s="110"/>
      <c r="J191" s="110"/>
      <c r="K191" s="110"/>
      <c r="L191" s="110"/>
      <c r="M191" s="110"/>
      <c r="N191" s="110"/>
    </row>
    <row r="192" spans="1:14" x14ac:dyDescent="0.3">
      <c r="A192" s="74">
        <v>210026</v>
      </c>
      <c r="B192" s="74" t="s">
        <v>111</v>
      </c>
      <c r="C192" s="74">
        <v>6</v>
      </c>
      <c r="D192" s="74" t="s">
        <v>877</v>
      </c>
      <c r="E192" s="74" t="s">
        <v>6474</v>
      </c>
      <c r="F192" s="74" t="s">
        <v>6475</v>
      </c>
      <c r="G192" s="74" t="s">
        <v>153</v>
      </c>
      <c r="H192" s="74">
        <v>20782</v>
      </c>
      <c r="I192" s="110">
        <v>1180</v>
      </c>
      <c r="J192" s="110">
        <v>111.23</v>
      </c>
      <c r="K192" s="110">
        <v>0</v>
      </c>
      <c r="L192" s="110"/>
      <c r="M192" s="110">
        <v>0</v>
      </c>
      <c r="N192" s="110">
        <v>0</v>
      </c>
    </row>
    <row r="193" spans="1:14" x14ac:dyDescent="0.3">
      <c r="A193" s="74">
        <v>470219</v>
      </c>
      <c r="B193" s="74" t="s">
        <v>111</v>
      </c>
      <c r="C193" s="74">
        <v>6</v>
      </c>
      <c r="D193" s="74" t="s">
        <v>892</v>
      </c>
      <c r="E193" s="74" t="s">
        <v>6476</v>
      </c>
      <c r="F193" s="74" t="s">
        <v>4051</v>
      </c>
      <c r="G193" s="74" t="s">
        <v>154</v>
      </c>
      <c r="H193" s="74">
        <v>22203</v>
      </c>
      <c r="I193" s="110">
        <v>0</v>
      </c>
      <c r="J193" s="110"/>
      <c r="K193" s="110">
        <v>0</v>
      </c>
      <c r="L193" s="110">
        <v>0</v>
      </c>
      <c r="M193" s="110">
        <v>0</v>
      </c>
      <c r="N193" s="110">
        <v>0</v>
      </c>
    </row>
    <row r="194" spans="1:14" x14ac:dyDescent="0.3">
      <c r="A194" s="74">
        <v>490084</v>
      </c>
      <c r="B194" s="74" t="s">
        <v>111</v>
      </c>
      <c r="C194" s="74">
        <v>6</v>
      </c>
      <c r="D194" s="74" t="s">
        <v>900</v>
      </c>
      <c r="E194" s="74" t="s">
        <v>901</v>
      </c>
      <c r="F194" s="74" t="s">
        <v>902</v>
      </c>
      <c r="G194" s="74" t="s">
        <v>160</v>
      </c>
      <c r="H194" s="74" t="s">
        <v>161</v>
      </c>
      <c r="I194" s="110">
        <v>0</v>
      </c>
      <c r="J194" s="110">
        <v>55.87</v>
      </c>
      <c r="K194" s="110">
        <v>0</v>
      </c>
      <c r="L194" s="110"/>
      <c r="M194" s="110"/>
      <c r="N194" s="110"/>
    </row>
    <row r="195" spans="1:14" x14ac:dyDescent="0.3">
      <c r="A195" s="74">
        <v>60006</v>
      </c>
      <c r="B195" s="74" t="s">
        <v>110</v>
      </c>
      <c r="C195" s="74">
        <v>7</v>
      </c>
      <c r="D195" s="74" t="s">
        <v>903</v>
      </c>
      <c r="E195" s="74" t="s">
        <v>904</v>
      </c>
      <c r="F195" s="74" t="s">
        <v>905</v>
      </c>
      <c r="G195" s="74" t="s">
        <v>165</v>
      </c>
      <c r="H195" s="74" t="s">
        <v>166</v>
      </c>
      <c r="I195" s="110"/>
      <c r="J195" s="110"/>
      <c r="K195" s="110"/>
      <c r="L195" s="110"/>
      <c r="M195" s="110"/>
      <c r="N195" s="110"/>
    </row>
    <row r="196" spans="1:14" x14ac:dyDescent="0.3">
      <c r="A196" s="74">
        <v>320026</v>
      </c>
      <c r="B196" s="74" t="s">
        <v>110</v>
      </c>
      <c r="C196" s="74">
        <v>7</v>
      </c>
      <c r="D196" s="74" t="s">
        <v>869</v>
      </c>
      <c r="E196" s="74" t="s">
        <v>970</v>
      </c>
      <c r="F196" s="74" t="s">
        <v>971</v>
      </c>
      <c r="G196" s="74" t="s">
        <v>399</v>
      </c>
      <c r="H196" s="74">
        <v>87401</v>
      </c>
      <c r="I196" s="110">
        <v>0</v>
      </c>
      <c r="J196" s="110"/>
      <c r="K196" s="110">
        <v>0</v>
      </c>
      <c r="L196" s="110"/>
      <c r="M196" s="110"/>
      <c r="N196" s="110">
        <v>100</v>
      </c>
    </row>
    <row r="197" spans="1:14" x14ac:dyDescent="0.3">
      <c r="A197" s="74">
        <v>60015</v>
      </c>
      <c r="B197" s="74" t="s">
        <v>110</v>
      </c>
      <c r="C197" s="74">
        <v>7</v>
      </c>
      <c r="D197" s="74" t="s">
        <v>915</v>
      </c>
      <c r="E197" s="74" t="s">
        <v>916</v>
      </c>
      <c r="F197" s="74" t="s">
        <v>917</v>
      </c>
      <c r="G197" s="74" t="s">
        <v>165</v>
      </c>
      <c r="H197" s="74">
        <v>80209</v>
      </c>
      <c r="I197" s="110">
        <v>1660.84</v>
      </c>
      <c r="J197" s="110"/>
      <c r="K197" s="110"/>
      <c r="L197" s="110"/>
      <c r="M197" s="110">
        <v>0</v>
      </c>
      <c r="N197" s="110">
        <v>460</v>
      </c>
    </row>
    <row r="198" spans="1:14" x14ac:dyDescent="0.3">
      <c r="A198" s="74">
        <v>60042</v>
      </c>
      <c r="B198" s="74" t="s">
        <v>110</v>
      </c>
      <c r="C198" s="74">
        <v>7</v>
      </c>
      <c r="D198" s="74" t="s">
        <v>915</v>
      </c>
      <c r="E198" s="74" t="s">
        <v>946</v>
      </c>
      <c r="F198" s="74" t="s">
        <v>947</v>
      </c>
      <c r="G198" s="74" t="s">
        <v>165</v>
      </c>
      <c r="H198" s="74">
        <v>81001</v>
      </c>
      <c r="I198" s="110">
        <v>100</v>
      </c>
      <c r="J198" s="110"/>
      <c r="K198" s="110"/>
      <c r="L198" s="110"/>
      <c r="M198" s="110"/>
      <c r="N198" s="110">
        <v>0</v>
      </c>
    </row>
    <row r="199" spans="1:14" x14ac:dyDescent="0.3">
      <c r="A199" s="74">
        <v>130018</v>
      </c>
      <c r="B199" s="74" t="s">
        <v>110</v>
      </c>
      <c r="C199" s="74">
        <v>107</v>
      </c>
      <c r="D199" s="74" t="s">
        <v>915</v>
      </c>
      <c r="E199" s="74" t="s">
        <v>1237</v>
      </c>
      <c r="F199" s="74" t="s">
        <v>1238</v>
      </c>
      <c r="G199" s="74" t="s">
        <v>193</v>
      </c>
      <c r="H199" s="74">
        <v>83201</v>
      </c>
      <c r="I199" s="110">
        <v>763.38</v>
      </c>
      <c r="J199" s="110">
        <v>0</v>
      </c>
      <c r="K199" s="110">
        <v>50</v>
      </c>
      <c r="L199" s="110">
        <v>175</v>
      </c>
      <c r="M199" s="110">
        <v>240</v>
      </c>
      <c r="N199" s="110">
        <v>105</v>
      </c>
    </row>
    <row r="200" spans="1:14" x14ac:dyDescent="0.3">
      <c r="A200" s="74">
        <v>60024</v>
      </c>
      <c r="B200" s="74" t="s">
        <v>110</v>
      </c>
      <c r="C200" s="74">
        <v>7</v>
      </c>
      <c r="D200" s="74" t="s">
        <v>924</v>
      </c>
      <c r="E200" s="74" t="s">
        <v>925</v>
      </c>
      <c r="F200" s="74" t="s">
        <v>926</v>
      </c>
      <c r="G200" s="74" t="s">
        <v>165</v>
      </c>
      <c r="H200" s="74" t="s">
        <v>167</v>
      </c>
      <c r="I200" s="110"/>
      <c r="J200" s="110"/>
      <c r="K200" s="110"/>
      <c r="L200" s="110"/>
      <c r="M200" s="110"/>
      <c r="N200" s="110">
        <v>0</v>
      </c>
    </row>
    <row r="201" spans="1:14" x14ac:dyDescent="0.3">
      <c r="A201" s="74">
        <v>60060</v>
      </c>
      <c r="B201" s="74" t="s">
        <v>110</v>
      </c>
      <c r="C201" s="74">
        <v>7</v>
      </c>
      <c r="D201" s="74" t="s">
        <v>959</v>
      </c>
      <c r="E201" s="74" t="s">
        <v>960</v>
      </c>
      <c r="F201" s="74" t="s">
        <v>961</v>
      </c>
      <c r="G201" s="74" t="s">
        <v>165</v>
      </c>
      <c r="H201" s="74">
        <v>80011</v>
      </c>
      <c r="I201" s="110"/>
      <c r="J201" s="110"/>
      <c r="K201" s="110">
        <v>0</v>
      </c>
      <c r="L201" s="110"/>
      <c r="M201" s="110"/>
      <c r="N201" s="110">
        <v>0</v>
      </c>
    </row>
    <row r="202" spans="1:14" x14ac:dyDescent="0.3">
      <c r="A202" s="74">
        <v>510054</v>
      </c>
      <c r="B202" s="74" t="s">
        <v>110</v>
      </c>
      <c r="C202" s="74">
        <v>7</v>
      </c>
      <c r="D202" s="74" t="s">
        <v>666</v>
      </c>
      <c r="E202" s="74" t="s">
        <v>5415</v>
      </c>
      <c r="F202" s="74" t="s">
        <v>987</v>
      </c>
      <c r="G202" s="74" t="s">
        <v>170</v>
      </c>
      <c r="H202" s="74">
        <v>82801</v>
      </c>
      <c r="I202" s="110">
        <v>1200</v>
      </c>
      <c r="J202" s="110"/>
      <c r="K202" s="110">
        <v>424</v>
      </c>
      <c r="L202" s="110">
        <v>205</v>
      </c>
      <c r="M202" s="110">
        <v>353</v>
      </c>
      <c r="N202" s="110">
        <v>840</v>
      </c>
    </row>
    <row r="203" spans="1:14" x14ac:dyDescent="0.3">
      <c r="A203" s="74">
        <v>60046</v>
      </c>
      <c r="B203" s="74" t="s">
        <v>110</v>
      </c>
      <c r="C203" s="74">
        <v>7</v>
      </c>
      <c r="D203" s="74" t="s">
        <v>666</v>
      </c>
      <c r="E203" s="74" t="s">
        <v>954</v>
      </c>
      <c r="F203" s="74" t="s">
        <v>955</v>
      </c>
      <c r="G203" s="74" t="s">
        <v>165</v>
      </c>
      <c r="H203" s="74">
        <v>80751</v>
      </c>
      <c r="I203" s="110">
        <v>3750.66</v>
      </c>
      <c r="J203" s="110"/>
      <c r="K203" s="110">
        <v>0</v>
      </c>
      <c r="L203" s="110"/>
      <c r="M203" s="110">
        <v>499.15</v>
      </c>
      <c r="N203" s="110">
        <v>477</v>
      </c>
    </row>
    <row r="204" spans="1:14" x14ac:dyDescent="0.3">
      <c r="A204" s="74">
        <v>60039</v>
      </c>
      <c r="B204" s="74" t="s">
        <v>110</v>
      </c>
      <c r="C204" s="74">
        <v>7</v>
      </c>
      <c r="D204" s="74" t="s">
        <v>666</v>
      </c>
      <c r="E204" s="74" t="s">
        <v>5898</v>
      </c>
      <c r="F204" s="74" t="s">
        <v>945</v>
      </c>
      <c r="G204" s="74" t="s">
        <v>165</v>
      </c>
      <c r="H204" s="74">
        <v>81063</v>
      </c>
      <c r="I204" s="110">
        <v>0</v>
      </c>
      <c r="J204" s="110"/>
      <c r="K204" s="110"/>
      <c r="L204" s="110"/>
      <c r="M204" s="110"/>
      <c r="N204" s="110"/>
    </row>
    <row r="205" spans="1:14" x14ac:dyDescent="0.3">
      <c r="A205" s="74">
        <v>60008</v>
      </c>
      <c r="B205" s="74" t="s">
        <v>110</v>
      </c>
      <c r="C205" s="74">
        <v>7</v>
      </c>
      <c r="D205" s="74" t="s">
        <v>666</v>
      </c>
      <c r="E205" s="74" t="s">
        <v>906</v>
      </c>
      <c r="F205" s="74" t="s">
        <v>907</v>
      </c>
      <c r="G205" s="74" t="s">
        <v>165</v>
      </c>
      <c r="H205" s="74" t="s">
        <v>498</v>
      </c>
      <c r="I205" s="110">
        <v>0</v>
      </c>
      <c r="J205" s="110"/>
      <c r="K205" s="110"/>
      <c r="L205" s="110"/>
      <c r="M205" s="110">
        <v>0</v>
      </c>
      <c r="N205" s="110">
        <v>560</v>
      </c>
    </row>
    <row r="206" spans="1:14" x14ac:dyDescent="0.3">
      <c r="A206" s="74">
        <v>60026</v>
      </c>
      <c r="B206" s="74" t="s">
        <v>110</v>
      </c>
      <c r="C206" s="74">
        <v>7</v>
      </c>
      <c r="D206" s="74" t="s">
        <v>666</v>
      </c>
      <c r="E206" s="74" t="s">
        <v>927</v>
      </c>
      <c r="F206" s="74" t="s">
        <v>928</v>
      </c>
      <c r="G206" s="74" t="s">
        <v>165</v>
      </c>
      <c r="H206" s="74">
        <v>80701</v>
      </c>
      <c r="I206" s="110">
        <v>0</v>
      </c>
      <c r="J206" s="110"/>
      <c r="K206" s="110"/>
      <c r="L206" s="110"/>
      <c r="M206" s="110">
        <v>189</v>
      </c>
      <c r="N206" s="110">
        <v>187</v>
      </c>
    </row>
    <row r="207" spans="1:14" x14ac:dyDescent="0.3">
      <c r="A207" s="74">
        <v>60029</v>
      </c>
      <c r="B207" s="74" t="s">
        <v>110</v>
      </c>
      <c r="C207" s="74">
        <v>7</v>
      </c>
      <c r="D207" s="74" t="s">
        <v>666</v>
      </c>
      <c r="E207" s="74" t="s">
        <v>931</v>
      </c>
      <c r="F207" s="74" t="s">
        <v>932</v>
      </c>
      <c r="G207" s="74" t="s">
        <v>165</v>
      </c>
      <c r="H207" s="74">
        <v>80631</v>
      </c>
      <c r="I207" s="110">
        <v>1081.3800000000001</v>
      </c>
      <c r="J207" s="110"/>
      <c r="K207" s="110">
        <v>0</v>
      </c>
      <c r="L207" s="110"/>
      <c r="M207" s="110">
        <v>0</v>
      </c>
      <c r="N207" s="110">
        <v>0</v>
      </c>
    </row>
    <row r="208" spans="1:14" x14ac:dyDescent="0.3">
      <c r="A208" s="74">
        <v>60037</v>
      </c>
      <c r="B208" s="74" t="s">
        <v>110</v>
      </c>
      <c r="C208" s="74">
        <v>7</v>
      </c>
      <c r="D208" s="74" t="s">
        <v>666</v>
      </c>
      <c r="E208" s="74" t="s">
        <v>943</v>
      </c>
      <c r="F208" s="74" t="s">
        <v>944</v>
      </c>
      <c r="G208" s="74" t="s">
        <v>165</v>
      </c>
      <c r="H208" s="74">
        <v>81058</v>
      </c>
      <c r="I208" s="110">
        <v>0</v>
      </c>
      <c r="J208" s="110"/>
      <c r="K208" s="110">
        <v>0</v>
      </c>
      <c r="L208" s="110">
        <v>0</v>
      </c>
      <c r="M208" s="110">
        <v>0</v>
      </c>
      <c r="N208" s="110">
        <v>0</v>
      </c>
    </row>
    <row r="209" spans="1:14" x14ac:dyDescent="0.3">
      <c r="A209" s="74">
        <v>60010</v>
      </c>
      <c r="B209" s="74" t="s">
        <v>110</v>
      </c>
      <c r="C209" s="74">
        <v>7</v>
      </c>
      <c r="D209" s="74" t="s">
        <v>666</v>
      </c>
      <c r="E209" s="74" t="s">
        <v>908</v>
      </c>
      <c r="F209" s="74" t="s">
        <v>909</v>
      </c>
      <c r="G209" s="74" t="s">
        <v>165</v>
      </c>
      <c r="H209" s="74">
        <v>80807</v>
      </c>
      <c r="I209" s="110"/>
      <c r="J209" s="110"/>
      <c r="K209" s="110"/>
      <c r="L209" s="110"/>
      <c r="M209" s="110">
        <v>400</v>
      </c>
      <c r="N209" s="110">
        <v>400</v>
      </c>
    </row>
    <row r="210" spans="1:14" x14ac:dyDescent="0.3">
      <c r="A210" s="74">
        <v>60011</v>
      </c>
      <c r="B210" s="74" t="s">
        <v>110</v>
      </c>
      <c r="C210" s="74">
        <v>7</v>
      </c>
      <c r="D210" s="74" t="s">
        <v>666</v>
      </c>
      <c r="E210" s="74" t="s">
        <v>910</v>
      </c>
      <c r="F210" s="74" t="s">
        <v>911</v>
      </c>
      <c r="G210" s="74" t="s">
        <v>165</v>
      </c>
      <c r="H210" s="74">
        <v>81212</v>
      </c>
      <c r="I210" s="110">
        <v>0</v>
      </c>
      <c r="J210" s="110">
        <v>0</v>
      </c>
      <c r="K210" s="110">
        <v>0</v>
      </c>
      <c r="L210" s="110"/>
      <c r="M210" s="110">
        <v>17</v>
      </c>
      <c r="N210" s="110">
        <v>308</v>
      </c>
    </row>
    <row r="211" spans="1:14" x14ac:dyDescent="0.3">
      <c r="A211" s="74">
        <v>60012</v>
      </c>
      <c r="B211" s="74" t="s">
        <v>110</v>
      </c>
      <c r="C211" s="74">
        <v>7</v>
      </c>
      <c r="D211" s="74" t="s">
        <v>666</v>
      </c>
      <c r="E211" s="74" t="s">
        <v>912</v>
      </c>
      <c r="F211" s="74" t="s">
        <v>913</v>
      </c>
      <c r="G211" s="74" t="s">
        <v>165</v>
      </c>
      <c r="H211" s="74">
        <v>80903</v>
      </c>
      <c r="I211" s="110">
        <v>1873.9</v>
      </c>
      <c r="J211" s="110">
        <v>0</v>
      </c>
      <c r="K211" s="110">
        <v>0</v>
      </c>
      <c r="L211" s="110"/>
      <c r="M211" s="110">
        <v>0</v>
      </c>
      <c r="N211" s="110">
        <v>0</v>
      </c>
    </row>
    <row r="212" spans="1:14" x14ac:dyDescent="0.3">
      <c r="A212" s="74">
        <v>60028</v>
      </c>
      <c r="B212" s="74" t="s">
        <v>110</v>
      </c>
      <c r="C212" s="74">
        <v>7</v>
      </c>
      <c r="D212" s="74" t="s">
        <v>666</v>
      </c>
      <c r="E212" s="74" t="s">
        <v>929</v>
      </c>
      <c r="F212" s="74" t="s">
        <v>930</v>
      </c>
      <c r="G212" s="74" t="s">
        <v>165</v>
      </c>
      <c r="H212" s="74">
        <v>81501</v>
      </c>
      <c r="I212" s="110">
        <v>916.66</v>
      </c>
      <c r="J212" s="110"/>
      <c r="K212" s="110"/>
      <c r="L212" s="110"/>
      <c r="M212" s="110">
        <v>0</v>
      </c>
      <c r="N212" s="110">
        <v>0</v>
      </c>
    </row>
    <row r="213" spans="1:14" x14ac:dyDescent="0.3">
      <c r="A213" s="74">
        <v>60036</v>
      </c>
      <c r="B213" s="74" t="s">
        <v>110</v>
      </c>
      <c r="C213" s="74">
        <v>7</v>
      </c>
      <c r="D213" s="74" t="s">
        <v>666</v>
      </c>
      <c r="E213" s="74" t="s">
        <v>941</v>
      </c>
      <c r="F213" s="74" t="s">
        <v>942</v>
      </c>
      <c r="G213" s="74" t="s">
        <v>165</v>
      </c>
      <c r="H213" s="74">
        <v>80538</v>
      </c>
      <c r="I213" s="110">
        <v>0</v>
      </c>
      <c r="J213" s="110"/>
      <c r="K213" s="110">
        <v>0</v>
      </c>
      <c r="L213" s="110">
        <v>0</v>
      </c>
      <c r="M213" s="110">
        <v>25</v>
      </c>
      <c r="N213" s="110">
        <v>760</v>
      </c>
    </row>
    <row r="214" spans="1:14" x14ac:dyDescent="0.3">
      <c r="A214" s="74">
        <v>60044</v>
      </c>
      <c r="B214" s="74" t="s">
        <v>110</v>
      </c>
      <c r="C214" s="74">
        <v>7</v>
      </c>
      <c r="D214" s="74" t="s">
        <v>666</v>
      </c>
      <c r="E214" s="74" t="s">
        <v>950</v>
      </c>
      <c r="F214" s="74" t="s">
        <v>951</v>
      </c>
      <c r="G214" s="74" t="s">
        <v>165</v>
      </c>
      <c r="H214" s="74">
        <v>81067</v>
      </c>
      <c r="I214" s="110">
        <v>0</v>
      </c>
      <c r="J214" s="110"/>
      <c r="K214" s="110">
        <v>0</v>
      </c>
      <c r="L214" s="110">
        <v>0</v>
      </c>
      <c r="M214" s="110">
        <v>0</v>
      </c>
      <c r="N214" s="110">
        <v>0</v>
      </c>
    </row>
    <row r="215" spans="1:14" x14ac:dyDescent="0.3">
      <c r="A215" s="74">
        <v>60045</v>
      </c>
      <c r="B215" s="74" t="s">
        <v>110</v>
      </c>
      <c r="C215" s="74">
        <v>7</v>
      </c>
      <c r="D215" s="74" t="s">
        <v>666</v>
      </c>
      <c r="E215" s="74" t="s">
        <v>952</v>
      </c>
      <c r="F215" s="74" t="s">
        <v>953</v>
      </c>
      <c r="G215" s="74" t="s">
        <v>165</v>
      </c>
      <c r="H215" s="74">
        <v>81201</v>
      </c>
      <c r="I215" s="110">
        <v>0</v>
      </c>
      <c r="J215" s="110"/>
      <c r="K215" s="110"/>
      <c r="L215" s="110"/>
      <c r="M215" s="110">
        <v>240</v>
      </c>
      <c r="N215" s="110">
        <v>125</v>
      </c>
    </row>
    <row r="216" spans="1:14" x14ac:dyDescent="0.3">
      <c r="A216" s="74">
        <v>130014</v>
      </c>
      <c r="B216" s="74" t="s">
        <v>110</v>
      </c>
      <c r="C216" s="74">
        <v>107</v>
      </c>
      <c r="D216" s="74" t="s">
        <v>666</v>
      </c>
      <c r="E216" s="74" t="s">
        <v>1227</v>
      </c>
      <c r="F216" s="74" t="s">
        <v>1228</v>
      </c>
      <c r="G216" s="74" t="s">
        <v>193</v>
      </c>
      <c r="H216" s="74">
        <v>83404</v>
      </c>
      <c r="I216" s="110">
        <v>0</v>
      </c>
      <c r="J216" s="110"/>
      <c r="K216" s="110">
        <v>0</v>
      </c>
      <c r="L216" s="110"/>
      <c r="M216" s="110">
        <v>0</v>
      </c>
      <c r="N216" s="110">
        <v>0</v>
      </c>
    </row>
    <row r="217" spans="1:14" x14ac:dyDescent="0.3">
      <c r="A217" s="74">
        <v>510051</v>
      </c>
      <c r="B217" s="74" t="s">
        <v>110</v>
      </c>
      <c r="C217" s="74">
        <v>7</v>
      </c>
      <c r="D217" s="74" t="s">
        <v>666</v>
      </c>
      <c r="E217" s="74" t="s">
        <v>981</v>
      </c>
      <c r="F217" s="74" t="s">
        <v>982</v>
      </c>
      <c r="G217" s="74" t="s">
        <v>170</v>
      </c>
      <c r="H217" s="74">
        <v>82601</v>
      </c>
      <c r="I217" s="110">
        <v>4158</v>
      </c>
      <c r="J217" s="110"/>
      <c r="K217" s="110"/>
      <c r="L217" s="110">
        <v>0</v>
      </c>
      <c r="M217" s="110">
        <v>0</v>
      </c>
      <c r="N217" s="110">
        <v>0</v>
      </c>
    </row>
    <row r="218" spans="1:14" x14ac:dyDescent="0.3">
      <c r="A218" s="74">
        <v>510052</v>
      </c>
      <c r="B218" s="74" t="s">
        <v>110</v>
      </c>
      <c r="C218" s="74">
        <v>7</v>
      </c>
      <c r="D218" s="74" t="s">
        <v>666</v>
      </c>
      <c r="E218" s="74" t="s">
        <v>983</v>
      </c>
      <c r="F218" s="74" t="s">
        <v>984</v>
      </c>
      <c r="G218" s="74" t="s">
        <v>170</v>
      </c>
      <c r="H218" s="74">
        <v>82001</v>
      </c>
      <c r="I218" s="110">
        <v>2930.42</v>
      </c>
      <c r="J218" s="110">
        <v>0</v>
      </c>
      <c r="K218" s="110">
        <v>490</v>
      </c>
      <c r="L218" s="110">
        <v>245</v>
      </c>
      <c r="M218" s="110"/>
      <c r="N218" s="110">
        <v>570</v>
      </c>
    </row>
    <row r="219" spans="1:14" x14ac:dyDescent="0.3">
      <c r="A219" s="74">
        <v>510053</v>
      </c>
      <c r="B219" s="74" t="s">
        <v>110</v>
      </c>
      <c r="C219" s="74">
        <v>7</v>
      </c>
      <c r="D219" s="74" t="s">
        <v>666</v>
      </c>
      <c r="E219" s="74" t="s">
        <v>985</v>
      </c>
      <c r="F219" s="74" t="s">
        <v>986</v>
      </c>
      <c r="G219" s="74" t="s">
        <v>170</v>
      </c>
      <c r="H219" s="74">
        <v>82070</v>
      </c>
      <c r="I219" s="110">
        <v>0</v>
      </c>
      <c r="J219" s="110"/>
      <c r="K219" s="110"/>
      <c r="L219" s="110"/>
      <c r="M219" s="110"/>
      <c r="N219" s="110">
        <v>1204.5999999999999</v>
      </c>
    </row>
    <row r="220" spans="1:14" x14ac:dyDescent="0.3">
      <c r="A220" s="74">
        <v>450003</v>
      </c>
      <c r="B220" s="74" t="s">
        <v>110</v>
      </c>
      <c r="C220" s="74">
        <v>7</v>
      </c>
      <c r="D220" s="74" t="s">
        <v>972</v>
      </c>
      <c r="E220" s="74" t="s">
        <v>973</v>
      </c>
      <c r="F220" s="74" t="s">
        <v>974</v>
      </c>
      <c r="G220" s="74" t="s">
        <v>171</v>
      </c>
      <c r="H220" s="74">
        <v>84119</v>
      </c>
      <c r="I220" s="110">
        <v>1100</v>
      </c>
      <c r="J220" s="110"/>
      <c r="K220" s="110">
        <v>286.5</v>
      </c>
      <c r="L220" s="110">
        <v>222</v>
      </c>
      <c r="M220" s="110">
        <v>52</v>
      </c>
      <c r="N220" s="110">
        <v>511</v>
      </c>
    </row>
    <row r="221" spans="1:14" x14ac:dyDescent="0.3">
      <c r="A221" s="74">
        <v>60017</v>
      </c>
      <c r="B221" s="74" t="s">
        <v>110</v>
      </c>
      <c r="C221" s="74">
        <v>7</v>
      </c>
      <c r="D221" s="74" t="s">
        <v>918</v>
      </c>
      <c r="E221" s="74" t="s">
        <v>919</v>
      </c>
      <c r="F221" s="74" t="s">
        <v>920</v>
      </c>
      <c r="G221" s="74" t="s">
        <v>165</v>
      </c>
      <c r="H221" s="74">
        <v>80236</v>
      </c>
      <c r="I221" s="110">
        <v>0</v>
      </c>
      <c r="J221" s="110"/>
      <c r="K221" s="110"/>
      <c r="L221" s="110"/>
      <c r="M221" s="110">
        <v>0</v>
      </c>
      <c r="N221" s="110">
        <v>0</v>
      </c>
    </row>
    <row r="222" spans="1:14" x14ac:dyDescent="0.3">
      <c r="A222" s="74">
        <v>60059</v>
      </c>
      <c r="B222" s="74" t="s">
        <v>110</v>
      </c>
      <c r="C222" s="74">
        <v>7</v>
      </c>
      <c r="D222" s="74" t="s">
        <v>956</v>
      </c>
      <c r="E222" s="74" t="s">
        <v>957</v>
      </c>
      <c r="F222" s="74" t="s">
        <v>958</v>
      </c>
      <c r="G222" s="74" t="s">
        <v>165</v>
      </c>
      <c r="H222" s="74" t="s">
        <v>169</v>
      </c>
      <c r="I222" s="110">
        <v>4705.6400000000003</v>
      </c>
      <c r="J222" s="110"/>
      <c r="K222" s="110">
        <v>0</v>
      </c>
      <c r="L222" s="110"/>
      <c r="M222" s="110">
        <v>30</v>
      </c>
      <c r="N222" s="110">
        <v>624</v>
      </c>
    </row>
    <row r="223" spans="1:14" x14ac:dyDescent="0.3">
      <c r="A223" s="74">
        <v>60018</v>
      </c>
      <c r="B223" s="74" t="s">
        <v>110</v>
      </c>
      <c r="C223" s="74">
        <v>7</v>
      </c>
      <c r="D223" s="74" t="s">
        <v>921</v>
      </c>
      <c r="E223" s="74" t="s">
        <v>922</v>
      </c>
      <c r="F223" s="74" t="s">
        <v>920</v>
      </c>
      <c r="G223" s="74" t="s">
        <v>165</v>
      </c>
      <c r="H223" s="74">
        <v>80211</v>
      </c>
      <c r="I223" s="110">
        <v>0</v>
      </c>
      <c r="J223" s="110"/>
      <c r="K223" s="110"/>
      <c r="L223" s="110"/>
      <c r="M223" s="110"/>
      <c r="N223" s="110">
        <v>0</v>
      </c>
    </row>
    <row r="224" spans="1:14" x14ac:dyDescent="0.3">
      <c r="A224" s="74">
        <v>130015</v>
      </c>
      <c r="B224" s="74" t="s">
        <v>110</v>
      </c>
      <c r="C224" s="74">
        <v>107</v>
      </c>
      <c r="D224" s="74" t="s">
        <v>1229</v>
      </c>
      <c r="E224" s="74" t="s">
        <v>1230</v>
      </c>
      <c r="F224" s="74" t="s">
        <v>1231</v>
      </c>
      <c r="G224" s="74" t="s">
        <v>193</v>
      </c>
      <c r="H224" s="74">
        <v>83338</v>
      </c>
      <c r="I224" s="110">
        <v>90</v>
      </c>
      <c r="J224" s="110"/>
      <c r="K224" s="110">
        <v>0</v>
      </c>
      <c r="L224" s="110"/>
      <c r="M224" s="110"/>
      <c r="N224" s="110"/>
    </row>
    <row r="225" spans="1:14" x14ac:dyDescent="0.3">
      <c r="A225" s="74">
        <v>60031</v>
      </c>
      <c r="B225" s="74" t="s">
        <v>110</v>
      </c>
      <c r="C225" s="74">
        <v>7</v>
      </c>
      <c r="D225" s="74" t="s">
        <v>933</v>
      </c>
      <c r="E225" s="74" t="s">
        <v>934</v>
      </c>
      <c r="F225" s="74" t="s">
        <v>935</v>
      </c>
      <c r="G225" s="74" t="s">
        <v>165</v>
      </c>
      <c r="H225" s="74">
        <v>80215</v>
      </c>
      <c r="I225" s="110">
        <v>0</v>
      </c>
      <c r="J225" s="110"/>
      <c r="K225" s="110">
        <v>0</v>
      </c>
      <c r="L225" s="110"/>
      <c r="M225" s="110">
        <v>0</v>
      </c>
      <c r="N225" s="110">
        <v>0</v>
      </c>
    </row>
    <row r="226" spans="1:14" x14ac:dyDescent="0.3">
      <c r="A226" s="74">
        <v>60065</v>
      </c>
      <c r="B226" s="74" t="s">
        <v>110</v>
      </c>
      <c r="C226" s="74">
        <v>7</v>
      </c>
      <c r="D226" s="74" t="s">
        <v>962</v>
      </c>
      <c r="E226" s="74" t="s">
        <v>963</v>
      </c>
      <c r="F226" s="74" t="s">
        <v>947</v>
      </c>
      <c r="G226" s="74" t="s">
        <v>165</v>
      </c>
      <c r="H226" s="74" t="s">
        <v>168</v>
      </c>
      <c r="I226" s="110">
        <v>0</v>
      </c>
      <c r="J226" s="110"/>
      <c r="K226" s="110">
        <v>0</v>
      </c>
      <c r="L226" s="110"/>
      <c r="M226" s="110"/>
      <c r="N226" s="110">
        <v>0</v>
      </c>
    </row>
    <row r="227" spans="1:14" x14ac:dyDescent="0.3">
      <c r="A227" s="74">
        <v>69007</v>
      </c>
      <c r="B227" s="74" t="s">
        <v>110</v>
      </c>
      <c r="C227" s="74">
        <v>7</v>
      </c>
      <c r="D227" s="74" t="s">
        <v>968</v>
      </c>
      <c r="E227" s="74" t="s">
        <v>969</v>
      </c>
      <c r="F227" s="74" t="s">
        <v>917</v>
      </c>
      <c r="G227" s="74" t="s">
        <v>165</v>
      </c>
      <c r="H227" s="74" t="s">
        <v>172</v>
      </c>
      <c r="I227" s="110">
        <v>0</v>
      </c>
      <c r="J227" s="110">
        <v>0</v>
      </c>
      <c r="K227" s="110"/>
      <c r="L227" s="110"/>
      <c r="M227" s="110"/>
      <c r="N227" s="110"/>
    </row>
    <row r="228" spans="1:14" x14ac:dyDescent="0.3">
      <c r="A228" s="74">
        <v>60032</v>
      </c>
      <c r="B228" s="74" t="s">
        <v>110</v>
      </c>
      <c r="C228" s="74">
        <v>7</v>
      </c>
      <c r="D228" s="74" t="s">
        <v>936</v>
      </c>
      <c r="E228" s="74" t="s">
        <v>937</v>
      </c>
      <c r="F228" s="74" t="s">
        <v>935</v>
      </c>
      <c r="G228" s="74" t="s">
        <v>165</v>
      </c>
      <c r="H228" s="74">
        <v>80214</v>
      </c>
      <c r="I228" s="110">
        <v>1220</v>
      </c>
      <c r="J228" s="110"/>
      <c r="K228" s="110">
        <v>0</v>
      </c>
      <c r="L228" s="110"/>
      <c r="M228" s="110"/>
      <c r="N228" s="110">
        <v>301</v>
      </c>
    </row>
    <row r="229" spans="1:14" x14ac:dyDescent="0.3">
      <c r="A229" s="74">
        <v>60043</v>
      </c>
      <c r="B229" s="74" t="s">
        <v>110</v>
      </c>
      <c r="C229" s="74">
        <v>7</v>
      </c>
      <c r="D229" s="74" t="s">
        <v>948</v>
      </c>
      <c r="E229" s="74" t="s">
        <v>949</v>
      </c>
      <c r="F229" s="74" t="s">
        <v>947</v>
      </c>
      <c r="G229" s="74" t="s">
        <v>165</v>
      </c>
      <c r="H229" s="74">
        <v>81001</v>
      </c>
      <c r="I229" s="110">
        <v>100</v>
      </c>
      <c r="J229" s="110"/>
      <c r="K229" s="110"/>
      <c r="L229" s="110"/>
      <c r="M229" s="110"/>
      <c r="N229" s="110">
        <v>6</v>
      </c>
    </row>
    <row r="230" spans="1:14" x14ac:dyDescent="0.3">
      <c r="A230" s="74">
        <v>60020</v>
      </c>
      <c r="B230" s="74" t="s">
        <v>110</v>
      </c>
      <c r="C230" s="74">
        <v>7</v>
      </c>
      <c r="D230" s="74" t="s">
        <v>923</v>
      </c>
      <c r="E230" s="74" t="s">
        <v>5899</v>
      </c>
      <c r="F230" s="74" t="s">
        <v>5900</v>
      </c>
      <c r="G230" s="74" t="s">
        <v>165</v>
      </c>
      <c r="H230" s="74" t="s">
        <v>5901</v>
      </c>
      <c r="I230" s="110">
        <v>24.15</v>
      </c>
      <c r="J230" s="110"/>
      <c r="K230" s="110"/>
      <c r="L230" s="110"/>
      <c r="M230" s="110"/>
      <c r="N230" s="110">
        <v>0</v>
      </c>
    </row>
    <row r="231" spans="1:14" x14ac:dyDescent="0.3">
      <c r="A231" s="74">
        <v>60034</v>
      </c>
      <c r="B231" s="74" t="s">
        <v>110</v>
      </c>
      <c r="C231" s="74">
        <v>600</v>
      </c>
      <c r="D231" s="74" t="s">
        <v>938</v>
      </c>
      <c r="E231" s="74" t="s">
        <v>939</v>
      </c>
      <c r="F231" s="74" t="s">
        <v>940</v>
      </c>
      <c r="G231" s="74" t="s">
        <v>165</v>
      </c>
      <c r="H231" s="74">
        <v>80122</v>
      </c>
      <c r="I231" s="110">
        <v>0</v>
      </c>
      <c r="J231" s="110"/>
      <c r="K231" s="110">
        <v>0</v>
      </c>
      <c r="L231" s="110"/>
      <c r="M231" s="110">
        <v>10</v>
      </c>
      <c r="N231" s="110">
        <v>100</v>
      </c>
    </row>
    <row r="232" spans="1:14" x14ac:dyDescent="0.3">
      <c r="A232" s="74">
        <v>450008</v>
      </c>
      <c r="B232" s="74" t="s">
        <v>110</v>
      </c>
      <c r="C232" s="74">
        <v>7</v>
      </c>
      <c r="D232" s="74" t="s">
        <v>978</v>
      </c>
      <c r="E232" s="74" t="s">
        <v>979</v>
      </c>
      <c r="F232" s="74" t="s">
        <v>980</v>
      </c>
      <c r="G232" s="74" t="s">
        <v>171</v>
      </c>
      <c r="H232" s="74" t="s">
        <v>644</v>
      </c>
      <c r="I232" s="110">
        <v>126</v>
      </c>
      <c r="J232" s="110"/>
      <c r="K232" s="110"/>
      <c r="L232" s="110"/>
      <c r="M232" s="110"/>
      <c r="N232" s="110"/>
    </row>
    <row r="233" spans="1:14" x14ac:dyDescent="0.3">
      <c r="A233" s="74">
        <v>450004</v>
      </c>
      <c r="B233" s="74" t="s">
        <v>110</v>
      </c>
      <c r="C233" s="74">
        <v>7</v>
      </c>
      <c r="D233" s="74" t="s">
        <v>975</v>
      </c>
      <c r="E233" s="74" t="s">
        <v>976</v>
      </c>
      <c r="F233" s="74" t="s">
        <v>977</v>
      </c>
      <c r="G233" s="74" t="s">
        <v>171</v>
      </c>
      <c r="H233" s="74">
        <v>84741</v>
      </c>
      <c r="I233" s="110">
        <v>0</v>
      </c>
      <c r="J233" s="110"/>
      <c r="K233" s="110"/>
      <c r="L233" s="110"/>
      <c r="M233" s="110"/>
      <c r="N233" s="110"/>
    </row>
    <row r="234" spans="1:14" x14ac:dyDescent="0.3">
      <c r="A234" s="74">
        <v>60021</v>
      </c>
      <c r="B234" s="74" t="s">
        <v>110</v>
      </c>
      <c r="C234" s="74">
        <v>7</v>
      </c>
      <c r="D234" s="74" t="s">
        <v>5902</v>
      </c>
      <c r="E234" s="74" t="s">
        <v>5903</v>
      </c>
      <c r="F234" s="74" t="s">
        <v>920</v>
      </c>
      <c r="G234" s="74" t="s">
        <v>165</v>
      </c>
      <c r="H234" s="74">
        <v>80222</v>
      </c>
      <c r="I234" s="110">
        <v>0</v>
      </c>
      <c r="J234" s="110"/>
      <c r="K234" s="110"/>
      <c r="L234" s="110"/>
      <c r="M234" s="110"/>
      <c r="N234" s="110"/>
    </row>
    <row r="235" spans="1:14" x14ac:dyDescent="0.3">
      <c r="A235" s="74">
        <v>130019</v>
      </c>
      <c r="B235" s="74" t="s">
        <v>110</v>
      </c>
      <c r="C235" s="74">
        <v>107</v>
      </c>
      <c r="D235" s="74" t="s">
        <v>678</v>
      </c>
      <c r="E235" s="74" t="s">
        <v>1239</v>
      </c>
      <c r="F235" s="74" t="s">
        <v>1240</v>
      </c>
      <c r="G235" s="74" t="s">
        <v>193</v>
      </c>
      <c r="H235" s="74">
        <v>83301</v>
      </c>
      <c r="I235" s="110">
        <v>311.08999999999997</v>
      </c>
      <c r="J235" s="110"/>
      <c r="K235" s="110"/>
      <c r="L235" s="110"/>
      <c r="M235" s="110"/>
      <c r="N235" s="110">
        <v>25</v>
      </c>
    </row>
    <row r="236" spans="1:14" x14ac:dyDescent="0.3">
      <c r="A236" s="74">
        <v>60013</v>
      </c>
      <c r="B236" s="74" t="s">
        <v>110</v>
      </c>
      <c r="C236" s="74">
        <v>907</v>
      </c>
      <c r="D236" s="74" t="s">
        <v>671</v>
      </c>
      <c r="E236" s="74" t="s">
        <v>914</v>
      </c>
      <c r="F236" s="74" t="s">
        <v>913</v>
      </c>
      <c r="G236" s="74" t="s">
        <v>165</v>
      </c>
      <c r="H236" s="74">
        <v>80907</v>
      </c>
      <c r="I236" s="110"/>
      <c r="J236" s="110"/>
      <c r="K236" s="110">
        <v>0</v>
      </c>
      <c r="L236" s="110"/>
      <c r="M236" s="110">
        <v>0</v>
      </c>
      <c r="N236" s="110">
        <v>571</v>
      </c>
    </row>
    <row r="237" spans="1:14" x14ac:dyDescent="0.3">
      <c r="A237" s="74">
        <v>60071</v>
      </c>
      <c r="B237" s="74" t="s">
        <v>110</v>
      </c>
      <c r="C237" s="74">
        <v>7</v>
      </c>
      <c r="D237" s="74" t="s">
        <v>964</v>
      </c>
      <c r="E237" s="74" t="s">
        <v>965</v>
      </c>
      <c r="F237" s="74" t="s">
        <v>966</v>
      </c>
      <c r="G237" s="74" t="s">
        <v>165</v>
      </c>
      <c r="H237" s="74" t="s">
        <v>645</v>
      </c>
      <c r="I237" s="110"/>
      <c r="J237" s="110"/>
      <c r="K237" s="110"/>
      <c r="L237" s="110"/>
      <c r="M237" s="110">
        <v>0</v>
      </c>
      <c r="N237" s="110">
        <v>0</v>
      </c>
    </row>
    <row r="238" spans="1:14" x14ac:dyDescent="0.3">
      <c r="A238" s="74">
        <v>100187</v>
      </c>
      <c r="B238" s="74" t="s">
        <v>109</v>
      </c>
      <c r="C238" s="74">
        <v>8</v>
      </c>
      <c r="D238" s="74" t="s">
        <v>1111</v>
      </c>
      <c r="E238" s="74" t="s">
        <v>1112</v>
      </c>
      <c r="F238" s="74" t="s">
        <v>1058</v>
      </c>
      <c r="G238" s="74" t="s">
        <v>134</v>
      </c>
      <c r="H238" s="74">
        <v>32872</v>
      </c>
      <c r="I238" s="110">
        <v>0</v>
      </c>
      <c r="J238" s="110"/>
      <c r="K238" s="110"/>
      <c r="L238" s="110"/>
      <c r="M238" s="110"/>
      <c r="N238" s="110"/>
    </row>
    <row r="239" spans="1:14" x14ac:dyDescent="0.3">
      <c r="A239" s="74">
        <v>100027</v>
      </c>
      <c r="B239" s="74" t="s">
        <v>109</v>
      </c>
      <c r="C239" s="74">
        <v>8</v>
      </c>
      <c r="D239" s="74" t="s">
        <v>1020</v>
      </c>
      <c r="E239" s="74" t="s">
        <v>1021</v>
      </c>
      <c r="F239" s="74" t="s">
        <v>1022</v>
      </c>
      <c r="G239" s="74" t="s">
        <v>134</v>
      </c>
      <c r="H239" s="74" t="s">
        <v>173</v>
      </c>
      <c r="I239" s="110">
        <v>500</v>
      </c>
      <c r="J239" s="110"/>
      <c r="K239" s="110"/>
      <c r="L239" s="110"/>
      <c r="M239" s="110"/>
      <c r="N239" s="110">
        <v>0</v>
      </c>
    </row>
    <row r="240" spans="1:14" x14ac:dyDescent="0.3">
      <c r="A240" s="74">
        <v>100071</v>
      </c>
      <c r="B240" s="74" t="s">
        <v>109</v>
      </c>
      <c r="C240" s="74">
        <v>8</v>
      </c>
      <c r="D240" s="74" t="s">
        <v>1068</v>
      </c>
      <c r="E240" s="74" t="s">
        <v>1069</v>
      </c>
      <c r="F240" s="74" t="s">
        <v>1070</v>
      </c>
      <c r="G240" s="74" t="s">
        <v>134</v>
      </c>
      <c r="H240" s="74">
        <v>34233</v>
      </c>
      <c r="I240" s="110">
        <v>0</v>
      </c>
      <c r="J240" s="110"/>
      <c r="K240" s="110">
        <v>0</v>
      </c>
      <c r="L240" s="110">
        <v>0</v>
      </c>
      <c r="M240" s="110">
        <v>0</v>
      </c>
      <c r="N240" s="110">
        <v>0</v>
      </c>
    </row>
    <row r="241" spans="1:14" x14ac:dyDescent="0.3">
      <c r="A241" s="74">
        <v>100100</v>
      </c>
      <c r="B241" s="74" t="s">
        <v>109</v>
      </c>
      <c r="C241" s="74">
        <v>8</v>
      </c>
      <c r="D241" s="74" t="s">
        <v>869</v>
      </c>
      <c r="E241" s="74" t="s">
        <v>1094</v>
      </c>
      <c r="F241" s="74" t="s">
        <v>5269</v>
      </c>
      <c r="G241" s="74" t="s">
        <v>134</v>
      </c>
      <c r="H241" s="74" t="s">
        <v>5270</v>
      </c>
      <c r="I241" s="110">
        <v>578</v>
      </c>
      <c r="J241" s="110"/>
      <c r="K241" s="110">
        <v>351</v>
      </c>
      <c r="L241" s="110"/>
      <c r="M241" s="110">
        <v>0</v>
      </c>
      <c r="N241" s="110">
        <v>428</v>
      </c>
    </row>
    <row r="242" spans="1:14" x14ac:dyDescent="0.3">
      <c r="A242" s="74">
        <v>100199</v>
      </c>
      <c r="B242" s="74" t="s">
        <v>109</v>
      </c>
      <c r="C242" s="74">
        <v>8</v>
      </c>
      <c r="D242" s="74" t="s">
        <v>1113</v>
      </c>
      <c r="E242" s="74" t="s">
        <v>6307</v>
      </c>
      <c r="F242" s="74" t="s">
        <v>1114</v>
      </c>
      <c r="G242" s="74" t="s">
        <v>134</v>
      </c>
      <c r="H242" s="74" t="s">
        <v>6308</v>
      </c>
      <c r="I242" s="110"/>
      <c r="J242" s="110"/>
      <c r="K242" s="110"/>
      <c r="L242" s="110"/>
      <c r="M242" s="110"/>
      <c r="N242" s="110"/>
    </row>
    <row r="243" spans="1:14" x14ac:dyDescent="0.3">
      <c r="A243" s="74">
        <v>100008</v>
      </c>
      <c r="B243" s="74" t="s">
        <v>109</v>
      </c>
      <c r="C243" s="74">
        <v>8</v>
      </c>
      <c r="D243" s="74" t="s">
        <v>990</v>
      </c>
      <c r="E243" s="74" t="s">
        <v>991</v>
      </c>
      <c r="F243" s="74" t="s">
        <v>992</v>
      </c>
      <c r="G243" s="74" t="s">
        <v>134</v>
      </c>
      <c r="H243" s="74">
        <v>33511</v>
      </c>
      <c r="I243" s="110">
        <v>311.07</v>
      </c>
      <c r="J243" s="110">
        <v>0</v>
      </c>
      <c r="K243" s="110">
        <v>0</v>
      </c>
      <c r="L243" s="110"/>
      <c r="M243" s="110">
        <v>0</v>
      </c>
      <c r="N243" s="110">
        <v>175</v>
      </c>
    </row>
    <row r="244" spans="1:14" x14ac:dyDescent="0.3">
      <c r="A244" s="74">
        <v>100007</v>
      </c>
      <c r="B244" s="74" t="s">
        <v>109</v>
      </c>
      <c r="C244" s="74">
        <v>8</v>
      </c>
      <c r="D244" s="74" t="s">
        <v>915</v>
      </c>
      <c r="E244" s="74" t="s">
        <v>988</v>
      </c>
      <c r="F244" s="74" t="s">
        <v>989</v>
      </c>
      <c r="G244" s="74" t="s">
        <v>134</v>
      </c>
      <c r="H244" s="74" t="s">
        <v>174</v>
      </c>
      <c r="I244" s="110">
        <v>0</v>
      </c>
      <c r="J244" s="110"/>
      <c r="K244" s="110"/>
      <c r="L244" s="110">
        <v>0</v>
      </c>
      <c r="M244" s="110">
        <v>0</v>
      </c>
      <c r="N244" s="110">
        <v>0</v>
      </c>
    </row>
    <row r="245" spans="1:14" x14ac:dyDescent="0.3">
      <c r="A245" s="74">
        <v>100010</v>
      </c>
      <c r="B245" s="74" t="s">
        <v>109</v>
      </c>
      <c r="C245" s="74">
        <v>8</v>
      </c>
      <c r="D245" s="74" t="s">
        <v>915</v>
      </c>
      <c r="E245" s="74" t="s">
        <v>993</v>
      </c>
      <c r="F245" s="74" t="s">
        <v>994</v>
      </c>
      <c r="G245" s="74" t="s">
        <v>134</v>
      </c>
      <c r="H245" s="74" t="s">
        <v>179</v>
      </c>
      <c r="I245" s="110">
        <v>583.34</v>
      </c>
      <c r="J245" s="110"/>
      <c r="K245" s="110"/>
      <c r="L245" s="110"/>
      <c r="M245" s="110">
        <v>50</v>
      </c>
      <c r="N245" s="110">
        <v>597</v>
      </c>
    </row>
    <row r="246" spans="1:14" x14ac:dyDescent="0.3">
      <c r="A246" s="74">
        <v>100011</v>
      </c>
      <c r="B246" s="74" t="s">
        <v>109</v>
      </c>
      <c r="C246" s="74">
        <v>8</v>
      </c>
      <c r="D246" s="74" t="s">
        <v>915</v>
      </c>
      <c r="E246" s="74" t="s">
        <v>995</v>
      </c>
      <c r="F246" s="74" t="s">
        <v>996</v>
      </c>
      <c r="G246" s="74" t="s">
        <v>134</v>
      </c>
      <c r="H246" s="74">
        <v>33134</v>
      </c>
      <c r="I246" s="110">
        <v>0</v>
      </c>
      <c r="J246" s="110"/>
      <c r="K246" s="110"/>
      <c r="L246" s="110"/>
      <c r="M246" s="110"/>
      <c r="N246" s="110"/>
    </row>
    <row r="247" spans="1:14" x14ac:dyDescent="0.3">
      <c r="A247" s="74">
        <v>100052</v>
      </c>
      <c r="B247" s="74" t="s">
        <v>109</v>
      </c>
      <c r="C247" s="74">
        <v>8</v>
      </c>
      <c r="D247" s="74" t="s">
        <v>915</v>
      </c>
      <c r="E247" s="74" t="s">
        <v>1042</v>
      </c>
      <c r="F247" s="74" t="s">
        <v>1043</v>
      </c>
      <c r="G247" s="74" t="s">
        <v>134</v>
      </c>
      <c r="H247" s="74">
        <v>32757</v>
      </c>
      <c r="I247" s="110">
        <v>1068</v>
      </c>
      <c r="J247" s="110"/>
      <c r="K247" s="110">
        <v>0</v>
      </c>
      <c r="L247" s="110"/>
      <c r="M247" s="110">
        <v>285</v>
      </c>
      <c r="N247" s="110">
        <v>175</v>
      </c>
    </row>
    <row r="248" spans="1:14" x14ac:dyDescent="0.3">
      <c r="A248" s="74">
        <v>100057</v>
      </c>
      <c r="B248" s="74" t="s">
        <v>109</v>
      </c>
      <c r="C248" s="74">
        <v>8</v>
      </c>
      <c r="D248" s="74" t="s">
        <v>915</v>
      </c>
      <c r="E248" s="74" t="s">
        <v>1054</v>
      </c>
      <c r="F248" s="74" t="s">
        <v>1055</v>
      </c>
      <c r="G248" s="74" t="s">
        <v>134</v>
      </c>
      <c r="H248" s="74">
        <v>32804</v>
      </c>
      <c r="I248" s="110">
        <v>0</v>
      </c>
      <c r="J248" s="110"/>
      <c r="K248" s="110">
        <v>434</v>
      </c>
      <c r="L248" s="110">
        <v>211</v>
      </c>
      <c r="M248" s="110">
        <v>230</v>
      </c>
      <c r="N248" s="110">
        <v>360</v>
      </c>
    </row>
    <row r="249" spans="1:14" x14ac:dyDescent="0.3">
      <c r="A249" s="74">
        <v>100013</v>
      </c>
      <c r="B249" s="74" t="s">
        <v>109</v>
      </c>
      <c r="C249" s="74">
        <v>8</v>
      </c>
      <c r="D249" s="74" t="s">
        <v>1000</v>
      </c>
      <c r="E249" s="74" t="s">
        <v>1001</v>
      </c>
      <c r="F249" s="74" t="s">
        <v>1002</v>
      </c>
      <c r="G249" s="74" t="s">
        <v>134</v>
      </c>
      <c r="H249" s="74" t="s">
        <v>175</v>
      </c>
      <c r="I249" s="110">
        <v>4000</v>
      </c>
      <c r="J249" s="110"/>
      <c r="K249" s="110"/>
      <c r="L249" s="110"/>
      <c r="M249" s="110"/>
      <c r="N249" s="110"/>
    </row>
    <row r="250" spans="1:14" x14ac:dyDescent="0.3">
      <c r="A250" s="74">
        <v>100017</v>
      </c>
      <c r="B250" s="74" t="s">
        <v>109</v>
      </c>
      <c r="C250" s="74">
        <v>8</v>
      </c>
      <c r="D250" s="74" t="s">
        <v>1007</v>
      </c>
      <c r="E250" s="74" t="s">
        <v>1008</v>
      </c>
      <c r="F250" s="74" t="s">
        <v>1009</v>
      </c>
      <c r="G250" s="74" t="s">
        <v>134</v>
      </c>
      <c r="H250" s="74">
        <v>32725</v>
      </c>
      <c r="I250" s="110">
        <v>310</v>
      </c>
      <c r="J250" s="110"/>
      <c r="K250" s="110">
        <v>0</v>
      </c>
      <c r="L250" s="110"/>
      <c r="M250" s="110">
        <v>426</v>
      </c>
      <c r="N250" s="110">
        <v>0</v>
      </c>
    </row>
    <row r="251" spans="1:14" x14ac:dyDescent="0.3">
      <c r="A251" s="74">
        <v>100030</v>
      </c>
      <c r="B251" s="74" t="s">
        <v>109</v>
      </c>
      <c r="C251" s="74">
        <v>8</v>
      </c>
      <c r="D251" s="74" t="s">
        <v>1024</v>
      </c>
      <c r="E251" s="74" t="s">
        <v>1025</v>
      </c>
      <c r="F251" s="74" t="s">
        <v>1022</v>
      </c>
      <c r="G251" s="74" t="s">
        <v>134</v>
      </c>
      <c r="H251" s="74">
        <v>32205</v>
      </c>
      <c r="I251" s="110">
        <v>150</v>
      </c>
      <c r="J251" s="110"/>
      <c r="K251" s="110"/>
      <c r="L251" s="110"/>
      <c r="M251" s="110">
        <v>0</v>
      </c>
      <c r="N251" s="110">
        <v>0</v>
      </c>
    </row>
    <row r="252" spans="1:14" x14ac:dyDescent="0.3">
      <c r="A252" s="74">
        <v>100024</v>
      </c>
      <c r="B252" s="74" t="s">
        <v>109</v>
      </c>
      <c r="C252" s="74">
        <v>8</v>
      </c>
      <c r="D252" s="74" t="s">
        <v>1017</v>
      </c>
      <c r="E252" s="74" t="s">
        <v>1018</v>
      </c>
      <c r="F252" s="74" t="s">
        <v>1019</v>
      </c>
      <c r="G252" s="74" t="s">
        <v>134</v>
      </c>
      <c r="H252" s="74">
        <v>33024</v>
      </c>
      <c r="I252" s="110">
        <v>1178.9100000000001</v>
      </c>
      <c r="J252" s="110"/>
      <c r="K252" s="110"/>
      <c r="L252" s="110"/>
      <c r="M252" s="110"/>
      <c r="N252" s="110">
        <v>57</v>
      </c>
    </row>
    <row r="253" spans="1:14" x14ac:dyDescent="0.3">
      <c r="A253" s="74">
        <v>100126</v>
      </c>
      <c r="B253" s="74" t="s">
        <v>109</v>
      </c>
      <c r="C253" s="74">
        <v>8</v>
      </c>
      <c r="D253" s="74" t="s">
        <v>5416</v>
      </c>
      <c r="E253" s="74" t="s">
        <v>5417</v>
      </c>
      <c r="F253" s="74" t="s">
        <v>5418</v>
      </c>
      <c r="G253" s="74" t="s">
        <v>134</v>
      </c>
      <c r="H253" s="74">
        <v>32068</v>
      </c>
      <c r="I253" s="110">
        <v>0</v>
      </c>
      <c r="J253" s="110"/>
      <c r="K253" s="110"/>
      <c r="L253" s="110"/>
      <c r="M253" s="110"/>
      <c r="N253" s="110"/>
    </row>
    <row r="254" spans="1:14" x14ac:dyDescent="0.3">
      <c r="A254" s="74">
        <v>100044</v>
      </c>
      <c r="B254" s="74" t="s">
        <v>109</v>
      </c>
      <c r="C254" s="74">
        <v>8</v>
      </c>
      <c r="D254" s="74" t="s">
        <v>666</v>
      </c>
      <c r="E254" s="74" t="s">
        <v>1038</v>
      </c>
      <c r="F254" s="74" t="s">
        <v>1039</v>
      </c>
      <c r="G254" s="74" t="s">
        <v>134</v>
      </c>
      <c r="H254" s="74">
        <v>32901</v>
      </c>
      <c r="I254" s="110">
        <v>380</v>
      </c>
      <c r="J254" s="110"/>
      <c r="K254" s="110">
        <v>0</v>
      </c>
      <c r="L254" s="110"/>
      <c r="M254" s="110">
        <v>1412</v>
      </c>
      <c r="N254" s="110">
        <v>1427</v>
      </c>
    </row>
    <row r="255" spans="1:14" x14ac:dyDescent="0.3">
      <c r="A255" s="74">
        <v>100014</v>
      </c>
      <c r="B255" s="74" t="s">
        <v>109</v>
      </c>
      <c r="C255" s="74">
        <v>8</v>
      </c>
      <c r="D255" s="74" t="s">
        <v>666</v>
      </c>
      <c r="E255" s="74" t="s">
        <v>1003</v>
      </c>
      <c r="F255" s="74" t="s">
        <v>1004</v>
      </c>
      <c r="G255" s="74" t="s">
        <v>134</v>
      </c>
      <c r="H255" s="74">
        <v>32114</v>
      </c>
      <c r="I255" s="110">
        <v>0</v>
      </c>
      <c r="J255" s="110"/>
      <c r="K255" s="110"/>
      <c r="L255" s="110"/>
      <c r="M255" s="110">
        <v>25</v>
      </c>
      <c r="N255" s="110">
        <v>433</v>
      </c>
    </row>
    <row r="256" spans="1:14" x14ac:dyDescent="0.3">
      <c r="A256" s="74">
        <v>100032</v>
      </c>
      <c r="B256" s="74" t="s">
        <v>109</v>
      </c>
      <c r="C256" s="74">
        <v>8</v>
      </c>
      <c r="D256" s="74" t="s">
        <v>666</v>
      </c>
      <c r="E256" s="74" t="s">
        <v>1026</v>
      </c>
      <c r="F256" s="74" t="s">
        <v>1023</v>
      </c>
      <c r="G256" s="74" t="s">
        <v>134</v>
      </c>
      <c r="H256" s="74">
        <v>32223</v>
      </c>
      <c r="I256" s="110">
        <v>0</v>
      </c>
      <c r="J256" s="110"/>
      <c r="K256" s="110"/>
      <c r="L256" s="110"/>
      <c r="M256" s="110">
        <v>0</v>
      </c>
      <c r="N256" s="110">
        <v>0</v>
      </c>
    </row>
    <row r="257" spans="1:14" x14ac:dyDescent="0.3">
      <c r="A257" s="74">
        <v>100073</v>
      </c>
      <c r="B257" s="74" t="s">
        <v>109</v>
      </c>
      <c r="C257" s="74">
        <v>8</v>
      </c>
      <c r="D257" s="74" t="s">
        <v>666</v>
      </c>
      <c r="E257" s="74" t="s">
        <v>1073</v>
      </c>
      <c r="F257" s="74" t="s">
        <v>1074</v>
      </c>
      <c r="G257" s="74" t="s">
        <v>134</v>
      </c>
      <c r="H257" s="74">
        <v>33870</v>
      </c>
      <c r="I257" s="110">
        <v>0</v>
      </c>
      <c r="J257" s="110"/>
      <c r="K257" s="110"/>
      <c r="L257" s="110"/>
      <c r="M257" s="110">
        <v>251</v>
      </c>
      <c r="N257" s="110">
        <v>270</v>
      </c>
    </row>
    <row r="258" spans="1:14" x14ac:dyDescent="0.3">
      <c r="A258" s="74">
        <v>100083</v>
      </c>
      <c r="B258" s="74" t="s">
        <v>109</v>
      </c>
      <c r="C258" s="74">
        <v>8</v>
      </c>
      <c r="D258" s="74" t="s">
        <v>666</v>
      </c>
      <c r="E258" s="74" t="s">
        <v>1081</v>
      </c>
      <c r="F258" s="74" t="s">
        <v>1082</v>
      </c>
      <c r="G258" s="74" t="s">
        <v>134</v>
      </c>
      <c r="H258" s="74" t="s">
        <v>181</v>
      </c>
      <c r="I258" s="110">
        <v>0</v>
      </c>
      <c r="J258" s="110"/>
      <c r="K258" s="110">
        <v>0</v>
      </c>
      <c r="L258" s="110"/>
      <c r="M258" s="110">
        <v>0</v>
      </c>
      <c r="N258" s="110">
        <v>0</v>
      </c>
    </row>
    <row r="259" spans="1:14" x14ac:dyDescent="0.3">
      <c r="A259" s="74">
        <v>100085</v>
      </c>
      <c r="B259" s="74" t="s">
        <v>109</v>
      </c>
      <c r="C259" s="74">
        <v>8</v>
      </c>
      <c r="D259" s="74" t="s">
        <v>666</v>
      </c>
      <c r="E259" s="74" t="s">
        <v>1083</v>
      </c>
      <c r="F259" s="74" t="s">
        <v>1084</v>
      </c>
      <c r="G259" s="74" t="s">
        <v>134</v>
      </c>
      <c r="H259" s="74">
        <v>33409</v>
      </c>
      <c r="I259" s="110">
        <v>0</v>
      </c>
      <c r="J259" s="110">
        <v>147.9</v>
      </c>
      <c r="K259" s="110">
        <v>0</v>
      </c>
      <c r="L259" s="110"/>
      <c r="M259" s="110"/>
      <c r="N259" s="110">
        <v>0</v>
      </c>
    </row>
    <row r="260" spans="1:14" x14ac:dyDescent="0.3">
      <c r="A260" s="74">
        <v>100090</v>
      </c>
      <c r="B260" s="74" t="s">
        <v>109</v>
      </c>
      <c r="C260" s="74">
        <v>8</v>
      </c>
      <c r="D260" s="74" t="s">
        <v>666</v>
      </c>
      <c r="E260" s="74" t="s">
        <v>1092</v>
      </c>
      <c r="F260" s="74" t="s">
        <v>1093</v>
      </c>
      <c r="G260" s="74" t="s">
        <v>134</v>
      </c>
      <c r="H260" s="74" t="s">
        <v>180</v>
      </c>
      <c r="I260" s="110">
        <v>0</v>
      </c>
      <c r="J260" s="110">
        <v>0</v>
      </c>
      <c r="K260" s="110"/>
      <c r="L260" s="110"/>
      <c r="M260" s="110"/>
      <c r="N260" s="110"/>
    </row>
    <row r="261" spans="1:14" x14ac:dyDescent="0.3">
      <c r="A261" s="74">
        <v>100016</v>
      </c>
      <c r="B261" s="74" t="s">
        <v>109</v>
      </c>
      <c r="C261" s="74">
        <v>8</v>
      </c>
      <c r="D261" s="74" t="s">
        <v>666</v>
      </c>
      <c r="E261" s="74" t="s">
        <v>1005</v>
      </c>
      <c r="F261" s="74" t="s">
        <v>1006</v>
      </c>
      <c r="G261" s="74" t="s">
        <v>134</v>
      </c>
      <c r="H261" s="74">
        <v>32720</v>
      </c>
      <c r="I261" s="110">
        <v>380</v>
      </c>
      <c r="J261" s="110"/>
      <c r="K261" s="110"/>
      <c r="L261" s="110"/>
      <c r="M261" s="110">
        <v>177</v>
      </c>
      <c r="N261" s="110">
        <v>0</v>
      </c>
    </row>
    <row r="262" spans="1:14" x14ac:dyDescent="0.3">
      <c r="A262" s="74">
        <v>100022</v>
      </c>
      <c r="B262" s="74" t="s">
        <v>109</v>
      </c>
      <c r="C262" s="74">
        <v>8</v>
      </c>
      <c r="D262" s="74" t="s">
        <v>666</v>
      </c>
      <c r="E262" s="74" t="s">
        <v>1013</v>
      </c>
      <c r="F262" s="74" t="s">
        <v>1014</v>
      </c>
      <c r="G262" s="74" t="s">
        <v>134</v>
      </c>
      <c r="H262" s="74">
        <v>32606</v>
      </c>
      <c r="I262" s="110">
        <v>499.88</v>
      </c>
      <c r="J262" s="110"/>
      <c r="K262" s="110">
        <v>0</v>
      </c>
      <c r="L262" s="110"/>
      <c r="M262" s="110">
        <v>0</v>
      </c>
      <c r="N262" s="110">
        <v>0</v>
      </c>
    </row>
    <row r="263" spans="1:14" x14ac:dyDescent="0.3">
      <c r="A263" s="74">
        <v>100023</v>
      </c>
      <c r="B263" s="74" t="s">
        <v>109</v>
      </c>
      <c r="C263" s="74">
        <v>8</v>
      </c>
      <c r="D263" s="74" t="s">
        <v>666</v>
      </c>
      <c r="E263" s="74" t="s">
        <v>1015</v>
      </c>
      <c r="F263" s="74" t="s">
        <v>1016</v>
      </c>
      <c r="G263" s="74" t="s">
        <v>134</v>
      </c>
      <c r="H263" s="74">
        <v>33844</v>
      </c>
      <c r="I263" s="110">
        <v>2122.92</v>
      </c>
      <c r="J263" s="110"/>
      <c r="K263" s="110"/>
      <c r="L263" s="110"/>
      <c r="M263" s="110">
        <v>0</v>
      </c>
      <c r="N263" s="110">
        <v>250</v>
      </c>
    </row>
    <row r="264" spans="1:14" x14ac:dyDescent="0.3">
      <c r="A264" s="74">
        <v>100026</v>
      </c>
      <c r="B264" s="74" t="s">
        <v>109</v>
      </c>
      <c r="C264" s="74">
        <v>8</v>
      </c>
      <c r="D264" s="74" t="s">
        <v>666</v>
      </c>
      <c r="E264" s="74" t="s">
        <v>5419</v>
      </c>
      <c r="F264" s="74" t="s">
        <v>5420</v>
      </c>
      <c r="G264" s="74" t="s">
        <v>134</v>
      </c>
      <c r="H264" s="74">
        <v>33030</v>
      </c>
      <c r="I264" s="110">
        <v>0</v>
      </c>
      <c r="J264" s="110"/>
      <c r="K264" s="110">
        <v>0</v>
      </c>
      <c r="L264" s="110">
        <v>0</v>
      </c>
      <c r="M264" s="110">
        <v>0</v>
      </c>
      <c r="N264" s="110">
        <v>0</v>
      </c>
    </row>
    <row r="265" spans="1:14" x14ac:dyDescent="0.3">
      <c r="A265" s="74">
        <v>100039</v>
      </c>
      <c r="B265" s="74" t="s">
        <v>109</v>
      </c>
      <c r="C265" s="74">
        <v>908</v>
      </c>
      <c r="D265" s="74" t="s">
        <v>666</v>
      </c>
      <c r="E265" s="74" t="s">
        <v>1035</v>
      </c>
      <c r="F265" s="74" t="s">
        <v>1036</v>
      </c>
      <c r="G265" s="74" t="s">
        <v>134</v>
      </c>
      <c r="H265" s="74">
        <v>33975</v>
      </c>
      <c r="I265" s="110">
        <v>0</v>
      </c>
      <c r="J265" s="110">
        <v>0</v>
      </c>
      <c r="K265" s="110"/>
      <c r="L265" s="110"/>
      <c r="M265" s="110"/>
      <c r="N265" s="110">
        <v>0</v>
      </c>
    </row>
    <row r="266" spans="1:14" x14ac:dyDescent="0.3">
      <c r="A266" s="74">
        <v>100042</v>
      </c>
      <c r="B266" s="74" t="s">
        <v>109</v>
      </c>
      <c r="C266" s="74">
        <v>8</v>
      </c>
      <c r="D266" s="74" t="s">
        <v>666</v>
      </c>
      <c r="E266" s="74" t="s">
        <v>1037</v>
      </c>
      <c r="F266" s="74" t="s">
        <v>5421</v>
      </c>
      <c r="G266" s="74" t="s">
        <v>134</v>
      </c>
      <c r="H266" s="74" t="s">
        <v>5422</v>
      </c>
      <c r="I266" s="110"/>
      <c r="J266" s="110"/>
      <c r="K266" s="110"/>
      <c r="L266" s="110"/>
      <c r="M266" s="110"/>
      <c r="N266" s="110"/>
    </row>
    <row r="267" spans="1:14" x14ac:dyDescent="0.3">
      <c r="A267" s="74">
        <v>100053</v>
      </c>
      <c r="B267" s="74" t="s">
        <v>109</v>
      </c>
      <c r="C267" s="74">
        <v>8</v>
      </c>
      <c r="D267" s="74" t="s">
        <v>666</v>
      </c>
      <c r="E267" s="74" t="s">
        <v>1044</v>
      </c>
      <c r="F267" s="74" t="s">
        <v>1045</v>
      </c>
      <c r="G267" s="74" t="s">
        <v>134</v>
      </c>
      <c r="H267" s="74">
        <v>34109</v>
      </c>
      <c r="I267" s="110">
        <v>416.66</v>
      </c>
      <c r="J267" s="110"/>
      <c r="K267" s="110">
        <v>0</v>
      </c>
      <c r="L267" s="110">
        <v>0</v>
      </c>
      <c r="M267" s="110">
        <v>0</v>
      </c>
      <c r="N267" s="110">
        <v>0</v>
      </c>
    </row>
    <row r="268" spans="1:14" x14ac:dyDescent="0.3">
      <c r="A268" s="74">
        <v>100055</v>
      </c>
      <c r="B268" s="74" t="s">
        <v>109</v>
      </c>
      <c r="C268" s="74">
        <v>8</v>
      </c>
      <c r="D268" s="74" t="s">
        <v>666</v>
      </c>
      <c r="E268" s="74" t="s">
        <v>1049</v>
      </c>
      <c r="F268" s="74" t="s">
        <v>1050</v>
      </c>
      <c r="G268" s="74" t="s">
        <v>134</v>
      </c>
      <c r="H268" s="74">
        <v>34471</v>
      </c>
      <c r="I268" s="110">
        <v>2000</v>
      </c>
      <c r="J268" s="110"/>
      <c r="K268" s="110">
        <v>0</v>
      </c>
      <c r="L268" s="110">
        <v>0</v>
      </c>
      <c r="M268" s="110">
        <v>0</v>
      </c>
      <c r="N268" s="110">
        <v>0</v>
      </c>
    </row>
    <row r="269" spans="1:14" x14ac:dyDescent="0.3">
      <c r="A269" s="74">
        <v>100059</v>
      </c>
      <c r="B269" s="74" t="s">
        <v>109</v>
      </c>
      <c r="C269" s="74">
        <v>8</v>
      </c>
      <c r="D269" s="74" t="s">
        <v>666</v>
      </c>
      <c r="E269" s="74" t="s">
        <v>1059</v>
      </c>
      <c r="F269" s="74" t="s">
        <v>1060</v>
      </c>
      <c r="G269" s="74" t="s">
        <v>134</v>
      </c>
      <c r="H269" s="74" t="s">
        <v>177</v>
      </c>
      <c r="I269" s="110">
        <v>0</v>
      </c>
      <c r="J269" s="110"/>
      <c r="K269" s="110"/>
      <c r="L269" s="110"/>
      <c r="M269" s="110"/>
      <c r="N269" s="110">
        <v>0</v>
      </c>
    </row>
    <row r="270" spans="1:14" x14ac:dyDescent="0.3">
      <c r="A270" s="74">
        <v>100072</v>
      </c>
      <c r="B270" s="74" t="s">
        <v>109</v>
      </c>
      <c r="C270" s="74">
        <v>8</v>
      </c>
      <c r="D270" s="74" t="s">
        <v>666</v>
      </c>
      <c r="E270" s="74" t="s">
        <v>1071</v>
      </c>
      <c r="F270" s="74" t="s">
        <v>1072</v>
      </c>
      <c r="G270" s="74" t="s">
        <v>134</v>
      </c>
      <c r="H270" s="74">
        <v>34241</v>
      </c>
      <c r="I270" s="110">
        <v>1200</v>
      </c>
      <c r="J270" s="110"/>
      <c r="K270" s="110">
        <v>0</v>
      </c>
      <c r="L270" s="110"/>
      <c r="M270" s="110"/>
      <c r="N270" s="110">
        <v>0</v>
      </c>
    </row>
    <row r="271" spans="1:14" x14ac:dyDescent="0.3">
      <c r="A271" s="74">
        <v>100082</v>
      </c>
      <c r="B271" s="74" t="s">
        <v>109</v>
      </c>
      <c r="C271" s="74">
        <v>8</v>
      </c>
      <c r="D271" s="74" t="s">
        <v>666</v>
      </c>
      <c r="E271" s="74" t="s">
        <v>1079</v>
      </c>
      <c r="F271" s="74" t="s">
        <v>1080</v>
      </c>
      <c r="G271" s="74" t="s">
        <v>134</v>
      </c>
      <c r="H271" s="74">
        <v>34292</v>
      </c>
      <c r="I271" s="110">
        <v>0</v>
      </c>
      <c r="J271" s="110"/>
      <c r="K271" s="110"/>
      <c r="L271" s="110"/>
      <c r="M271" s="110"/>
      <c r="N271" s="110"/>
    </row>
    <row r="272" spans="1:14" x14ac:dyDescent="0.3">
      <c r="A272" s="74">
        <v>100087</v>
      </c>
      <c r="B272" s="74" t="s">
        <v>109</v>
      </c>
      <c r="C272" s="74">
        <v>8</v>
      </c>
      <c r="D272" s="74" t="s">
        <v>666</v>
      </c>
      <c r="E272" s="74" t="s">
        <v>1085</v>
      </c>
      <c r="F272" s="74" t="s">
        <v>1086</v>
      </c>
      <c r="G272" s="74" t="s">
        <v>134</v>
      </c>
      <c r="H272" s="74">
        <v>33334</v>
      </c>
      <c r="I272" s="110">
        <v>0</v>
      </c>
      <c r="J272" s="110"/>
      <c r="K272" s="110"/>
      <c r="L272" s="110"/>
      <c r="M272" s="110"/>
      <c r="N272" s="110"/>
    </row>
    <row r="273" spans="1:14" x14ac:dyDescent="0.3">
      <c r="A273" s="74">
        <v>100088</v>
      </c>
      <c r="B273" s="74" t="s">
        <v>109</v>
      </c>
      <c r="C273" s="74">
        <v>8</v>
      </c>
      <c r="D273" s="74" t="s">
        <v>666</v>
      </c>
      <c r="E273" s="74" t="s">
        <v>1087</v>
      </c>
      <c r="F273" s="74" t="s">
        <v>1088</v>
      </c>
      <c r="G273" s="74" t="s">
        <v>134</v>
      </c>
      <c r="H273" s="74">
        <v>33880</v>
      </c>
      <c r="I273" s="110">
        <v>0</v>
      </c>
      <c r="J273" s="110"/>
      <c r="K273" s="110"/>
      <c r="L273" s="110"/>
      <c r="M273" s="110">
        <v>0</v>
      </c>
      <c r="N273" s="110">
        <v>0</v>
      </c>
    </row>
    <row r="274" spans="1:14" x14ac:dyDescent="0.3">
      <c r="A274" s="74">
        <v>100118</v>
      </c>
      <c r="B274" s="74" t="s">
        <v>109</v>
      </c>
      <c r="C274" s="74">
        <v>8</v>
      </c>
      <c r="D274" s="74" t="s">
        <v>666</v>
      </c>
      <c r="E274" s="74" t="s">
        <v>1102</v>
      </c>
      <c r="F274" s="74" t="s">
        <v>1103</v>
      </c>
      <c r="G274" s="74" t="s">
        <v>134</v>
      </c>
      <c r="H274" s="74" t="s">
        <v>618</v>
      </c>
      <c r="I274" s="110"/>
      <c r="J274" s="110">
        <v>0</v>
      </c>
      <c r="K274" s="110"/>
      <c r="L274" s="110"/>
      <c r="M274" s="110"/>
      <c r="N274" s="110"/>
    </row>
    <row r="275" spans="1:14" x14ac:dyDescent="0.3">
      <c r="A275" s="74">
        <v>100035</v>
      </c>
      <c r="B275" s="74" t="s">
        <v>109</v>
      </c>
      <c r="C275" s="74">
        <v>908</v>
      </c>
      <c r="D275" s="74" t="s">
        <v>1027</v>
      </c>
      <c r="E275" s="74" t="s">
        <v>1028</v>
      </c>
      <c r="F275" s="74" t="s">
        <v>1029</v>
      </c>
      <c r="G275" s="74" t="s">
        <v>134</v>
      </c>
      <c r="H275" s="74">
        <v>32266</v>
      </c>
      <c r="I275" s="110">
        <v>0</v>
      </c>
      <c r="J275" s="110"/>
      <c r="K275" s="110"/>
      <c r="L275" s="110"/>
      <c r="M275" s="110">
        <v>848</v>
      </c>
      <c r="N275" s="110">
        <v>195</v>
      </c>
    </row>
    <row r="276" spans="1:14" x14ac:dyDescent="0.3">
      <c r="A276" s="74">
        <v>100020</v>
      </c>
      <c r="B276" s="74" t="s">
        <v>109</v>
      </c>
      <c r="C276" s="74">
        <v>8</v>
      </c>
      <c r="D276" s="74" t="s">
        <v>1010</v>
      </c>
      <c r="E276" s="74" t="s">
        <v>1011</v>
      </c>
      <c r="F276" s="74" t="s">
        <v>1012</v>
      </c>
      <c r="G276" s="74" t="s">
        <v>134</v>
      </c>
      <c r="H276" s="74">
        <v>33919</v>
      </c>
      <c r="I276" s="110">
        <v>0</v>
      </c>
      <c r="J276" s="110"/>
      <c r="K276" s="110">
        <v>0</v>
      </c>
      <c r="L276" s="110"/>
      <c r="M276" s="110">
        <v>0</v>
      </c>
      <c r="N276" s="110">
        <v>0</v>
      </c>
    </row>
    <row r="277" spans="1:14" x14ac:dyDescent="0.3">
      <c r="A277" s="74">
        <v>100075</v>
      </c>
      <c r="B277" s="74" t="s">
        <v>109</v>
      </c>
      <c r="C277" s="74">
        <v>8</v>
      </c>
      <c r="D277" s="74" t="s">
        <v>1075</v>
      </c>
      <c r="E277" s="74" t="s">
        <v>5423</v>
      </c>
      <c r="F277" s="74" t="s">
        <v>5424</v>
      </c>
      <c r="G277" s="74" t="s">
        <v>134</v>
      </c>
      <c r="H277" s="74" t="s">
        <v>5425</v>
      </c>
      <c r="I277" s="110">
        <v>0</v>
      </c>
      <c r="J277" s="110"/>
      <c r="K277" s="110"/>
      <c r="L277" s="110"/>
      <c r="M277" s="110"/>
      <c r="N277" s="110"/>
    </row>
    <row r="278" spans="1:14" x14ac:dyDescent="0.3">
      <c r="A278" s="74">
        <v>100097</v>
      </c>
      <c r="B278" s="74" t="s">
        <v>109</v>
      </c>
      <c r="C278" s="74">
        <v>8</v>
      </c>
      <c r="D278" s="74" t="s">
        <v>5426</v>
      </c>
      <c r="E278" s="74" t="s">
        <v>5427</v>
      </c>
      <c r="F278" s="74" t="s">
        <v>5428</v>
      </c>
      <c r="G278" s="74" t="s">
        <v>134</v>
      </c>
      <c r="H278" s="74" t="s">
        <v>5429</v>
      </c>
      <c r="I278" s="110">
        <v>0</v>
      </c>
      <c r="J278" s="110"/>
      <c r="K278" s="110"/>
      <c r="L278" s="110"/>
      <c r="M278" s="110"/>
      <c r="N278" s="110"/>
    </row>
    <row r="279" spans="1:14" x14ac:dyDescent="0.3">
      <c r="A279" s="74">
        <v>100105</v>
      </c>
      <c r="B279" s="74" t="s">
        <v>109</v>
      </c>
      <c r="C279" s="74">
        <v>8</v>
      </c>
      <c r="D279" s="74" t="s">
        <v>1098</v>
      </c>
      <c r="E279" s="74" t="s">
        <v>6523</v>
      </c>
      <c r="F279" s="74" t="s">
        <v>1009</v>
      </c>
      <c r="G279" s="74" t="s">
        <v>134</v>
      </c>
      <c r="H279" s="74" t="s">
        <v>6524</v>
      </c>
      <c r="I279" s="110">
        <v>0</v>
      </c>
      <c r="J279" s="110"/>
      <c r="K279" s="110"/>
      <c r="L279" s="110"/>
      <c r="M279" s="110"/>
      <c r="N279" s="110"/>
    </row>
    <row r="280" spans="1:14" x14ac:dyDescent="0.3">
      <c r="A280" s="74">
        <v>100108</v>
      </c>
      <c r="B280" s="74" t="s">
        <v>109</v>
      </c>
      <c r="C280" s="74">
        <v>8</v>
      </c>
      <c r="D280" s="74" t="s">
        <v>5904</v>
      </c>
      <c r="E280" s="74" t="s">
        <v>5905</v>
      </c>
      <c r="F280" s="74" t="s">
        <v>1058</v>
      </c>
      <c r="G280" s="74" t="s">
        <v>134</v>
      </c>
      <c r="H280" s="74">
        <v>32810</v>
      </c>
      <c r="I280" s="110">
        <v>0</v>
      </c>
      <c r="J280" s="110">
        <v>30</v>
      </c>
      <c r="K280" s="110"/>
      <c r="L280" s="110"/>
      <c r="M280" s="110"/>
      <c r="N280" s="110"/>
    </row>
    <row r="281" spans="1:14" x14ac:dyDescent="0.3">
      <c r="A281" s="74">
        <v>100125</v>
      </c>
      <c r="B281" s="74" t="s">
        <v>109</v>
      </c>
      <c r="C281" s="74">
        <v>8</v>
      </c>
      <c r="D281" s="74" t="s">
        <v>1107</v>
      </c>
      <c r="E281" s="74" t="s">
        <v>1108</v>
      </c>
      <c r="F281" s="74" t="s">
        <v>1109</v>
      </c>
      <c r="G281" s="74" t="s">
        <v>134</v>
      </c>
      <c r="H281" s="74">
        <v>34741</v>
      </c>
      <c r="I281" s="110">
        <v>0</v>
      </c>
      <c r="J281" s="110"/>
      <c r="K281" s="110"/>
      <c r="L281" s="110"/>
      <c r="M281" s="110"/>
      <c r="N281" s="110"/>
    </row>
    <row r="282" spans="1:14" x14ac:dyDescent="0.3">
      <c r="A282" s="74">
        <v>100114</v>
      </c>
      <c r="B282" s="74" t="s">
        <v>109</v>
      </c>
      <c r="C282" s="74">
        <v>8</v>
      </c>
      <c r="D282" s="74" t="s">
        <v>1099</v>
      </c>
      <c r="E282" s="74" t="s">
        <v>1100</v>
      </c>
      <c r="F282" s="74" t="s">
        <v>1101</v>
      </c>
      <c r="G282" s="74" t="s">
        <v>134</v>
      </c>
      <c r="H282" s="74" t="s">
        <v>617</v>
      </c>
      <c r="I282" s="110">
        <v>600</v>
      </c>
      <c r="J282" s="110"/>
      <c r="K282" s="110"/>
      <c r="L282" s="110"/>
      <c r="M282" s="110"/>
      <c r="N282" s="110"/>
    </row>
    <row r="283" spans="1:14" x14ac:dyDescent="0.3">
      <c r="A283" s="74">
        <v>100048</v>
      </c>
      <c r="B283" s="74" t="s">
        <v>109</v>
      </c>
      <c r="C283" s="74">
        <v>8</v>
      </c>
      <c r="D283" s="74" t="s">
        <v>1040</v>
      </c>
      <c r="E283" s="74" t="s">
        <v>5906</v>
      </c>
      <c r="F283" s="74" t="s">
        <v>1041</v>
      </c>
      <c r="G283" s="74" t="s">
        <v>134</v>
      </c>
      <c r="H283" s="74">
        <v>33147</v>
      </c>
      <c r="I283" s="110">
        <v>0</v>
      </c>
      <c r="J283" s="110"/>
      <c r="K283" s="110"/>
      <c r="L283" s="110"/>
      <c r="M283" s="110"/>
      <c r="N283" s="110"/>
    </row>
    <row r="284" spans="1:14" x14ac:dyDescent="0.3">
      <c r="A284" s="74">
        <v>100034</v>
      </c>
      <c r="B284" s="74" t="s">
        <v>109</v>
      </c>
      <c r="C284" s="74">
        <v>8</v>
      </c>
      <c r="D284" s="74" t="s">
        <v>5430</v>
      </c>
      <c r="E284" s="74" t="s">
        <v>5431</v>
      </c>
      <c r="F284" s="74" t="s">
        <v>1023</v>
      </c>
      <c r="G284" s="74" t="s">
        <v>134</v>
      </c>
      <c r="H284" s="74">
        <v>32238</v>
      </c>
      <c r="I284" s="110"/>
      <c r="J284" s="110"/>
      <c r="K284" s="110"/>
      <c r="L284" s="110"/>
      <c r="M284" s="110"/>
      <c r="N284" s="110"/>
    </row>
    <row r="285" spans="1:14" x14ac:dyDescent="0.3">
      <c r="A285" s="74">
        <v>100043</v>
      </c>
      <c r="B285" s="74" t="s">
        <v>109</v>
      </c>
      <c r="C285" s="74">
        <v>8</v>
      </c>
      <c r="D285" s="74" t="s">
        <v>5907</v>
      </c>
      <c r="E285" s="74" t="s">
        <v>5908</v>
      </c>
      <c r="F285" s="74" t="s">
        <v>5909</v>
      </c>
      <c r="G285" s="74" t="s">
        <v>134</v>
      </c>
      <c r="H285" s="74">
        <v>32664</v>
      </c>
      <c r="I285" s="110"/>
      <c r="J285" s="110"/>
      <c r="K285" s="110"/>
      <c r="L285" s="110"/>
      <c r="M285" s="110"/>
      <c r="N285" s="110"/>
    </row>
    <row r="286" spans="1:14" x14ac:dyDescent="0.3">
      <c r="A286" s="74">
        <v>109008</v>
      </c>
      <c r="B286" s="74" t="s">
        <v>109</v>
      </c>
      <c r="C286" s="74">
        <v>8</v>
      </c>
      <c r="D286" s="74" t="s">
        <v>1115</v>
      </c>
      <c r="E286" s="74" t="s">
        <v>6286</v>
      </c>
      <c r="F286" s="74" t="s">
        <v>1058</v>
      </c>
      <c r="G286" s="74" t="s">
        <v>134</v>
      </c>
      <c r="H286" s="74">
        <v>32810</v>
      </c>
      <c r="I286" s="110">
        <v>0</v>
      </c>
      <c r="J286" s="110">
        <v>0</v>
      </c>
      <c r="K286" s="110"/>
      <c r="L286" s="110"/>
      <c r="M286" s="110"/>
      <c r="N286" s="110"/>
    </row>
    <row r="287" spans="1:14" x14ac:dyDescent="0.3">
      <c r="A287" s="74">
        <v>100172</v>
      </c>
      <c r="B287" s="74" t="s">
        <v>109</v>
      </c>
      <c r="C287" s="74">
        <v>8</v>
      </c>
      <c r="D287" s="74" t="s">
        <v>5432</v>
      </c>
      <c r="E287" s="74" t="s">
        <v>5433</v>
      </c>
      <c r="F287" s="74" t="s">
        <v>5434</v>
      </c>
      <c r="G287" s="74" t="s">
        <v>134</v>
      </c>
      <c r="H287" s="74">
        <v>33004</v>
      </c>
      <c r="I287" s="110"/>
      <c r="J287" s="110"/>
      <c r="K287" s="110">
        <v>0</v>
      </c>
      <c r="L287" s="110"/>
      <c r="M287" s="110"/>
      <c r="N287" s="110"/>
    </row>
    <row r="288" spans="1:14" x14ac:dyDescent="0.3">
      <c r="A288" s="74">
        <v>100196</v>
      </c>
      <c r="B288" s="74" t="s">
        <v>109</v>
      </c>
      <c r="C288" s="74">
        <v>8</v>
      </c>
      <c r="D288" s="74" t="s">
        <v>5910</v>
      </c>
      <c r="E288" s="74" t="s">
        <v>6525</v>
      </c>
      <c r="F288" s="74" t="s">
        <v>1109</v>
      </c>
      <c r="G288" s="74" t="s">
        <v>134</v>
      </c>
      <c r="H288" s="74" t="s">
        <v>6526</v>
      </c>
      <c r="I288" s="110"/>
      <c r="J288" s="110"/>
      <c r="K288" s="110"/>
      <c r="L288" s="110"/>
      <c r="M288" s="110"/>
      <c r="N288" s="110"/>
    </row>
    <row r="289" spans="1:14" x14ac:dyDescent="0.3">
      <c r="A289" s="74">
        <v>100056</v>
      </c>
      <c r="B289" s="74" t="s">
        <v>109</v>
      </c>
      <c r="C289" s="74">
        <v>8</v>
      </c>
      <c r="D289" s="74" t="s">
        <v>1051</v>
      </c>
      <c r="E289" s="74" t="s">
        <v>1052</v>
      </c>
      <c r="F289" s="74" t="s">
        <v>1053</v>
      </c>
      <c r="G289" s="74" t="s">
        <v>134</v>
      </c>
      <c r="H289" s="74">
        <v>34761</v>
      </c>
      <c r="I289" s="110"/>
      <c r="J289" s="110"/>
      <c r="K289" s="110"/>
      <c r="L289" s="110"/>
      <c r="M289" s="110"/>
      <c r="N289" s="110">
        <v>0</v>
      </c>
    </row>
    <row r="290" spans="1:14" x14ac:dyDescent="0.3">
      <c r="A290" s="74">
        <v>100069</v>
      </c>
      <c r="B290" s="74" t="s">
        <v>109</v>
      </c>
      <c r="C290" s="74">
        <v>8</v>
      </c>
      <c r="D290" s="74" t="s">
        <v>1065</v>
      </c>
      <c r="E290" s="74" t="s">
        <v>1066</v>
      </c>
      <c r="F290" s="74" t="s">
        <v>1067</v>
      </c>
      <c r="G290" s="74" t="s">
        <v>134</v>
      </c>
      <c r="H290" s="74">
        <v>33710</v>
      </c>
      <c r="I290" s="110">
        <v>436.33</v>
      </c>
      <c r="J290" s="110"/>
      <c r="K290" s="110">
        <v>0</v>
      </c>
      <c r="L290" s="110"/>
      <c r="M290" s="110">
        <v>0</v>
      </c>
      <c r="N290" s="110">
        <v>0</v>
      </c>
    </row>
    <row r="291" spans="1:14" x14ac:dyDescent="0.3">
      <c r="A291" s="74">
        <v>100062</v>
      </c>
      <c r="B291" s="74" t="s">
        <v>109</v>
      </c>
      <c r="C291" s="74">
        <v>8</v>
      </c>
      <c r="D291" s="74" t="s">
        <v>1064</v>
      </c>
      <c r="E291" s="74" t="s">
        <v>6575</v>
      </c>
      <c r="F291" s="74" t="s">
        <v>6576</v>
      </c>
      <c r="G291" s="74" t="s">
        <v>134</v>
      </c>
      <c r="H291" s="74">
        <v>33325</v>
      </c>
      <c r="I291" s="110">
        <v>1646.95</v>
      </c>
      <c r="J291" s="110"/>
      <c r="K291" s="110">
        <v>0</v>
      </c>
      <c r="L291" s="110">
        <v>0</v>
      </c>
      <c r="M291" s="110">
        <v>521</v>
      </c>
      <c r="N291" s="110">
        <v>789</v>
      </c>
    </row>
    <row r="292" spans="1:14" x14ac:dyDescent="0.3">
      <c r="A292" s="74">
        <v>100079</v>
      </c>
      <c r="B292" s="74" t="s">
        <v>109</v>
      </c>
      <c r="C292" s="74">
        <v>8</v>
      </c>
      <c r="D292" s="74" t="s">
        <v>1076</v>
      </c>
      <c r="E292" s="74" t="s">
        <v>1077</v>
      </c>
      <c r="F292" s="74" t="s">
        <v>1078</v>
      </c>
      <c r="G292" s="74" t="s">
        <v>134</v>
      </c>
      <c r="H292" s="74">
        <v>33611</v>
      </c>
      <c r="I292" s="110">
        <v>972.26</v>
      </c>
      <c r="J292" s="110"/>
      <c r="K292" s="110"/>
      <c r="L292" s="110"/>
      <c r="M292" s="110"/>
      <c r="N292" s="110"/>
    </row>
    <row r="293" spans="1:14" x14ac:dyDescent="0.3">
      <c r="A293" s="74">
        <v>100058</v>
      </c>
      <c r="B293" s="74" t="s">
        <v>109</v>
      </c>
      <c r="C293" s="74">
        <v>8</v>
      </c>
      <c r="D293" s="74" t="s">
        <v>1056</v>
      </c>
      <c r="E293" s="74" t="s">
        <v>1057</v>
      </c>
      <c r="F293" s="74" t="s">
        <v>1058</v>
      </c>
      <c r="G293" s="74" t="s">
        <v>134</v>
      </c>
      <c r="H293" s="74">
        <v>32806</v>
      </c>
      <c r="I293" s="110">
        <v>657.14</v>
      </c>
      <c r="J293" s="110"/>
      <c r="K293" s="110"/>
      <c r="L293" s="110"/>
      <c r="M293" s="110"/>
      <c r="N293" s="110">
        <v>0</v>
      </c>
    </row>
    <row r="294" spans="1:14" x14ac:dyDescent="0.3">
      <c r="A294" s="74">
        <v>100150</v>
      </c>
      <c r="B294" s="74" t="s">
        <v>109</v>
      </c>
      <c r="C294" s="74">
        <v>8</v>
      </c>
      <c r="D294" s="74" t="s">
        <v>178</v>
      </c>
      <c r="E294" s="74" t="s">
        <v>1110</v>
      </c>
      <c r="F294" s="74" t="s">
        <v>1109</v>
      </c>
      <c r="G294" s="74" t="s">
        <v>134</v>
      </c>
      <c r="H294" s="74">
        <v>34759</v>
      </c>
      <c r="I294" s="110"/>
      <c r="J294" s="110"/>
      <c r="K294" s="110"/>
      <c r="L294" s="110"/>
      <c r="M294" s="110"/>
      <c r="N294" s="110"/>
    </row>
    <row r="295" spans="1:14" x14ac:dyDescent="0.3">
      <c r="A295" s="74">
        <v>100159</v>
      </c>
      <c r="B295" s="74" t="s">
        <v>109</v>
      </c>
      <c r="C295" s="74">
        <v>8</v>
      </c>
      <c r="D295" s="74" t="s">
        <v>5911</v>
      </c>
      <c r="E295" s="74" t="s">
        <v>5912</v>
      </c>
      <c r="F295" s="74" t="s">
        <v>5913</v>
      </c>
      <c r="G295" s="74" t="s">
        <v>134</v>
      </c>
      <c r="H295" s="74">
        <v>33162</v>
      </c>
      <c r="I295" s="110"/>
      <c r="J295" s="110"/>
      <c r="K295" s="110"/>
      <c r="L295" s="110"/>
      <c r="M295" s="110"/>
      <c r="N295" s="110"/>
    </row>
    <row r="296" spans="1:14" x14ac:dyDescent="0.3">
      <c r="A296" s="74">
        <v>100036</v>
      </c>
      <c r="B296" s="74" t="s">
        <v>109</v>
      </c>
      <c r="C296" s="74">
        <v>8</v>
      </c>
      <c r="D296" s="74" t="s">
        <v>1030</v>
      </c>
      <c r="E296" s="74" t="s">
        <v>1031</v>
      </c>
      <c r="F296" s="74" t="s">
        <v>1022</v>
      </c>
      <c r="G296" s="74" t="s">
        <v>134</v>
      </c>
      <c r="H296" s="74">
        <v>32205</v>
      </c>
      <c r="I296" s="110">
        <v>5949.98</v>
      </c>
      <c r="J296" s="110"/>
      <c r="K296" s="110"/>
      <c r="L296" s="110"/>
      <c r="M296" s="110">
        <v>0</v>
      </c>
      <c r="N296" s="110">
        <v>0</v>
      </c>
    </row>
    <row r="297" spans="1:14" x14ac:dyDescent="0.3">
      <c r="A297" s="74">
        <v>100012</v>
      </c>
      <c r="B297" s="74" t="s">
        <v>109</v>
      </c>
      <c r="C297" s="74">
        <v>8</v>
      </c>
      <c r="D297" s="74" t="s">
        <v>997</v>
      </c>
      <c r="E297" s="74" t="s">
        <v>998</v>
      </c>
      <c r="F297" s="74" t="s">
        <v>999</v>
      </c>
      <c r="G297" s="74" t="s">
        <v>134</v>
      </c>
      <c r="H297" s="74">
        <v>33065</v>
      </c>
      <c r="I297" s="110"/>
      <c r="J297" s="110"/>
      <c r="K297" s="110"/>
      <c r="L297" s="110"/>
      <c r="M297" s="110"/>
      <c r="N297" s="110">
        <v>0</v>
      </c>
    </row>
    <row r="298" spans="1:14" x14ac:dyDescent="0.3">
      <c r="A298" s="74">
        <v>100037</v>
      </c>
      <c r="B298" s="74" t="s">
        <v>109</v>
      </c>
      <c r="C298" s="74">
        <v>8</v>
      </c>
      <c r="D298" s="74" t="s">
        <v>1032</v>
      </c>
      <c r="E298" s="74" t="s">
        <v>5355</v>
      </c>
      <c r="F298" s="74" t="s">
        <v>1022</v>
      </c>
      <c r="G298" s="74" t="s">
        <v>134</v>
      </c>
      <c r="H298" s="74">
        <v>32207</v>
      </c>
      <c r="I298" s="110">
        <v>125</v>
      </c>
      <c r="J298" s="110"/>
      <c r="K298" s="110"/>
      <c r="L298" s="110"/>
      <c r="M298" s="110"/>
      <c r="N298" s="110"/>
    </row>
    <row r="299" spans="1:14" x14ac:dyDescent="0.3">
      <c r="A299" s="74">
        <v>100038</v>
      </c>
      <c r="B299" s="74" t="s">
        <v>109</v>
      </c>
      <c r="C299" s="74">
        <v>8</v>
      </c>
      <c r="D299" s="74" t="s">
        <v>1033</v>
      </c>
      <c r="E299" s="74" t="s">
        <v>1034</v>
      </c>
      <c r="F299" s="74" t="s">
        <v>1022</v>
      </c>
      <c r="G299" s="74" t="s">
        <v>134</v>
      </c>
      <c r="H299" s="74">
        <v>32211</v>
      </c>
      <c r="I299" s="110">
        <v>1661.1</v>
      </c>
      <c r="J299" s="110"/>
      <c r="K299" s="110"/>
      <c r="L299" s="110"/>
      <c r="M299" s="110">
        <v>0</v>
      </c>
      <c r="N299" s="110">
        <v>0</v>
      </c>
    </row>
    <row r="300" spans="1:14" x14ac:dyDescent="0.3">
      <c r="A300" s="74">
        <v>100120</v>
      </c>
      <c r="B300" s="74" t="s">
        <v>109</v>
      </c>
      <c r="C300" s="74">
        <v>8</v>
      </c>
      <c r="D300" s="74" t="s">
        <v>1104</v>
      </c>
      <c r="E300" s="74" t="s">
        <v>1105</v>
      </c>
      <c r="F300" s="74" t="s">
        <v>1106</v>
      </c>
      <c r="G300" s="74" t="s">
        <v>134</v>
      </c>
      <c r="H300" s="74">
        <v>34601</v>
      </c>
      <c r="I300" s="110">
        <v>0</v>
      </c>
      <c r="J300" s="110"/>
      <c r="K300" s="110"/>
      <c r="L300" s="110"/>
      <c r="M300" s="110"/>
      <c r="N300" s="110"/>
    </row>
    <row r="301" spans="1:14" x14ac:dyDescent="0.3">
      <c r="A301" s="74">
        <v>100060</v>
      </c>
      <c r="B301" s="74" t="s">
        <v>109</v>
      </c>
      <c r="C301" s="74">
        <v>988</v>
      </c>
      <c r="D301" s="74" t="s">
        <v>1061</v>
      </c>
      <c r="E301" s="74" t="s">
        <v>1062</v>
      </c>
      <c r="F301" s="74" t="s">
        <v>1063</v>
      </c>
      <c r="G301" s="74" t="s">
        <v>134</v>
      </c>
      <c r="H301" s="74">
        <v>33410</v>
      </c>
      <c r="I301" s="110">
        <v>0</v>
      </c>
      <c r="J301" s="110"/>
      <c r="K301" s="110">
        <v>0</v>
      </c>
      <c r="L301" s="110"/>
      <c r="M301" s="110">
        <v>235.5</v>
      </c>
      <c r="N301" s="110">
        <v>112.12</v>
      </c>
    </row>
    <row r="302" spans="1:14" x14ac:dyDescent="0.3">
      <c r="A302" s="74">
        <v>100054</v>
      </c>
      <c r="B302" s="74" t="s">
        <v>109</v>
      </c>
      <c r="C302" s="74">
        <v>8</v>
      </c>
      <c r="D302" s="74" t="s">
        <v>1046</v>
      </c>
      <c r="E302" s="74" t="s">
        <v>1047</v>
      </c>
      <c r="F302" s="74" t="s">
        <v>1048</v>
      </c>
      <c r="G302" s="74" t="s">
        <v>134</v>
      </c>
      <c r="H302" s="74" t="s">
        <v>176</v>
      </c>
      <c r="I302" s="110"/>
      <c r="J302" s="110"/>
      <c r="K302" s="110"/>
      <c r="L302" s="110"/>
      <c r="M302" s="110"/>
      <c r="N302" s="110"/>
    </row>
    <row r="303" spans="1:14" x14ac:dyDescent="0.3">
      <c r="A303" s="74">
        <v>100101</v>
      </c>
      <c r="B303" s="74" t="s">
        <v>109</v>
      </c>
      <c r="C303" s="74">
        <v>8</v>
      </c>
      <c r="D303" s="74" t="s">
        <v>1095</v>
      </c>
      <c r="E303" s="74" t="s">
        <v>1096</v>
      </c>
      <c r="F303" s="74" t="s">
        <v>1097</v>
      </c>
      <c r="G303" s="74" t="s">
        <v>134</v>
      </c>
      <c r="H303" s="74">
        <v>33916</v>
      </c>
      <c r="I303" s="110"/>
      <c r="J303" s="110"/>
      <c r="K303" s="110"/>
      <c r="L303" s="110"/>
      <c r="M303" s="110"/>
      <c r="N303" s="110">
        <v>0</v>
      </c>
    </row>
    <row r="304" spans="1:14" x14ac:dyDescent="0.3">
      <c r="A304" s="74">
        <v>100089</v>
      </c>
      <c r="B304" s="74" t="s">
        <v>109</v>
      </c>
      <c r="C304" s="74">
        <v>8</v>
      </c>
      <c r="D304" s="74" t="s">
        <v>1089</v>
      </c>
      <c r="E304" s="74" t="s">
        <v>1090</v>
      </c>
      <c r="F304" s="74" t="s">
        <v>1091</v>
      </c>
      <c r="G304" s="74" t="s">
        <v>134</v>
      </c>
      <c r="H304" s="74">
        <v>32792</v>
      </c>
      <c r="I304" s="110">
        <v>442.2</v>
      </c>
      <c r="J304" s="110"/>
      <c r="K304" s="110">
        <v>0</v>
      </c>
      <c r="L304" s="110"/>
      <c r="M304" s="110"/>
      <c r="N304" s="110"/>
    </row>
    <row r="305" spans="1:14" x14ac:dyDescent="0.3">
      <c r="A305" s="74">
        <v>110080</v>
      </c>
      <c r="B305" s="74" t="s">
        <v>108</v>
      </c>
      <c r="C305" s="74">
        <v>9</v>
      </c>
      <c r="D305" s="74" t="s">
        <v>899</v>
      </c>
      <c r="E305" s="74" t="s">
        <v>1178</v>
      </c>
      <c r="F305" s="74" t="s">
        <v>1179</v>
      </c>
      <c r="G305" s="74" t="s">
        <v>182</v>
      </c>
      <c r="H305" s="74">
        <v>30677</v>
      </c>
      <c r="I305" s="110">
        <v>0</v>
      </c>
      <c r="J305" s="110"/>
      <c r="K305" s="110"/>
      <c r="L305" s="110"/>
      <c r="M305" s="110"/>
      <c r="N305" s="110"/>
    </row>
    <row r="306" spans="1:14" x14ac:dyDescent="0.3">
      <c r="A306" s="74">
        <v>110075</v>
      </c>
      <c r="B306" s="74" t="s">
        <v>108</v>
      </c>
      <c r="C306" s="74">
        <v>9</v>
      </c>
      <c r="D306" s="74" t="s">
        <v>1171</v>
      </c>
      <c r="E306" s="74" t="s">
        <v>1172</v>
      </c>
      <c r="F306" s="74" t="s">
        <v>1173</v>
      </c>
      <c r="G306" s="74" t="s">
        <v>182</v>
      </c>
      <c r="H306" s="74">
        <v>30084</v>
      </c>
      <c r="I306" s="110">
        <v>105</v>
      </c>
      <c r="J306" s="110"/>
      <c r="K306" s="110"/>
      <c r="L306" s="110"/>
      <c r="M306" s="110">
        <v>0</v>
      </c>
      <c r="N306" s="110">
        <v>0</v>
      </c>
    </row>
    <row r="307" spans="1:14" x14ac:dyDescent="0.3">
      <c r="A307" s="74">
        <v>110031</v>
      </c>
      <c r="B307" s="74" t="s">
        <v>108</v>
      </c>
      <c r="C307" s="74">
        <v>9</v>
      </c>
      <c r="D307" s="74" t="s">
        <v>811</v>
      </c>
      <c r="E307" s="74" t="s">
        <v>5435</v>
      </c>
      <c r="F307" s="74" t="s">
        <v>1138</v>
      </c>
      <c r="G307" s="74" t="s">
        <v>182</v>
      </c>
      <c r="H307" s="74" t="s">
        <v>5436</v>
      </c>
      <c r="I307" s="110"/>
      <c r="J307" s="110"/>
      <c r="K307" s="110">
        <v>0</v>
      </c>
      <c r="L307" s="110"/>
      <c r="M307" s="110"/>
      <c r="N307" s="110"/>
    </row>
    <row r="308" spans="1:14" x14ac:dyDescent="0.3">
      <c r="A308" s="74">
        <v>110013</v>
      </c>
      <c r="B308" s="74" t="s">
        <v>108</v>
      </c>
      <c r="C308" s="74">
        <v>9</v>
      </c>
      <c r="D308" s="74" t="s">
        <v>1122</v>
      </c>
      <c r="E308" s="74" t="s">
        <v>1123</v>
      </c>
      <c r="F308" s="74" t="s">
        <v>1124</v>
      </c>
      <c r="G308" s="74" t="s">
        <v>182</v>
      </c>
      <c r="H308" s="74">
        <v>30319</v>
      </c>
      <c r="I308" s="110">
        <v>4443</v>
      </c>
      <c r="J308" s="110">
        <v>0</v>
      </c>
      <c r="K308" s="110">
        <v>0</v>
      </c>
      <c r="L308" s="110"/>
      <c r="M308" s="110">
        <v>80</v>
      </c>
      <c r="N308" s="110">
        <v>280</v>
      </c>
    </row>
    <row r="309" spans="1:14" x14ac:dyDescent="0.3">
      <c r="A309" s="74">
        <v>110026</v>
      </c>
      <c r="B309" s="74" t="s">
        <v>108</v>
      </c>
      <c r="C309" s="74">
        <v>9</v>
      </c>
      <c r="D309" s="74" t="s">
        <v>915</v>
      </c>
      <c r="E309" s="74" t="s">
        <v>1132</v>
      </c>
      <c r="F309" s="74" t="s">
        <v>1133</v>
      </c>
      <c r="G309" s="74" t="s">
        <v>182</v>
      </c>
      <c r="H309" s="74">
        <v>31909</v>
      </c>
      <c r="I309" s="110">
        <v>610</v>
      </c>
      <c r="J309" s="110"/>
      <c r="K309" s="110"/>
      <c r="L309" s="110"/>
      <c r="M309" s="110">
        <v>0</v>
      </c>
      <c r="N309" s="110">
        <v>0</v>
      </c>
    </row>
    <row r="310" spans="1:14" x14ac:dyDescent="0.3">
      <c r="A310" s="74">
        <v>110017</v>
      </c>
      <c r="B310" s="74" t="s">
        <v>108</v>
      </c>
      <c r="C310" s="74">
        <v>9</v>
      </c>
      <c r="D310" s="74" t="s">
        <v>915</v>
      </c>
      <c r="E310" s="74" t="s">
        <v>1128</v>
      </c>
      <c r="F310" s="74" t="s">
        <v>1129</v>
      </c>
      <c r="G310" s="74" t="s">
        <v>182</v>
      </c>
      <c r="H310" s="74" t="s">
        <v>603</v>
      </c>
      <c r="I310" s="110">
        <v>200</v>
      </c>
      <c r="J310" s="110"/>
      <c r="K310" s="110"/>
      <c r="L310" s="110"/>
      <c r="M310" s="110"/>
      <c r="N310" s="110">
        <v>0</v>
      </c>
    </row>
    <row r="311" spans="1:14" x14ac:dyDescent="0.3">
      <c r="A311" s="74">
        <v>110110</v>
      </c>
      <c r="B311" s="74" t="s">
        <v>108</v>
      </c>
      <c r="C311" s="74">
        <v>9</v>
      </c>
      <c r="D311" s="74" t="s">
        <v>1207</v>
      </c>
      <c r="E311" s="74" t="s">
        <v>1208</v>
      </c>
      <c r="F311" s="74" t="s">
        <v>1147</v>
      </c>
      <c r="G311" s="74" t="s">
        <v>182</v>
      </c>
      <c r="H311" s="74" t="s">
        <v>646</v>
      </c>
      <c r="I311" s="110">
        <v>0</v>
      </c>
      <c r="J311" s="110"/>
      <c r="K311" s="110"/>
      <c r="L311" s="110"/>
      <c r="M311" s="110"/>
      <c r="N311" s="110"/>
    </row>
    <row r="312" spans="1:14" x14ac:dyDescent="0.3">
      <c r="A312" s="74">
        <v>110118</v>
      </c>
      <c r="B312" s="74" t="s">
        <v>108</v>
      </c>
      <c r="C312" s="74">
        <v>9</v>
      </c>
      <c r="D312" s="74" t="s">
        <v>5437</v>
      </c>
      <c r="E312" s="74" t="s">
        <v>5438</v>
      </c>
      <c r="F312" s="74" t="s">
        <v>5439</v>
      </c>
      <c r="G312" s="74" t="s">
        <v>182</v>
      </c>
      <c r="H312" s="74">
        <v>30039</v>
      </c>
      <c r="I312" s="110"/>
      <c r="J312" s="110"/>
      <c r="K312" s="110"/>
      <c r="L312" s="110"/>
      <c r="M312" s="110"/>
      <c r="N312" s="110"/>
    </row>
    <row r="313" spans="1:14" x14ac:dyDescent="0.3">
      <c r="A313" s="74">
        <v>110103</v>
      </c>
      <c r="B313" s="74" t="s">
        <v>108</v>
      </c>
      <c r="C313" s="74">
        <v>9</v>
      </c>
      <c r="D313" s="74" t="s">
        <v>1200</v>
      </c>
      <c r="E313" s="74" t="s">
        <v>1201</v>
      </c>
      <c r="F313" s="74" t="s">
        <v>1202</v>
      </c>
      <c r="G313" s="74" t="s">
        <v>182</v>
      </c>
      <c r="H313" s="74">
        <v>30522</v>
      </c>
      <c r="I313" s="110">
        <v>5833.34</v>
      </c>
      <c r="J313" s="110">
        <v>0</v>
      </c>
      <c r="K313" s="110"/>
      <c r="L313" s="110"/>
      <c r="M313" s="110">
        <v>0</v>
      </c>
      <c r="N313" s="110">
        <v>0</v>
      </c>
    </row>
    <row r="314" spans="1:14" x14ac:dyDescent="0.3">
      <c r="A314" s="74">
        <v>110051</v>
      </c>
      <c r="B314" s="74" t="s">
        <v>108</v>
      </c>
      <c r="C314" s="74">
        <v>9</v>
      </c>
      <c r="D314" s="74" t="s">
        <v>1157</v>
      </c>
      <c r="E314" s="74" t="s">
        <v>1158</v>
      </c>
      <c r="F314" s="74" t="s">
        <v>1159</v>
      </c>
      <c r="G314" s="74" t="s">
        <v>182</v>
      </c>
      <c r="H314" s="74" t="s">
        <v>184</v>
      </c>
      <c r="I314" s="110">
        <v>22.24</v>
      </c>
      <c r="J314" s="110"/>
      <c r="K314" s="110">
        <v>360</v>
      </c>
      <c r="L314" s="110">
        <v>25</v>
      </c>
      <c r="M314" s="110">
        <v>0</v>
      </c>
      <c r="N314" s="110">
        <v>377</v>
      </c>
    </row>
    <row r="315" spans="1:14" x14ac:dyDescent="0.3">
      <c r="A315" s="74">
        <v>110063</v>
      </c>
      <c r="B315" s="74" t="s">
        <v>108</v>
      </c>
      <c r="C315" s="74">
        <v>9</v>
      </c>
      <c r="D315" s="74" t="s">
        <v>744</v>
      </c>
      <c r="E315" s="74" t="s">
        <v>1163</v>
      </c>
      <c r="F315" s="74" t="s">
        <v>1164</v>
      </c>
      <c r="G315" s="74" t="s">
        <v>182</v>
      </c>
      <c r="H315" s="74">
        <v>30214</v>
      </c>
      <c r="I315" s="110">
        <v>399.95</v>
      </c>
      <c r="J315" s="110"/>
      <c r="K315" s="110"/>
      <c r="L315" s="110"/>
      <c r="M315" s="110">
        <v>0</v>
      </c>
      <c r="N315" s="110">
        <v>75</v>
      </c>
    </row>
    <row r="316" spans="1:14" x14ac:dyDescent="0.3">
      <c r="A316" s="74">
        <v>110039</v>
      </c>
      <c r="B316" s="74" t="s">
        <v>108</v>
      </c>
      <c r="C316" s="74">
        <v>9</v>
      </c>
      <c r="D316" s="74" t="s">
        <v>1139</v>
      </c>
      <c r="E316" s="74" t="s">
        <v>1140</v>
      </c>
      <c r="F316" s="74" t="s">
        <v>1141</v>
      </c>
      <c r="G316" s="74" t="s">
        <v>182</v>
      </c>
      <c r="H316" s="74">
        <v>30223</v>
      </c>
      <c r="I316" s="110">
        <v>0</v>
      </c>
      <c r="J316" s="110"/>
      <c r="K316" s="110"/>
      <c r="L316" s="110"/>
      <c r="M316" s="110">
        <v>0</v>
      </c>
      <c r="N316" s="110">
        <v>0</v>
      </c>
    </row>
    <row r="317" spans="1:14" x14ac:dyDescent="0.3">
      <c r="A317" s="74">
        <v>110109</v>
      </c>
      <c r="B317" s="74" t="s">
        <v>108</v>
      </c>
      <c r="C317" s="74">
        <v>9</v>
      </c>
      <c r="D317" s="74" t="s">
        <v>1204</v>
      </c>
      <c r="E317" s="74" t="s">
        <v>1205</v>
      </c>
      <c r="F317" s="74" t="s">
        <v>1206</v>
      </c>
      <c r="G317" s="74" t="s">
        <v>182</v>
      </c>
      <c r="H317" s="74" t="s">
        <v>630</v>
      </c>
      <c r="I317" s="110">
        <v>398</v>
      </c>
      <c r="J317" s="110"/>
      <c r="K317" s="110"/>
      <c r="L317" s="110"/>
      <c r="M317" s="110"/>
      <c r="N317" s="110">
        <v>0</v>
      </c>
    </row>
    <row r="318" spans="1:14" x14ac:dyDescent="0.3">
      <c r="A318" s="74">
        <v>110098</v>
      </c>
      <c r="B318" s="74" t="s">
        <v>108</v>
      </c>
      <c r="C318" s="74">
        <v>9</v>
      </c>
      <c r="D318" s="74" t="s">
        <v>5440</v>
      </c>
      <c r="E318" s="74" t="s">
        <v>5441</v>
      </c>
      <c r="F318" s="74" t="s">
        <v>5442</v>
      </c>
      <c r="G318" s="74" t="s">
        <v>182</v>
      </c>
      <c r="H318" s="74" t="s">
        <v>5443</v>
      </c>
      <c r="I318" s="110"/>
      <c r="J318" s="110"/>
      <c r="K318" s="110"/>
      <c r="L318" s="110"/>
      <c r="M318" s="110"/>
      <c r="N318" s="110"/>
    </row>
    <row r="319" spans="1:14" x14ac:dyDescent="0.3">
      <c r="A319" s="74">
        <v>110052</v>
      </c>
      <c r="B319" s="74" t="s">
        <v>108</v>
      </c>
      <c r="C319" s="74">
        <v>9</v>
      </c>
      <c r="D319" s="74" t="s">
        <v>666</v>
      </c>
      <c r="E319" s="74" t="s">
        <v>1160</v>
      </c>
      <c r="F319" s="74" t="s">
        <v>1159</v>
      </c>
      <c r="G319" s="74" t="s">
        <v>182</v>
      </c>
      <c r="H319" s="74">
        <v>30060</v>
      </c>
      <c r="I319" s="110">
        <v>0</v>
      </c>
      <c r="J319" s="110"/>
      <c r="K319" s="110"/>
      <c r="L319" s="110">
        <v>33</v>
      </c>
      <c r="M319" s="110">
        <v>67</v>
      </c>
      <c r="N319" s="110">
        <v>242</v>
      </c>
    </row>
    <row r="320" spans="1:14" x14ac:dyDescent="0.3">
      <c r="A320" s="74">
        <v>110068</v>
      </c>
      <c r="B320" s="74" t="s">
        <v>108</v>
      </c>
      <c r="C320" s="74">
        <v>9</v>
      </c>
      <c r="D320" s="74" t="s">
        <v>666</v>
      </c>
      <c r="E320" s="74" t="s">
        <v>1169</v>
      </c>
      <c r="F320" s="74" t="s">
        <v>1170</v>
      </c>
      <c r="G320" s="74" t="s">
        <v>182</v>
      </c>
      <c r="H320" s="74">
        <v>31405</v>
      </c>
      <c r="I320" s="110">
        <v>100</v>
      </c>
      <c r="J320" s="110"/>
      <c r="K320" s="110">
        <v>0</v>
      </c>
      <c r="L320" s="110"/>
      <c r="M320" s="110">
        <v>0</v>
      </c>
      <c r="N320" s="110">
        <v>0</v>
      </c>
    </row>
    <row r="321" spans="1:14" x14ac:dyDescent="0.3">
      <c r="A321" s="74">
        <v>110032</v>
      </c>
      <c r="B321" s="74" t="s">
        <v>108</v>
      </c>
      <c r="C321" s="74">
        <v>9</v>
      </c>
      <c r="D321" s="74" t="s">
        <v>666</v>
      </c>
      <c r="E321" s="74" t="s">
        <v>1137</v>
      </c>
      <c r="F321" s="74" t="s">
        <v>1138</v>
      </c>
      <c r="G321" s="74" t="s">
        <v>182</v>
      </c>
      <c r="H321" s="74">
        <v>31023</v>
      </c>
      <c r="I321" s="110">
        <v>0</v>
      </c>
      <c r="J321" s="110"/>
      <c r="K321" s="110"/>
      <c r="L321" s="110"/>
      <c r="M321" s="110"/>
      <c r="N321" s="110">
        <v>0</v>
      </c>
    </row>
    <row r="322" spans="1:14" x14ac:dyDescent="0.3">
      <c r="A322" s="74">
        <v>110018</v>
      </c>
      <c r="B322" s="74" t="s">
        <v>108</v>
      </c>
      <c r="C322" s="74">
        <v>9</v>
      </c>
      <c r="D322" s="74" t="s">
        <v>666</v>
      </c>
      <c r="E322" s="74" t="s">
        <v>1130</v>
      </c>
      <c r="F322" s="74" t="s">
        <v>1131</v>
      </c>
      <c r="G322" s="74" t="s">
        <v>182</v>
      </c>
      <c r="H322" s="74">
        <v>30901</v>
      </c>
      <c r="I322" s="110"/>
      <c r="J322" s="110"/>
      <c r="K322" s="110"/>
      <c r="L322" s="110"/>
      <c r="M322" s="110"/>
      <c r="N322" s="110">
        <v>0</v>
      </c>
    </row>
    <row r="323" spans="1:14" x14ac:dyDescent="0.3">
      <c r="A323" s="74">
        <v>110022</v>
      </c>
      <c r="B323" s="74" t="s">
        <v>108</v>
      </c>
      <c r="C323" s="74">
        <v>9</v>
      </c>
      <c r="D323" s="74" t="s">
        <v>666</v>
      </c>
      <c r="E323" s="74" t="s">
        <v>5444</v>
      </c>
      <c r="F323" s="74" t="s">
        <v>5445</v>
      </c>
      <c r="G323" s="74" t="s">
        <v>182</v>
      </c>
      <c r="H323" s="74">
        <v>30622</v>
      </c>
      <c r="I323" s="110"/>
      <c r="J323" s="110"/>
      <c r="K323" s="110"/>
      <c r="L323" s="110"/>
      <c r="M323" s="110"/>
      <c r="N323" s="110">
        <v>342</v>
      </c>
    </row>
    <row r="324" spans="1:14" x14ac:dyDescent="0.3">
      <c r="A324" s="74">
        <v>110088</v>
      </c>
      <c r="B324" s="74" t="s">
        <v>108</v>
      </c>
      <c r="C324" s="74">
        <v>9</v>
      </c>
      <c r="D324" s="74" t="s">
        <v>666</v>
      </c>
      <c r="E324" s="74" t="s">
        <v>1186</v>
      </c>
      <c r="F324" s="74" t="s">
        <v>1187</v>
      </c>
      <c r="G324" s="74" t="s">
        <v>182</v>
      </c>
      <c r="H324" s="74">
        <v>30680</v>
      </c>
      <c r="I324" s="110">
        <v>2734</v>
      </c>
      <c r="J324" s="110"/>
      <c r="K324" s="110"/>
      <c r="L324" s="110"/>
      <c r="M324" s="110">
        <v>0</v>
      </c>
      <c r="N324" s="110">
        <v>335</v>
      </c>
    </row>
    <row r="325" spans="1:14" x14ac:dyDescent="0.3">
      <c r="A325" s="74">
        <v>110065</v>
      </c>
      <c r="B325" s="74" t="s">
        <v>108</v>
      </c>
      <c r="C325" s="74">
        <v>9</v>
      </c>
      <c r="D325" s="74" t="s">
        <v>666</v>
      </c>
      <c r="E325" s="74" t="s">
        <v>1167</v>
      </c>
      <c r="F325" s="74" t="s">
        <v>1168</v>
      </c>
      <c r="G325" s="74" t="s">
        <v>182</v>
      </c>
      <c r="H325" s="74">
        <v>31082</v>
      </c>
      <c r="I325" s="110">
        <v>1115</v>
      </c>
      <c r="J325" s="110"/>
      <c r="K325" s="110"/>
      <c r="L325" s="110"/>
      <c r="M325" s="110">
        <v>0</v>
      </c>
      <c r="N325" s="110">
        <v>375</v>
      </c>
    </row>
    <row r="326" spans="1:14" x14ac:dyDescent="0.3">
      <c r="A326" s="74">
        <v>110083</v>
      </c>
      <c r="B326" s="74" t="s">
        <v>108</v>
      </c>
      <c r="C326" s="74">
        <v>9</v>
      </c>
      <c r="D326" s="74" t="s">
        <v>666</v>
      </c>
      <c r="E326" s="74" t="s">
        <v>1182</v>
      </c>
      <c r="F326" s="74" t="s">
        <v>1183</v>
      </c>
      <c r="G326" s="74" t="s">
        <v>182</v>
      </c>
      <c r="H326" s="74" t="s">
        <v>192</v>
      </c>
      <c r="I326" s="110">
        <v>325</v>
      </c>
      <c r="J326" s="110"/>
      <c r="K326" s="110"/>
      <c r="L326" s="110"/>
      <c r="M326" s="110"/>
      <c r="N326" s="110">
        <v>25</v>
      </c>
    </row>
    <row r="327" spans="1:14" x14ac:dyDescent="0.3">
      <c r="A327" s="74">
        <v>110009</v>
      </c>
      <c r="B327" s="74" t="s">
        <v>108</v>
      </c>
      <c r="C327" s="74">
        <v>9</v>
      </c>
      <c r="D327" s="74" t="s">
        <v>666</v>
      </c>
      <c r="E327" s="74" t="s">
        <v>1116</v>
      </c>
      <c r="F327" s="74" t="s">
        <v>1117</v>
      </c>
      <c r="G327" s="74" t="s">
        <v>182</v>
      </c>
      <c r="H327" s="74">
        <v>31707</v>
      </c>
      <c r="I327" s="110">
        <v>0</v>
      </c>
      <c r="J327" s="110"/>
      <c r="K327" s="110"/>
      <c r="L327" s="110"/>
      <c r="M327" s="110"/>
      <c r="N327" s="110">
        <v>0</v>
      </c>
    </row>
    <row r="328" spans="1:14" x14ac:dyDescent="0.3">
      <c r="A328" s="74">
        <v>110040</v>
      </c>
      <c r="B328" s="74" t="s">
        <v>108</v>
      </c>
      <c r="C328" s="74">
        <v>9</v>
      </c>
      <c r="D328" s="74" t="s">
        <v>666</v>
      </c>
      <c r="E328" s="74" t="s">
        <v>1142</v>
      </c>
      <c r="F328" s="74" t="s">
        <v>1141</v>
      </c>
      <c r="G328" s="74" t="s">
        <v>182</v>
      </c>
      <c r="H328" s="74" t="s">
        <v>188</v>
      </c>
      <c r="I328" s="110">
        <v>0</v>
      </c>
      <c r="J328" s="110"/>
      <c r="K328" s="110"/>
      <c r="L328" s="110"/>
      <c r="M328" s="110"/>
      <c r="N328" s="110"/>
    </row>
    <row r="329" spans="1:14" x14ac:dyDescent="0.3">
      <c r="A329" s="74">
        <v>110077</v>
      </c>
      <c r="B329" s="74" t="s">
        <v>108</v>
      </c>
      <c r="C329" s="74">
        <v>9</v>
      </c>
      <c r="D329" s="74" t="s">
        <v>666</v>
      </c>
      <c r="E329" s="74" t="s">
        <v>1174</v>
      </c>
      <c r="F329" s="74" t="s">
        <v>1175</v>
      </c>
      <c r="G329" s="74" t="s">
        <v>182</v>
      </c>
      <c r="H329" s="74">
        <v>31602</v>
      </c>
      <c r="I329" s="110">
        <v>0</v>
      </c>
      <c r="J329" s="110"/>
      <c r="K329" s="110"/>
      <c r="L329" s="110"/>
      <c r="M329" s="110"/>
      <c r="N329" s="110">
        <v>0</v>
      </c>
    </row>
    <row r="330" spans="1:14" x14ac:dyDescent="0.3">
      <c r="A330" s="74">
        <v>110011</v>
      </c>
      <c r="B330" s="74" t="s">
        <v>108</v>
      </c>
      <c r="C330" s="74">
        <v>9</v>
      </c>
      <c r="D330" s="74" t="s">
        <v>666</v>
      </c>
      <c r="E330" s="74" t="s">
        <v>1118</v>
      </c>
      <c r="F330" s="74" t="s">
        <v>1119</v>
      </c>
      <c r="G330" s="74" t="s">
        <v>182</v>
      </c>
      <c r="H330" s="74">
        <v>30601</v>
      </c>
      <c r="I330" s="110">
        <v>3088.84</v>
      </c>
      <c r="J330" s="110"/>
      <c r="K330" s="110">
        <v>0</v>
      </c>
      <c r="L330" s="110"/>
      <c r="M330" s="110">
        <v>0</v>
      </c>
      <c r="N330" s="110">
        <v>0</v>
      </c>
    </row>
    <row r="331" spans="1:14" x14ac:dyDescent="0.3">
      <c r="A331" s="74">
        <v>110028</v>
      </c>
      <c r="B331" s="74" t="s">
        <v>108</v>
      </c>
      <c r="C331" s="74">
        <v>9</v>
      </c>
      <c r="D331" s="74" t="s">
        <v>666</v>
      </c>
      <c r="E331" s="74" t="s">
        <v>1134</v>
      </c>
      <c r="F331" s="74" t="s">
        <v>680</v>
      </c>
      <c r="G331" s="74" t="s">
        <v>182</v>
      </c>
      <c r="H331" s="74">
        <v>30030</v>
      </c>
      <c r="I331" s="110">
        <v>0</v>
      </c>
      <c r="J331" s="110"/>
      <c r="K331" s="110">
        <v>0</v>
      </c>
      <c r="L331" s="110">
        <v>0</v>
      </c>
      <c r="M331" s="110">
        <v>0</v>
      </c>
      <c r="N331" s="110">
        <v>0</v>
      </c>
    </row>
    <row r="332" spans="1:14" x14ac:dyDescent="0.3">
      <c r="A332" s="74">
        <v>110029</v>
      </c>
      <c r="B332" s="74" t="s">
        <v>108</v>
      </c>
      <c r="C332" s="74">
        <v>9</v>
      </c>
      <c r="D332" s="74" t="s">
        <v>666</v>
      </c>
      <c r="E332" s="74" t="s">
        <v>1135</v>
      </c>
      <c r="F332" s="74" t="s">
        <v>1136</v>
      </c>
      <c r="G332" s="74" t="s">
        <v>182</v>
      </c>
      <c r="H332" s="74">
        <v>31040</v>
      </c>
      <c r="I332" s="110">
        <v>100</v>
      </c>
      <c r="J332" s="110"/>
      <c r="K332" s="110"/>
      <c r="L332" s="110"/>
      <c r="M332" s="110"/>
      <c r="N332" s="110">
        <v>0</v>
      </c>
    </row>
    <row r="333" spans="1:14" x14ac:dyDescent="0.3">
      <c r="A333" s="74">
        <v>110045</v>
      </c>
      <c r="B333" s="74" t="s">
        <v>108</v>
      </c>
      <c r="C333" s="74">
        <v>9</v>
      </c>
      <c r="D333" s="74" t="s">
        <v>666</v>
      </c>
      <c r="E333" s="74" t="s">
        <v>1146</v>
      </c>
      <c r="F333" s="74" t="s">
        <v>1147</v>
      </c>
      <c r="G333" s="74" t="s">
        <v>182</v>
      </c>
      <c r="H333" s="74">
        <v>30044</v>
      </c>
      <c r="I333" s="110">
        <v>1250</v>
      </c>
      <c r="J333" s="110"/>
      <c r="K333" s="110"/>
      <c r="L333" s="110"/>
      <c r="M333" s="110"/>
      <c r="N333" s="110">
        <v>0</v>
      </c>
    </row>
    <row r="334" spans="1:14" x14ac:dyDescent="0.3">
      <c r="A334" s="74">
        <v>110048</v>
      </c>
      <c r="B334" s="74" t="s">
        <v>108</v>
      </c>
      <c r="C334" s="74">
        <v>9</v>
      </c>
      <c r="D334" s="74" t="s">
        <v>666</v>
      </c>
      <c r="E334" s="74" t="s">
        <v>1153</v>
      </c>
      <c r="F334" s="74" t="s">
        <v>1154</v>
      </c>
      <c r="G334" s="74" t="s">
        <v>182</v>
      </c>
      <c r="H334" s="74" t="s">
        <v>189</v>
      </c>
      <c r="I334" s="110">
        <v>1637.1</v>
      </c>
      <c r="J334" s="110"/>
      <c r="K334" s="110"/>
      <c r="L334" s="110"/>
      <c r="M334" s="110">
        <v>0</v>
      </c>
      <c r="N334" s="110">
        <v>0</v>
      </c>
    </row>
    <row r="335" spans="1:14" x14ac:dyDescent="0.3">
      <c r="A335" s="74">
        <v>110064</v>
      </c>
      <c r="B335" s="74" t="s">
        <v>108</v>
      </c>
      <c r="C335" s="74">
        <v>9</v>
      </c>
      <c r="D335" s="74" t="s">
        <v>666</v>
      </c>
      <c r="E335" s="74" t="s">
        <v>1165</v>
      </c>
      <c r="F335" s="74" t="s">
        <v>1166</v>
      </c>
      <c r="G335" s="74" t="s">
        <v>182</v>
      </c>
      <c r="H335" s="74">
        <v>30161</v>
      </c>
      <c r="I335" s="110">
        <v>690</v>
      </c>
      <c r="J335" s="110">
        <v>0</v>
      </c>
      <c r="K335" s="110"/>
      <c r="L335" s="110"/>
      <c r="M335" s="110"/>
      <c r="N335" s="110"/>
    </row>
    <row r="336" spans="1:14" x14ac:dyDescent="0.3">
      <c r="A336" s="74">
        <v>110079</v>
      </c>
      <c r="B336" s="74" t="s">
        <v>108</v>
      </c>
      <c r="C336" s="74">
        <v>9</v>
      </c>
      <c r="D336" s="74" t="s">
        <v>666</v>
      </c>
      <c r="E336" s="74" t="s">
        <v>1176</v>
      </c>
      <c r="F336" s="74" t="s">
        <v>1177</v>
      </c>
      <c r="G336" s="74" t="s">
        <v>182</v>
      </c>
      <c r="H336" s="74">
        <v>31093</v>
      </c>
      <c r="I336" s="110">
        <v>2604.17</v>
      </c>
      <c r="J336" s="110"/>
      <c r="K336" s="110"/>
      <c r="L336" s="110"/>
      <c r="M336" s="110">
        <v>0</v>
      </c>
      <c r="N336" s="110">
        <v>459.25</v>
      </c>
    </row>
    <row r="337" spans="1:14" x14ac:dyDescent="0.3">
      <c r="A337" s="74">
        <v>110081</v>
      </c>
      <c r="B337" s="74" t="s">
        <v>108</v>
      </c>
      <c r="C337" s="74">
        <v>9</v>
      </c>
      <c r="D337" s="74" t="s">
        <v>666</v>
      </c>
      <c r="E337" s="74" t="s">
        <v>1180</v>
      </c>
      <c r="F337" s="74" t="s">
        <v>1179</v>
      </c>
      <c r="G337" s="74" t="s">
        <v>182</v>
      </c>
      <c r="H337" s="74">
        <v>30677</v>
      </c>
      <c r="I337" s="110">
        <v>1400</v>
      </c>
      <c r="J337" s="110"/>
      <c r="K337" s="110"/>
      <c r="L337" s="110"/>
      <c r="M337" s="110">
        <v>0</v>
      </c>
      <c r="N337" s="110">
        <v>311</v>
      </c>
    </row>
    <row r="338" spans="1:14" x14ac:dyDescent="0.3">
      <c r="A338" s="74">
        <v>110012</v>
      </c>
      <c r="B338" s="74" t="s">
        <v>108</v>
      </c>
      <c r="C338" s="74">
        <v>9</v>
      </c>
      <c r="D338" s="74" t="s">
        <v>1120</v>
      </c>
      <c r="E338" s="74" t="s">
        <v>1121</v>
      </c>
      <c r="F338" s="74" t="s">
        <v>670</v>
      </c>
      <c r="G338" s="74" t="s">
        <v>182</v>
      </c>
      <c r="H338" s="74">
        <v>30606</v>
      </c>
      <c r="I338" s="110">
        <v>0</v>
      </c>
      <c r="J338" s="110"/>
      <c r="K338" s="110"/>
      <c r="L338" s="110"/>
      <c r="M338" s="110">
        <v>0</v>
      </c>
      <c r="N338" s="110">
        <v>0</v>
      </c>
    </row>
    <row r="339" spans="1:14" x14ac:dyDescent="0.3">
      <c r="A339" s="74">
        <v>110105</v>
      </c>
      <c r="B339" s="74" t="s">
        <v>108</v>
      </c>
      <c r="C339" s="74">
        <v>9</v>
      </c>
      <c r="D339" s="74" t="s">
        <v>1203</v>
      </c>
      <c r="E339" s="74" t="s">
        <v>5283</v>
      </c>
      <c r="F339" s="74" t="s">
        <v>5284</v>
      </c>
      <c r="G339" s="74" t="s">
        <v>182</v>
      </c>
      <c r="H339" s="74">
        <v>30354</v>
      </c>
      <c r="I339" s="110">
        <v>0</v>
      </c>
      <c r="J339" s="110"/>
      <c r="K339" s="110"/>
      <c r="L339" s="110"/>
      <c r="M339" s="110"/>
      <c r="N339" s="110"/>
    </row>
    <row r="340" spans="1:14" x14ac:dyDescent="0.3">
      <c r="A340" s="74">
        <v>110119</v>
      </c>
      <c r="B340" s="74" t="s">
        <v>108</v>
      </c>
      <c r="C340" s="74">
        <v>9</v>
      </c>
      <c r="D340" s="74" t="s">
        <v>5914</v>
      </c>
      <c r="E340" s="74" t="s">
        <v>5915</v>
      </c>
      <c r="F340" s="74" t="s">
        <v>5916</v>
      </c>
      <c r="G340" s="74" t="s">
        <v>182</v>
      </c>
      <c r="H340" s="74">
        <v>30022</v>
      </c>
      <c r="I340" s="110">
        <v>0</v>
      </c>
      <c r="J340" s="110"/>
      <c r="K340" s="110"/>
      <c r="L340" s="110"/>
      <c r="M340" s="110"/>
      <c r="N340" s="110"/>
    </row>
    <row r="341" spans="1:14" x14ac:dyDescent="0.3">
      <c r="A341" s="74">
        <v>110042</v>
      </c>
      <c r="B341" s="74" t="s">
        <v>108</v>
      </c>
      <c r="C341" s="74">
        <v>9</v>
      </c>
      <c r="D341" s="74" t="s">
        <v>1143</v>
      </c>
      <c r="E341" s="74" t="s">
        <v>1144</v>
      </c>
      <c r="F341" s="74" t="s">
        <v>1145</v>
      </c>
      <c r="G341" s="74" t="s">
        <v>182</v>
      </c>
      <c r="H341" s="74">
        <v>31312</v>
      </c>
      <c r="I341" s="110"/>
      <c r="J341" s="110"/>
      <c r="K341" s="110"/>
      <c r="L341" s="110"/>
      <c r="M341" s="110">
        <v>0</v>
      </c>
      <c r="N341" s="110">
        <v>0</v>
      </c>
    </row>
    <row r="342" spans="1:14" x14ac:dyDescent="0.3">
      <c r="A342" s="74">
        <v>110102</v>
      </c>
      <c r="B342" s="74" t="s">
        <v>108</v>
      </c>
      <c r="C342" s="74">
        <v>9</v>
      </c>
      <c r="D342" s="74" t="s">
        <v>1197</v>
      </c>
      <c r="E342" s="74" t="s">
        <v>1198</v>
      </c>
      <c r="F342" s="74" t="s">
        <v>1199</v>
      </c>
      <c r="G342" s="74" t="s">
        <v>182</v>
      </c>
      <c r="H342" s="74" t="s">
        <v>186</v>
      </c>
      <c r="I342" s="110">
        <v>0</v>
      </c>
      <c r="J342" s="110"/>
      <c r="K342" s="110"/>
      <c r="L342" s="110">
        <v>440</v>
      </c>
      <c r="M342" s="110">
        <v>60</v>
      </c>
      <c r="N342" s="110">
        <v>279</v>
      </c>
    </row>
    <row r="343" spans="1:14" x14ac:dyDescent="0.3">
      <c r="A343" s="74">
        <v>110058</v>
      </c>
      <c r="B343" s="74" t="s">
        <v>108</v>
      </c>
      <c r="C343" s="74">
        <v>9</v>
      </c>
      <c r="D343" s="74" t="s">
        <v>1040</v>
      </c>
      <c r="E343" s="74" t="s">
        <v>1161</v>
      </c>
      <c r="F343" s="74" t="s">
        <v>1162</v>
      </c>
      <c r="G343" s="74" t="s">
        <v>182</v>
      </c>
      <c r="H343" s="74" t="s">
        <v>191</v>
      </c>
      <c r="I343" s="110">
        <v>90</v>
      </c>
      <c r="J343" s="110">
        <v>0</v>
      </c>
      <c r="K343" s="110"/>
      <c r="L343" s="110"/>
      <c r="M343" s="110">
        <v>0</v>
      </c>
      <c r="N343" s="110"/>
    </row>
    <row r="344" spans="1:14" x14ac:dyDescent="0.3">
      <c r="A344" s="74">
        <v>110047</v>
      </c>
      <c r="B344" s="74" t="s">
        <v>108</v>
      </c>
      <c r="C344" s="74">
        <v>9</v>
      </c>
      <c r="D344" s="74" t="s">
        <v>1150</v>
      </c>
      <c r="E344" s="74" t="s">
        <v>1151</v>
      </c>
      <c r="F344" s="74" t="s">
        <v>1152</v>
      </c>
      <c r="G344" s="74" t="s">
        <v>182</v>
      </c>
      <c r="H344" s="74">
        <v>30249</v>
      </c>
      <c r="I344" s="110">
        <v>0</v>
      </c>
      <c r="J344" s="110"/>
      <c r="K344" s="110"/>
      <c r="L344" s="110"/>
      <c r="M344" s="110"/>
      <c r="N344" s="110">
        <v>0</v>
      </c>
    </row>
    <row r="345" spans="1:14" x14ac:dyDescent="0.3">
      <c r="A345" s="74">
        <v>119009</v>
      </c>
      <c r="B345" s="74" t="s">
        <v>108</v>
      </c>
      <c r="C345" s="74">
        <v>9</v>
      </c>
      <c r="D345" s="74" t="s">
        <v>1215</v>
      </c>
      <c r="E345" s="74" t="s">
        <v>1216</v>
      </c>
      <c r="F345" s="74" t="s">
        <v>1154</v>
      </c>
      <c r="G345" s="74" t="s">
        <v>182</v>
      </c>
      <c r="H345" s="74">
        <v>31204</v>
      </c>
      <c r="I345" s="110">
        <v>100</v>
      </c>
      <c r="J345" s="110">
        <v>0</v>
      </c>
      <c r="K345" s="110"/>
      <c r="L345" s="110"/>
      <c r="M345" s="110"/>
      <c r="N345" s="110">
        <v>100</v>
      </c>
    </row>
    <row r="346" spans="1:14" x14ac:dyDescent="0.3">
      <c r="A346" s="74">
        <v>110099</v>
      </c>
      <c r="B346" s="74" t="s">
        <v>108</v>
      </c>
      <c r="C346" s="74">
        <v>9</v>
      </c>
      <c r="D346" s="74" t="s">
        <v>1194</v>
      </c>
      <c r="E346" s="74" t="s">
        <v>1195</v>
      </c>
      <c r="F346" s="74" t="s">
        <v>1196</v>
      </c>
      <c r="G346" s="74" t="s">
        <v>182</v>
      </c>
      <c r="H346" s="74">
        <v>30096</v>
      </c>
      <c r="I346" s="110">
        <v>200</v>
      </c>
      <c r="J346" s="110"/>
      <c r="K346" s="110">
        <v>0</v>
      </c>
      <c r="L346" s="110"/>
      <c r="M346" s="110"/>
      <c r="N346" s="110"/>
    </row>
    <row r="347" spans="1:14" x14ac:dyDescent="0.3">
      <c r="A347" s="74">
        <v>110046</v>
      </c>
      <c r="B347" s="74" t="s">
        <v>108</v>
      </c>
      <c r="C347" s="74">
        <v>9</v>
      </c>
      <c r="D347" s="74" t="s">
        <v>699</v>
      </c>
      <c r="E347" s="74" t="s">
        <v>1148</v>
      </c>
      <c r="F347" s="74" t="s">
        <v>1149</v>
      </c>
      <c r="G347" s="74" t="s">
        <v>182</v>
      </c>
      <c r="H347" s="74">
        <v>30244</v>
      </c>
      <c r="I347" s="110">
        <v>0</v>
      </c>
      <c r="J347" s="110"/>
      <c r="K347" s="110"/>
      <c r="L347" s="110"/>
      <c r="M347" s="110"/>
      <c r="N347" s="110"/>
    </row>
    <row r="348" spans="1:14" x14ac:dyDescent="0.3">
      <c r="A348" s="74">
        <v>110015</v>
      </c>
      <c r="B348" s="74" t="s">
        <v>108</v>
      </c>
      <c r="C348" s="74">
        <v>9</v>
      </c>
      <c r="D348" s="74" t="s">
        <v>1125</v>
      </c>
      <c r="E348" s="74" t="s">
        <v>1126</v>
      </c>
      <c r="F348" s="74" t="s">
        <v>1124</v>
      </c>
      <c r="G348" s="74" t="s">
        <v>182</v>
      </c>
      <c r="H348" s="74" t="s">
        <v>183</v>
      </c>
      <c r="I348" s="110">
        <v>0</v>
      </c>
      <c r="J348" s="110">
        <v>0</v>
      </c>
      <c r="K348" s="110"/>
      <c r="L348" s="110"/>
      <c r="M348" s="110"/>
      <c r="N348" s="110"/>
    </row>
    <row r="349" spans="1:14" x14ac:dyDescent="0.3">
      <c r="A349" s="74">
        <v>110092</v>
      </c>
      <c r="B349" s="74" t="s">
        <v>108</v>
      </c>
      <c r="C349" s="74">
        <v>9</v>
      </c>
      <c r="D349" s="74" t="s">
        <v>1188</v>
      </c>
      <c r="E349" s="74" t="s">
        <v>1189</v>
      </c>
      <c r="F349" s="74" t="s">
        <v>1190</v>
      </c>
      <c r="G349" s="74" t="s">
        <v>182</v>
      </c>
      <c r="H349" s="74">
        <v>30092</v>
      </c>
      <c r="I349" s="110">
        <v>1396.2</v>
      </c>
      <c r="J349" s="110">
        <v>0</v>
      </c>
      <c r="K349" s="110"/>
      <c r="L349" s="110">
        <v>147</v>
      </c>
      <c r="M349" s="110">
        <v>18</v>
      </c>
      <c r="N349" s="110">
        <v>0</v>
      </c>
    </row>
    <row r="350" spans="1:14" x14ac:dyDescent="0.3">
      <c r="A350" s="74">
        <v>110093</v>
      </c>
      <c r="B350" s="74" t="s">
        <v>108</v>
      </c>
      <c r="C350" s="74">
        <v>9</v>
      </c>
      <c r="D350" s="74" t="s">
        <v>1191</v>
      </c>
      <c r="E350" s="74" t="s">
        <v>1192</v>
      </c>
      <c r="F350" s="74" t="s">
        <v>1193</v>
      </c>
      <c r="G350" s="74" t="s">
        <v>182</v>
      </c>
      <c r="H350" s="74" t="s">
        <v>185</v>
      </c>
      <c r="I350" s="110">
        <v>2000</v>
      </c>
      <c r="J350" s="110"/>
      <c r="K350" s="110"/>
      <c r="L350" s="110"/>
      <c r="M350" s="110"/>
      <c r="N350" s="110">
        <v>0</v>
      </c>
    </row>
    <row r="351" spans="1:14" x14ac:dyDescent="0.3">
      <c r="A351" s="74">
        <v>110049</v>
      </c>
      <c r="B351" s="74" t="s">
        <v>108</v>
      </c>
      <c r="C351" s="74">
        <v>9</v>
      </c>
      <c r="D351" s="74" t="s">
        <v>1155</v>
      </c>
      <c r="E351" s="74" t="s">
        <v>1156</v>
      </c>
      <c r="F351" s="74" t="s">
        <v>1154</v>
      </c>
      <c r="G351" s="74" t="s">
        <v>182</v>
      </c>
      <c r="H351" s="74" t="s">
        <v>190</v>
      </c>
      <c r="I351" s="110">
        <v>1126.04</v>
      </c>
      <c r="J351" s="110"/>
      <c r="K351" s="110"/>
      <c r="L351" s="110"/>
      <c r="M351" s="110">
        <v>0</v>
      </c>
      <c r="N351" s="110">
        <v>0</v>
      </c>
    </row>
    <row r="352" spans="1:14" x14ac:dyDescent="0.3">
      <c r="A352" s="74">
        <v>110112</v>
      </c>
      <c r="B352" s="74" t="s">
        <v>108</v>
      </c>
      <c r="C352" s="74">
        <v>9</v>
      </c>
      <c r="D352" s="74" t="s">
        <v>1209</v>
      </c>
      <c r="E352" s="74" t="s">
        <v>1210</v>
      </c>
      <c r="F352" s="74" t="s">
        <v>1211</v>
      </c>
      <c r="G352" s="74" t="s">
        <v>182</v>
      </c>
      <c r="H352" s="74">
        <v>31721</v>
      </c>
      <c r="I352" s="110"/>
      <c r="J352" s="110"/>
      <c r="K352" s="110"/>
      <c r="L352" s="110"/>
      <c r="M352" s="110"/>
      <c r="N352" s="110"/>
    </row>
    <row r="353" spans="1:14" x14ac:dyDescent="0.3">
      <c r="A353" s="74">
        <v>110016</v>
      </c>
      <c r="B353" s="74" t="s">
        <v>108</v>
      </c>
      <c r="C353" s="74">
        <v>9</v>
      </c>
      <c r="D353" s="74" t="s">
        <v>1127</v>
      </c>
      <c r="E353" s="74" t="s">
        <v>5271</v>
      </c>
      <c r="F353" s="74" t="s">
        <v>5272</v>
      </c>
      <c r="G353" s="74" t="s">
        <v>182</v>
      </c>
      <c r="H353" s="74" t="s">
        <v>5273</v>
      </c>
      <c r="I353" s="110">
        <v>9250</v>
      </c>
      <c r="J353" s="110">
        <v>0</v>
      </c>
      <c r="K353" s="110"/>
      <c r="L353" s="110">
        <v>0</v>
      </c>
      <c r="M353" s="110">
        <v>0</v>
      </c>
      <c r="N353" s="110">
        <v>0</v>
      </c>
    </row>
    <row r="354" spans="1:14" x14ac:dyDescent="0.3">
      <c r="A354" s="74">
        <v>110094</v>
      </c>
      <c r="B354" s="74" t="s">
        <v>108</v>
      </c>
      <c r="C354" s="74">
        <v>9</v>
      </c>
      <c r="D354" s="74" t="s">
        <v>5446</v>
      </c>
      <c r="E354" s="74" t="s">
        <v>5447</v>
      </c>
      <c r="F354" s="74" t="s">
        <v>1149</v>
      </c>
      <c r="G354" s="74" t="s">
        <v>182</v>
      </c>
      <c r="H354" s="74">
        <v>30045</v>
      </c>
      <c r="I354" s="110"/>
      <c r="J354" s="110"/>
      <c r="K354" s="110"/>
      <c r="L354" s="110"/>
      <c r="M354" s="110"/>
      <c r="N354" s="110"/>
    </row>
    <row r="355" spans="1:14" x14ac:dyDescent="0.3">
      <c r="A355" s="74">
        <v>110113</v>
      </c>
      <c r="B355" s="74" t="s">
        <v>108</v>
      </c>
      <c r="C355" s="74">
        <v>9</v>
      </c>
      <c r="D355" s="74" t="s">
        <v>1212</v>
      </c>
      <c r="E355" s="74" t="s">
        <v>1213</v>
      </c>
      <c r="F355" s="74" t="s">
        <v>1214</v>
      </c>
      <c r="G355" s="74" t="s">
        <v>182</v>
      </c>
      <c r="H355" s="74">
        <v>31405</v>
      </c>
      <c r="I355" s="110">
        <v>0</v>
      </c>
      <c r="J355" s="110"/>
      <c r="K355" s="110"/>
      <c r="L355" s="110"/>
      <c r="M355" s="110"/>
      <c r="N355" s="110"/>
    </row>
    <row r="356" spans="1:14" x14ac:dyDescent="0.3">
      <c r="A356" s="74">
        <v>110082</v>
      </c>
      <c r="B356" s="74" t="s">
        <v>108</v>
      </c>
      <c r="C356" s="74">
        <v>9</v>
      </c>
      <c r="D356" s="74" t="s">
        <v>714</v>
      </c>
      <c r="E356" s="74" t="s">
        <v>1181</v>
      </c>
      <c r="F356" s="74" t="s">
        <v>1179</v>
      </c>
      <c r="G356" s="74" t="s">
        <v>182</v>
      </c>
      <c r="H356" s="74" t="s">
        <v>187</v>
      </c>
      <c r="I356" s="110">
        <v>499.5</v>
      </c>
      <c r="J356" s="110"/>
      <c r="K356" s="110"/>
      <c r="L356" s="110"/>
      <c r="M356" s="110">
        <v>285</v>
      </c>
      <c r="N356" s="110">
        <v>120</v>
      </c>
    </row>
    <row r="357" spans="1:14" x14ac:dyDescent="0.3">
      <c r="A357" s="74">
        <v>110030</v>
      </c>
      <c r="B357" s="74" t="s">
        <v>108</v>
      </c>
      <c r="C357" s="74">
        <v>9</v>
      </c>
      <c r="D357" s="74" t="s">
        <v>719</v>
      </c>
      <c r="E357" s="74" t="s">
        <v>5448</v>
      </c>
      <c r="F357" s="74" t="s">
        <v>5449</v>
      </c>
      <c r="G357" s="74" t="s">
        <v>182</v>
      </c>
      <c r="H357" s="74">
        <v>31021</v>
      </c>
      <c r="I357" s="110">
        <v>0</v>
      </c>
      <c r="J357" s="110"/>
      <c r="K357" s="110"/>
      <c r="L357" s="110"/>
      <c r="M357" s="110"/>
      <c r="N357" s="110"/>
    </row>
    <row r="358" spans="1:14" x14ac:dyDescent="0.3">
      <c r="A358" s="74">
        <v>110086</v>
      </c>
      <c r="B358" s="74" t="s">
        <v>108</v>
      </c>
      <c r="C358" s="74">
        <v>9</v>
      </c>
      <c r="D358" s="74" t="s">
        <v>1184</v>
      </c>
      <c r="E358" s="74" t="s">
        <v>967</v>
      </c>
      <c r="F358" s="74" t="s">
        <v>1185</v>
      </c>
      <c r="G358" s="74" t="s">
        <v>182</v>
      </c>
      <c r="H358" s="74" t="s">
        <v>538</v>
      </c>
      <c r="I358" s="110">
        <v>70</v>
      </c>
      <c r="J358" s="110"/>
      <c r="K358" s="110"/>
      <c r="L358" s="110"/>
      <c r="M358" s="110"/>
      <c r="N358" s="110"/>
    </row>
    <row r="359" spans="1:14" x14ac:dyDescent="0.3">
      <c r="A359" s="74">
        <v>110115</v>
      </c>
      <c r="B359" s="74" t="s">
        <v>108</v>
      </c>
      <c r="C359" s="74">
        <v>9</v>
      </c>
      <c r="D359" s="74" t="s">
        <v>5450</v>
      </c>
      <c r="E359" s="74" t="s">
        <v>5451</v>
      </c>
      <c r="F359" s="74" t="s">
        <v>5452</v>
      </c>
      <c r="G359" s="74" t="s">
        <v>182</v>
      </c>
      <c r="H359" s="74" t="s">
        <v>5453</v>
      </c>
      <c r="I359" s="110"/>
      <c r="J359" s="110"/>
      <c r="K359" s="110"/>
      <c r="L359" s="110"/>
      <c r="M359" s="110"/>
      <c r="N359" s="110"/>
    </row>
    <row r="360" spans="1:14" x14ac:dyDescent="0.3">
      <c r="A360" s="74">
        <v>140184</v>
      </c>
      <c r="B360" s="74" t="s">
        <v>575</v>
      </c>
      <c r="C360" s="74">
        <v>11</v>
      </c>
      <c r="D360" s="74" t="s">
        <v>1443</v>
      </c>
      <c r="E360" s="74" t="s">
        <v>1444</v>
      </c>
      <c r="F360" s="74" t="s">
        <v>1445</v>
      </c>
      <c r="G360" s="74" t="s">
        <v>195</v>
      </c>
      <c r="H360" s="74">
        <v>61201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  <c r="N360" s="110">
        <v>0</v>
      </c>
    </row>
    <row r="361" spans="1:14" x14ac:dyDescent="0.3">
      <c r="A361" s="74">
        <v>140026</v>
      </c>
      <c r="B361" s="74" t="s">
        <v>575</v>
      </c>
      <c r="C361" s="74">
        <v>11</v>
      </c>
      <c r="D361" s="74" t="s">
        <v>5454</v>
      </c>
      <c r="E361" s="74" t="s">
        <v>5455</v>
      </c>
      <c r="F361" s="74" t="s">
        <v>5456</v>
      </c>
      <c r="G361" s="74" t="s">
        <v>195</v>
      </c>
      <c r="H361" s="74">
        <v>61722</v>
      </c>
      <c r="I361" s="110">
        <v>0</v>
      </c>
      <c r="J361" s="110"/>
      <c r="K361" s="110">
        <v>0</v>
      </c>
      <c r="L361" s="110"/>
      <c r="M361" s="110"/>
      <c r="N361" s="110"/>
    </row>
    <row r="362" spans="1:14" x14ac:dyDescent="0.3">
      <c r="A362" s="74">
        <v>140030</v>
      </c>
      <c r="B362" s="74" t="s">
        <v>575</v>
      </c>
      <c r="C362" s="74">
        <v>11</v>
      </c>
      <c r="D362" s="74" t="s">
        <v>1257</v>
      </c>
      <c r="E362" s="74" t="s">
        <v>1258</v>
      </c>
      <c r="F362" s="74" t="s">
        <v>1259</v>
      </c>
      <c r="G362" s="74" t="s">
        <v>195</v>
      </c>
      <c r="H362" s="74" t="s">
        <v>208</v>
      </c>
      <c r="I362" s="110"/>
      <c r="J362" s="110"/>
      <c r="K362" s="110"/>
      <c r="L362" s="110"/>
      <c r="M362" s="110"/>
      <c r="N362" s="110">
        <v>0</v>
      </c>
    </row>
    <row r="363" spans="1:14" x14ac:dyDescent="0.3">
      <c r="A363" s="74">
        <v>140148</v>
      </c>
      <c r="B363" s="74" t="s">
        <v>575</v>
      </c>
      <c r="C363" s="74">
        <v>11</v>
      </c>
      <c r="D363" s="74" t="s">
        <v>1402</v>
      </c>
      <c r="E363" s="74" t="s">
        <v>1403</v>
      </c>
      <c r="F363" s="74" t="s">
        <v>1404</v>
      </c>
      <c r="G363" s="74" t="s">
        <v>195</v>
      </c>
      <c r="H363" s="74" t="s">
        <v>5275</v>
      </c>
      <c r="I363" s="110"/>
      <c r="J363" s="110"/>
      <c r="K363" s="110">
        <v>0</v>
      </c>
      <c r="L363" s="110"/>
      <c r="M363" s="110">
        <v>0</v>
      </c>
      <c r="N363" s="110">
        <v>0</v>
      </c>
    </row>
    <row r="364" spans="1:14" x14ac:dyDescent="0.3">
      <c r="A364" s="74">
        <v>140032</v>
      </c>
      <c r="B364" s="74" t="s">
        <v>575</v>
      </c>
      <c r="C364" s="74">
        <v>11</v>
      </c>
      <c r="D364" s="74" t="s">
        <v>5457</v>
      </c>
      <c r="E364" s="74" t="s">
        <v>1260</v>
      </c>
      <c r="F364" s="74" t="s">
        <v>5458</v>
      </c>
      <c r="G364" s="74" t="s">
        <v>195</v>
      </c>
      <c r="H364" s="74">
        <v>61724</v>
      </c>
      <c r="I364" s="110"/>
      <c r="J364" s="110"/>
      <c r="K364" s="110"/>
      <c r="L364" s="110"/>
      <c r="M364" s="110"/>
      <c r="N364" s="110"/>
    </row>
    <row r="365" spans="1:14" x14ac:dyDescent="0.3">
      <c r="A365" s="74">
        <v>140177</v>
      </c>
      <c r="B365" s="74" t="s">
        <v>575</v>
      </c>
      <c r="C365" s="74">
        <v>11</v>
      </c>
      <c r="D365" s="74" t="s">
        <v>5459</v>
      </c>
      <c r="E365" s="74" t="s">
        <v>5460</v>
      </c>
      <c r="F365" s="74" t="s">
        <v>5461</v>
      </c>
      <c r="G365" s="74" t="s">
        <v>195</v>
      </c>
      <c r="H365" s="74">
        <v>61866</v>
      </c>
      <c r="I365" s="110">
        <v>250</v>
      </c>
      <c r="J365" s="110"/>
      <c r="K365" s="110"/>
      <c r="L365" s="110"/>
      <c r="M365" s="110">
        <v>0</v>
      </c>
      <c r="N365" s="110">
        <v>0</v>
      </c>
    </row>
    <row r="366" spans="1:14" x14ac:dyDescent="0.3">
      <c r="A366" s="74">
        <v>140249</v>
      </c>
      <c r="B366" s="74" t="s">
        <v>575</v>
      </c>
      <c r="C366" s="74">
        <v>11</v>
      </c>
      <c r="D366" s="74" t="s">
        <v>5462</v>
      </c>
      <c r="E366" s="74" t="s">
        <v>5463</v>
      </c>
      <c r="F366" s="74" t="s">
        <v>5464</v>
      </c>
      <c r="G366" s="74" t="s">
        <v>195</v>
      </c>
      <c r="H366" s="74">
        <v>60543</v>
      </c>
      <c r="I366" s="110"/>
      <c r="J366" s="110"/>
      <c r="K366" s="110"/>
      <c r="L366" s="110"/>
      <c r="M366" s="110"/>
      <c r="N366" s="110"/>
    </row>
    <row r="367" spans="1:14" x14ac:dyDescent="0.3">
      <c r="A367" s="74">
        <v>140046</v>
      </c>
      <c r="B367" s="74" t="s">
        <v>575</v>
      </c>
      <c r="C367" s="74">
        <v>11</v>
      </c>
      <c r="D367" s="74" t="s">
        <v>1270</v>
      </c>
      <c r="E367" s="74" t="s">
        <v>1271</v>
      </c>
      <c r="F367" s="74" t="s">
        <v>1272</v>
      </c>
      <c r="G367" s="74" t="s">
        <v>195</v>
      </c>
      <c r="H367" s="74">
        <v>61423</v>
      </c>
      <c r="I367" s="110">
        <v>0</v>
      </c>
      <c r="J367" s="110">
        <v>0</v>
      </c>
      <c r="K367" s="110"/>
      <c r="L367" s="110"/>
      <c r="M367" s="110">
        <v>0</v>
      </c>
      <c r="N367" s="110">
        <v>0</v>
      </c>
    </row>
    <row r="368" spans="1:14" x14ac:dyDescent="0.3">
      <c r="A368" s="74">
        <v>140051</v>
      </c>
      <c r="B368" s="74" t="s">
        <v>575</v>
      </c>
      <c r="C368" s="74">
        <v>11</v>
      </c>
      <c r="D368" s="74" t="s">
        <v>1279</v>
      </c>
      <c r="E368" s="74" t="s">
        <v>1280</v>
      </c>
      <c r="F368" s="74" t="s">
        <v>1281</v>
      </c>
      <c r="G368" s="74" t="s">
        <v>195</v>
      </c>
      <c r="H368" s="74">
        <v>61725</v>
      </c>
      <c r="I368" s="110">
        <v>870</v>
      </c>
      <c r="J368" s="110"/>
      <c r="K368" s="110"/>
      <c r="L368" s="110"/>
      <c r="M368" s="110"/>
      <c r="N368" s="110">
        <v>0</v>
      </c>
    </row>
    <row r="369" spans="1:14" x14ac:dyDescent="0.3">
      <c r="A369" s="74">
        <v>140038</v>
      </c>
      <c r="B369" s="74" t="s">
        <v>575</v>
      </c>
      <c r="C369" s="74">
        <v>11</v>
      </c>
      <c r="D369" s="74" t="s">
        <v>1264</v>
      </c>
      <c r="E369" s="74" t="s">
        <v>1265</v>
      </c>
      <c r="F369" s="74" t="s">
        <v>1266</v>
      </c>
      <c r="G369" s="74" t="s">
        <v>195</v>
      </c>
      <c r="H369" s="74">
        <v>61701</v>
      </c>
      <c r="I369" s="110">
        <v>175</v>
      </c>
      <c r="J369" s="110"/>
      <c r="K369" s="110">
        <v>0</v>
      </c>
      <c r="L369" s="110"/>
      <c r="M369" s="110"/>
      <c r="N369" s="110">
        <v>0</v>
      </c>
    </row>
    <row r="370" spans="1:14" x14ac:dyDescent="0.3">
      <c r="A370" s="74">
        <v>140081</v>
      </c>
      <c r="B370" s="74" t="s">
        <v>575</v>
      </c>
      <c r="C370" s="74">
        <v>11</v>
      </c>
      <c r="D370" s="74" t="s">
        <v>915</v>
      </c>
      <c r="E370" s="74" t="s">
        <v>1319</v>
      </c>
      <c r="F370" s="74" t="s">
        <v>1320</v>
      </c>
      <c r="G370" s="74" t="s">
        <v>195</v>
      </c>
      <c r="H370" s="74">
        <v>61832</v>
      </c>
      <c r="I370" s="110">
        <v>5899.89</v>
      </c>
      <c r="J370" s="110"/>
      <c r="K370" s="110">
        <v>0</v>
      </c>
      <c r="L370" s="110"/>
      <c r="M370" s="110">
        <v>0</v>
      </c>
      <c r="N370" s="110">
        <v>579</v>
      </c>
    </row>
    <row r="371" spans="1:14" x14ac:dyDescent="0.3">
      <c r="A371" s="74">
        <v>140083</v>
      </c>
      <c r="B371" s="74" t="s">
        <v>575</v>
      </c>
      <c r="C371" s="74">
        <v>11</v>
      </c>
      <c r="D371" s="74" t="s">
        <v>915</v>
      </c>
      <c r="E371" s="74" t="s">
        <v>5303</v>
      </c>
      <c r="F371" s="74" t="s">
        <v>1193</v>
      </c>
      <c r="G371" s="74" t="s">
        <v>195</v>
      </c>
      <c r="H371" s="74">
        <v>62522</v>
      </c>
      <c r="I371" s="110">
        <v>9829</v>
      </c>
      <c r="J371" s="110"/>
      <c r="K371" s="110"/>
      <c r="L371" s="110"/>
      <c r="M371" s="110">
        <v>50</v>
      </c>
      <c r="N371" s="110">
        <v>1235</v>
      </c>
    </row>
    <row r="372" spans="1:14" x14ac:dyDescent="0.3">
      <c r="A372" s="74">
        <v>140112</v>
      </c>
      <c r="B372" s="74" t="s">
        <v>575</v>
      </c>
      <c r="C372" s="74">
        <v>11</v>
      </c>
      <c r="D372" s="74" t="s">
        <v>915</v>
      </c>
      <c r="E372" s="74" t="s">
        <v>1347</v>
      </c>
      <c r="F372" s="74" t="s">
        <v>1348</v>
      </c>
      <c r="G372" s="74" t="s">
        <v>195</v>
      </c>
      <c r="H372" s="74">
        <v>62644</v>
      </c>
      <c r="I372" s="110">
        <v>0</v>
      </c>
      <c r="J372" s="110"/>
      <c r="K372" s="110"/>
      <c r="L372" s="110"/>
      <c r="M372" s="110"/>
      <c r="N372" s="110">
        <v>0</v>
      </c>
    </row>
    <row r="373" spans="1:14" x14ac:dyDescent="0.3">
      <c r="A373" s="74">
        <v>140120</v>
      </c>
      <c r="B373" s="74" t="s">
        <v>575</v>
      </c>
      <c r="C373" s="74">
        <v>11</v>
      </c>
      <c r="D373" s="74" t="s">
        <v>915</v>
      </c>
      <c r="E373" s="74" t="s">
        <v>1361</v>
      </c>
      <c r="F373" s="74" t="s">
        <v>1023</v>
      </c>
      <c r="G373" s="74" t="s">
        <v>195</v>
      </c>
      <c r="H373" s="74">
        <v>62650</v>
      </c>
      <c r="I373" s="110">
        <v>2217.3000000000002</v>
      </c>
      <c r="J373" s="110">
        <v>0</v>
      </c>
      <c r="K373" s="110">
        <v>0</v>
      </c>
      <c r="L373" s="110"/>
      <c r="M373" s="110">
        <v>0</v>
      </c>
      <c r="N373" s="110">
        <v>50</v>
      </c>
    </row>
    <row r="374" spans="1:14" x14ac:dyDescent="0.3">
      <c r="A374" s="74">
        <v>140122</v>
      </c>
      <c r="B374" s="74" t="s">
        <v>575</v>
      </c>
      <c r="C374" s="74">
        <v>11</v>
      </c>
      <c r="D374" s="74" t="s">
        <v>915</v>
      </c>
      <c r="E374" s="74" t="s">
        <v>1364</v>
      </c>
      <c r="F374" s="74" t="s">
        <v>1365</v>
      </c>
      <c r="G374" s="74" t="s">
        <v>195</v>
      </c>
      <c r="H374" s="74" t="s">
        <v>205</v>
      </c>
      <c r="I374" s="110">
        <v>525</v>
      </c>
      <c r="J374" s="110">
        <v>0</v>
      </c>
      <c r="K374" s="110"/>
      <c r="L374" s="110"/>
      <c r="M374" s="110">
        <v>0</v>
      </c>
      <c r="N374" s="110">
        <v>0</v>
      </c>
    </row>
    <row r="375" spans="1:14" x14ac:dyDescent="0.3">
      <c r="A375" s="74">
        <v>140057</v>
      </c>
      <c r="B375" s="74" t="s">
        <v>575</v>
      </c>
      <c r="C375" s="74">
        <v>11</v>
      </c>
      <c r="D375" s="74" t="s">
        <v>1291</v>
      </c>
      <c r="E375" s="74" t="s">
        <v>1292</v>
      </c>
      <c r="F375" s="74" t="s">
        <v>1293</v>
      </c>
      <c r="G375" s="74" t="s">
        <v>195</v>
      </c>
      <c r="H375" s="74">
        <v>62627</v>
      </c>
      <c r="I375" s="110">
        <v>0</v>
      </c>
      <c r="J375" s="110"/>
      <c r="K375" s="110"/>
      <c r="L375" s="110"/>
      <c r="M375" s="110">
        <v>0</v>
      </c>
      <c r="N375" s="110">
        <v>0</v>
      </c>
    </row>
    <row r="376" spans="1:14" x14ac:dyDescent="0.3">
      <c r="A376" s="74">
        <v>140058</v>
      </c>
      <c r="B376" s="74" t="s">
        <v>575</v>
      </c>
      <c r="C376" s="74">
        <v>11</v>
      </c>
      <c r="D376" s="74" t="s">
        <v>1294</v>
      </c>
      <c r="E376" s="74" t="s">
        <v>1295</v>
      </c>
      <c r="F376" s="74" t="s">
        <v>1296</v>
      </c>
      <c r="G376" s="74" t="s">
        <v>195</v>
      </c>
      <c r="H376" s="74">
        <v>62628</v>
      </c>
      <c r="I376" s="110">
        <v>200</v>
      </c>
      <c r="J376" s="110">
        <v>0</v>
      </c>
      <c r="K376" s="110"/>
      <c r="L376" s="110"/>
      <c r="M376" s="110"/>
      <c r="N376" s="110"/>
    </row>
    <row r="377" spans="1:14" x14ac:dyDescent="0.3">
      <c r="A377" s="74">
        <v>140234</v>
      </c>
      <c r="B377" s="74" t="s">
        <v>575</v>
      </c>
      <c r="C377" s="74">
        <v>11</v>
      </c>
      <c r="D377" s="74" t="s">
        <v>1484</v>
      </c>
      <c r="E377" s="74" t="s">
        <v>1485</v>
      </c>
      <c r="F377" s="74" t="s">
        <v>1486</v>
      </c>
      <c r="G377" s="74" t="s">
        <v>195</v>
      </c>
      <c r="H377" s="74">
        <v>60018</v>
      </c>
      <c r="I377" s="110">
        <v>0</v>
      </c>
      <c r="J377" s="110"/>
      <c r="K377" s="110"/>
      <c r="L377" s="110"/>
      <c r="M377" s="110"/>
      <c r="N377" s="110"/>
    </row>
    <row r="378" spans="1:14" x14ac:dyDescent="0.3">
      <c r="A378" s="74">
        <v>140020</v>
      </c>
      <c r="B378" s="74" t="s">
        <v>575</v>
      </c>
      <c r="C378" s="74">
        <v>11</v>
      </c>
      <c r="D378" s="74" t="s">
        <v>1244</v>
      </c>
      <c r="E378" s="74" t="s">
        <v>1245</v>
      </c>
      <c r="F378" s="74" t="s">
        <v>1246</v>
      </c>
      <c r="G378" s="74" t="s">
        <v>195</v>
      </c>
      <c r="H378" s="74">
        <v>61410</v>
      </c>
      <c r="I378" s="110">
        <v>0</v>
      </c>
      <c r="J378" s="110">
        <v>0</v>
      </c>
      <c r="K378" s="110"/>
      <c r="L378" s="110"/>
      <c r="M378" s="110"/>
      <c r="N378" s="110">
        <v>342</v>
      </c>
    </row>
    <row r="379" spans="1:14" x14ac:dyDescent="0.3">
      <c r="A379" s="74">
        <v>140025</v>
      </c>
      <c r="B379" s="74" t="s">
        <v>575</v>
      </c>
      <c r="C379" s="74">
        <v>11</v>
      </c>
      <c r="D379" s="74" t="s">
        <v>1251</v>
      </c>
      <c r="E379" s="74" t="s">
        <v>1252</v>
      </c>
      <c r="F379" s="74" t="s">
        <v>1253</v>
      </c>
      <c r="G379" s="74" t="s">
        <v>195</v>
      </c>
      <c r="H379" s="74" t="s">
        <v>198</v>
      </c>
      <c r="I379" s="110">
        <v>1100</v>
      </c>
      <c r="J379" s="110">
        <v>0</v>
      </c>
      <c r="K379" s="110"/>
      <c r="L379" s="110"/>
      <c r="M379" s="110">
        <v>816.5</v>
      </c>
      <c r="N379" s="110">
        <v>816.5</v>
      </c>
    </row>
    <row r="380" spans="1:14" x14ac:dyDescent="0.3">
      <c r="A380" s="74">
        <v>140117</v>
      </c>
      <c r="B380" s="74" t="s">
        <v>575</v>
      </c>
      <c r="C380" s="74">
        <v>11</v>
      </c>
      <c r="D380" s="74" t="s">
        <v>1355</v>
      </c>
      <c r="E380" s="74" t="s">
        <v>1356</v>
      </c>
      <c r="F380" s="74" t="s">
        <v>1357</v>
      </c>
      <c r="G380" s="74" t="s">
        <v>195</v>
      </c>
      <c r="H380" s="74">
        <v>62539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  <c r="N380" s="110">
        <v>0</v>
      </c>
    </row>
    <row r="381" spans="1:14" x14ac:dyDescent="0.3">
      <c r="A381" s="74">
        <v>140206</v>
      </c>
      <c r="B381" s="74" t="s">
        <v>575</v>
      </c>
      <c r="C381" s="74">
        <v>11</v>
      </c>
      <c r="D381" s="74" t="s">
        <v>1468</v>
      </c>
      <c r="E381" s="74" t="s">
        <v>1469</v>
      </c>
      <c r="F381" s="74" t="s">
        <v>1470</v>
      </c>
      <c r="G381" s="74" t="s">
        <v>195</v>
      </c>
      <c r="H381" s="74">
        <v>60181</v>
      </c>
      <c r="I381" s="110">
        <v>250</v>
      </c>
      <c r="J381" s="110"/>
      <c r="K381" s="110"/>
      <c r="L381" s="110"/>
      <c r="M381" s="110">
        <v>0</v>
      </c>
      <c r="N381" s="110">
        <v>0</v>
      </c>
    </row>
    <row r="382" spans="1:14" x14ac:dyDescent="0.3">
      <c r="A382" s="74">
        <v>140127</v>
      </c>
      <c r="B382" s="74" t="s">
        <v>575</v>
      </c>
      <c r="C382" s="74">
        <v>11</v>
      </c>
      <c r="D382" s="74" t="s">
        <v>1372</v>
      </c>
      <c r="E382" s="74" t="s">
        <v>1373</v>
      </c>
      <c r="F382" s="74" t="s">
        <v>1374</v>
      </c>
      <c r="G382" s="74" t="s">
        <v>195</v>
      </c>
      <c r="H382" s="74">
        <v>61753</v>
      </c>
      <c r="I382" s="110">
        <v>0</v>
      </c>
      <c r="J382" s="110">
        <v>0</v>
      </c>
      <c r="K382" s="110"/>
      <c r="L382" s="110"/>
      <c r="M382" s="110"/>
      <c r="N382" s="110">
        <v>0</v>
      </c>
    </row>
    <row r="383" spans="1:14" x14ac:dyDescent="0.3">
      <c r="A383" s="74">
        <v>140073</v>
      </c>
      <c r="B383" s="74" t="s">
        <v>575</v>
      </c>
      <c r="C383" s="74">
        <v>11</v>
      </c>
      <c r="D383" s="74" t="s">
        <v>1306</v>
      </c>
      <c r="E383" s="74" t="s">
        <v>1307</v>
      </c>
      <c r="F383" s="74" t="s">
        <v>1308</v>
      </c>
      <c r="G383" s="74" t="s">
        <v>195</v>
      </c>
      <c r="H383" s="74">
        <v>62324</v>
      </c>
      <c r="I383" s="110">
        <v>0</v>
      </c>
      <c r="J383" s="110"/>
      <c r="K383" s="110">
        <v>0</v>
      </c>
      <c r="L383" s="110">
        <v>0</v>
      </c>
      <c r="M383" s="110">
        <v>0</v>
      </c>
      <c r="N383" s="110">
        <v>0</v>
      </c>
    </row>
    <row r="384" spans="1:14" x14ac:dyDescent="0.3">
      <c r="A384" s="74">
        <v>140047</v>
      </c>
      <c r="B384" s="74" t="s">
        <v>575</v>
      </c>
      <c r="C384" s="74">
        <v>11</v>
      </c>
      <c r="D384" s="74" t="s">
        <v>1273</v>
      </c>
      <c r="E384" s="74" t="s">
        <v>1274</v>
      </c>
      <c r="F384" s="74" t="s">
        <v>1272</v>
      </c>
      <c r="G384" s="74" t="s">
        <v>195</v>
      </c>
      <c r="H384" s="74">
        <v>61423</v>
      </c>
      <c r="I384" s="110">
        <v>0</v>
      </c>
      <c r="J384" s="110"/>
      <c r="K384" s="110"/>
      <c r="L384" s="110"/>
      <c r="M384" s="110"/>
      <c r="N384" s="110">
        <v>0</v>
      </c>
    </row>
    <row r="385" spans="1:14" x14ac:dyDescent="0.3">
      <c r="A385" s="74">
        <v>140075</v>
      </c>
      <c r="B385" s="74" t="s">
        <v>575</v>
      </c>
      <c r="C385" s="74">
        <v>11</v>
      </c>
      <c r="D385" s="74" t="s">
        <v>1309</v>
      </c>
      <c r="E385" s="74" t="s">
        <v>1310</v>
      </c>
      <c r="F385" s="74" t="s">
        <v>1311</v>
      </c>
      <c r="G385" s="74" t="s">
        <v>195</v>
      </c>
      <c r="H385" s="74" t="s">
        <v>204</v>
      </c>
      <c r="I385" s="110"/>
      <c r="J385" s="110"/>
      <c r="K385" s="110">
        <v>0</v>
      </c>
      <c r="L385" s="110"/>
      <c r="M385" s="110"/>
      <c r="N385" s="110">
        <v>0</v>
      </c>
    </row>
    <row r="386" spans="1:14" x14ac:dyDescent="0.3">
      <c r="A386" s="74">
        <v>140087</v>
      </c>
      <c r="B386" s="74" t="s">
        <v>575</v>
      </c>
      <c r="C386" s="74">
        <v>11</v>
      </c>
      <c r="D386" s="74" t="s">
        <v>744</v>
      </c>
      <c r="E386" s="74" t="s">
        <v>1325</v>
      </c>
      <c r="F386" s="74" t="s">
        <v>1326</v>
      </c>
      <c r="G386" s="74" t="s">
        <v>195</v>
      </c>
      <c r="H386" s="74">
        <v>60069</v>
      </c>
      <c r="I386" s="110">
        <v>1208</v>
      </c>
      <c r="J386" s="110"/>
      <c r="K386" s="110">
        <v>0</v>
      </c>
      <c r="L386" s="110"/>
      <c r="M386" s="110"/>
      <c r="N386" s="110">
        <v>0</v>
      </c>
    </row>
    <row r="387" spans="1:14" x14ac:dyDescent="0.3">
      <c r="A387" s="74">
        <v>140084</v>
      </c>
      <c r="B387" s="74" t="s">
        <v>575</v>
      </c>
      <c r="C387" s="74">
        <v>11</v>
      </c>
      <c r="D387" s="74" t="s">
        <v>1321</v>
      </c>
      <c r="E387" s="74" t="s">
        <v>1322</v>
      </c>
      <c r="F387" s="74" t="s">
        <v>680</v>
      </c>
      <c r="G387" s="74" t="s">
        <v>195</v>
      </c>
      <c r="H387" s="74">
        <v>62526</v>
      </c>
      <c r="I387" s="110"/>
      <c r="J387" s="110"/>
      <c r="K387" s="110"/>
      <c r="L387" s="110"/>
      <c r="M387" s="110">
        <v>0</v>
      </c>
      <c r="N387" s="110">
        <v>0</v>
      </c>
    </row>
    <row r="388" spans="1:14" x14ac:dyDescent="0.3">
      <c r="A388" s="74">
        <v>140079</v>
      </c>
      <c r="B388" s="74" t="s">
        <v>575</v>
      </c>
      <c r="C388" s="74">
        <v>11</v>
      </c>
      <c r="D388" s="74" t="s">
        <v>1316</v>
      </c>
      <c r="E388" s="74" t="s">
        <v>1317</v>
      </c>
      <c r="F388" s="74" t="s">
        <v>1318</v>
      </c>
      <c r="G388" s="74" t="s">
        <v>195</v>
      </c>
      <c r="H388" s="74">
        <v>61427</v>
      </c>
      <c r="I388" s="110">
        <v>0</v>
      </c>
      <c r="J388" s="110"/>
      <c r="K388" s="110"/>
      <c r="L388" s="110"/>
      <c r="M388" s="110"/>
      <c r="N388" s="110">
        <v>0</v>
      </c>
    </row>
    <row r="389" spans="1:14" x14ac:dyDescent="0.3">
      <c r="A389" s="74">
        <v>140201</v>
      </c>
      <c r="B389" s="74" t="s">
        <v>575</v>
      </c>
      <c r="C389" s="74">
        <v>11</v>
      </c>
      <c r="D389" s="74" t="s">
        <v>1457</v>
      </c>
      <c r="E389" s="74" t="s">
        <v>1458</v>
      </c>
      <c r="F389" s="74" t="s">
        <v>1459</v>
      </c>
      <c r="G389" s="74" t="s">
        <v>195</v>
      </c>
      <c r="H389" s="74">
        <v>62568</v>
      </c>
      <c r="I389" s="110">
        <v>735</v>
      </c>
      <c r="J389" s="110"/>
      <c r="K389" s="110"/>
      <c r="L389" s="110"/>
      <c r="M389" s="110">
        <v>0</v>
      </c>
      <c r="N389" s="110">
        <v>0</v>
      </c>
    </row>
    <row r="390" spans="1:14" x14ac:dyDescent="0.3">
      <c r="A390" s="74">
        <v>140233</v>
      </c>
      <c r="B390" s="74" t="s">
        <v>575</v>
      </c>
      <c r="C390" s="74">
        <v>11</v>
      </c>
      <c r="D390" s="74" t="s">
        <v>5917</v>
      </c>
      <c r="E390" s="74" t="s">
        <v>5918</v>
      </c>
      <c r="F390" s="74" t="s">
        <v>5919</v>
      </c>
      <c r="G390" s="74" t="s">
        <v>195</v>
      </c>
      <c r="H390" s="74">
        <v>61821</v>
      </c>
      <c r="I390" s="110"/>
      <c r="J390" s="110"/>
      <c r="K390" s="110"/>
      <c r="L390" s="110"/>
      <c r="M390" s="110"/>
      <c r="N390" s="110"/>
    </row>
    <row r="391" spans="1:14" x14ac:dyDescent="0.3">
      <c r="A391" s="74">
        <v>140093</v>
      </c>
      <c r="B391" s="74" t="s">
        <v>575</v>
      </c>
      <c r="C391" s="74">
        <v>11</v>
      </c>
      <c r="D391" s="74" t="s">
        <v>1335</v>
      </c>
      <c r="E391" s="74" t="s">
        <v>1336</v>
      </c>
      <c r="F391" s="74" t="s">
        <v>779</v>
      </c>
      <c r="G391" s="74" t="s">
        <v>195</v>
      </c>
      <c r="H391" s="74">
        <v>61530</v>
      </c>
      <c r="I391" s="110">
        <v>5208.32</v>
      </c>
      <c r="J391" s="110">
        <v>0</v>
      </c>
      <c r="K391" s="110"/>
      <c r="L391" s="110"/>
      <c r="M391" s="110"/>
      <c r="N391" s="110">
        <v>345</v>
      </c>
    </row>
    <row r="392" spans="1:14" x14ac:dyDescent="0.3">
      <c r="A392" s="74">
        <v>140218</v>
      </c>
      <c r="B392" s="74" t="s">
        <v>575</v>
      </c>
      <c r="C392" s="74">
        <v>11</v>
      </c>
      <c r="D392" s="74" t="s">
        <v>666</v>
      </c>
      <c r="E392" s="74" t="s">
        <v>1481</v>
      </c>
      <c r="F392" s="74" t="s">
        <v>1482</v>
      </c>
      <c r="G392" s="74" t="s">
        <v>195</v>
      </c>
      <c r="H392" s="74">
        <v>62694</v>
      </c>
      <c r="I392" s="110"/>
      <c r="J392" s="110">
        <v>0</v>
      </c>
      <c r="K392" s="110"/>
      <c r="L392" s="110"/>
      <c r="M392" s="110">
        <v>0</v>
      </c>
      <c r="N392" s="110">
        <v>0</v>
      </c>
    </row>
    <row r="393" spans="1:14" x14ac:dyDescent="0.3">
      <c r="A393" s="74">
        <v>140187</v>
      </c>
      <c r="B393" s="74" t="s">
        <v>575</v>
      </c>
      <c r="C393" s="74">
        <v>11</v>
      </c>
      <c r="D393" s="74" t="s">
        <v>666</v>
      </c>
      <c r="E393" s="74" t="s">
        <v>1447</v>
      </c>
      <c r="F393" s="74" t="s">
        <v>1448</v>
      </c>
      <c r="G393" s="74" t="s">
        <v>195</v>
      </c>
      <c r="H393" s="74">
        <v>62681</v>
      </c>
      <c r="I393" s="110">
        <v>990.41</v>
      </c>
      <c r="J393" s="110"/>
      <c r="K393" s="110"/>
      <c r="L393" s="110"/>
      <c r="M393" s="110">
        <v>0</v>
      </c>
      <c r="N393" s="110">
        <v>0</v>
      </c>
    </row>
    <row r="394" spans="1:14" x14ac:dyDescent="0.3">
      <c r="A394" s="74">
        <v>140039</v>
      </c>
      <c r="B394" s="74" t="s">
        <v>575</v>
      </c>
      <c r="C394" s="74">
        <v>11</v>
      </c>
      <c r="D394" s="74" t="s">
        <v>666</v>
      </c>
      <c r="E394" s="74" t="s">
        <v>1267</v>
      </c>
      <c r="F394" s="74" t="s">
        <v>1266</v>
      </c>
      <c r="G394" s="74" t="s">
        <v>195</v>
      </c>
      <c r="H394" s="74">
        <v>61701</v>
      </c>
      <c r="I394" s="110">
        <v>3450</v>
      </c>
      <c r="J394" s="110">
        <v>17.03</v>
      </c>
      <c r="K394" s="110">
        <v>0</v>
      </c>
      <c r="L394" s="110">
        <v>0</v>
      </c>
      <c r="M394" s="110">
        <v>0</v>
      </c>
      <c r="N394" s="110">
        <v>19</v>
      </c>
    </row>
    <row r="395" spans="1:14" x14ac:dyDescent="0.3">
      <c r="A395" s="74">
        <v>140035</v>
      </c>
      <c r="B395" s="74" t="s">
        <v>575</v>
      </c>
      <c r="C395" s="74">
        <v>11</v>
      </c>
      <c r="D395" s="74" t="s">
        <v>666</v>
      </c>
      <c r="E395" s="74" t="s">
        <v>1262</v>
      </c>
      <c r="F395" s="74" t="s">
        <v>1263</v>
      </c>
      <c r="G395" s="74" t="s">
        <v>195</v>
      </c>
      <c r="H395" s="74" t="s">
        <v>206</v>
      </c>
      <c r="I395" s="110">
        <v>192.52</v>
      </c>
      <c r="J395" s="110"/>
      <c r="K395" s="110"/>
      <c r="L395" s="110"/>
      <c r="M395" s="110"/>
      <c r="N395" s="110">
        <v>117</v>
      </c>
    </row>
    <row r="396" spans="1:14" x14ac:dyDescent="0.3">
      <c r="A396" s="74">
        <v>140043</v>
      </c>
      <c r="B396" s="74" t="s">
        <v>575</v>
      </c>
      <c r="C396" s="74">
        <v>11</v>
      </c>
      <c r="D396" s="74" t="s">
        <v>666</v>
      </c>
      <c r="E396" s="74" t="s">
        <v>1268</v>
      </c>
      <c r="F396" s="74" t="s">
        <v>1269</v>
      </c>
      <c r="G396" s="74" t="s">
        <v>195</v>
      </c>
      <c r="H396" s="74">
        <v>62513</v>
      </c>
      <c r="I396" s="110">
        <v>0</v>
      </c>
      <c r="J396" s="110"/>
      <c r="K396" s="110"/>
      <c r="L396" s="110"/>
      <c r="M396" s="110">
        <v>0</v>
      </c>
      <c r="N396" s="110">
        <v>0</v>
      </c>
    </row>
    <row r="397" spans="1:14" x14ac:dyDescent="0.3">
      <c r="A397" s="74">
        <v>140098</v>
      </c>
      <c r="B397" s="74" t="s">
        <v>575</v>
      </c>
      <c r="C397" s="74">
        <v>11</v>
      </c>
      <c r="D397" s="74" t="s">
        <v>666</v>
      </c>
      <c r="E397" s="74" t="s">
        <v>1340</v>
      </c>
      <c r="F397" s="74" t="s">
        <v>1341</v>
      </c>
      <c r="G397" s="74" t="s">
        <v>195</v>
      </c>
      <c r="H397" s="74">
        <v>61401</v>
      </c>
      <c r="I397" s="110">
        <v>1197.74</v>
      </c>
      <c r="J397" s="110">
        <v>0</v>
      </c>
      <c r="K397" s="110">
        <v>0</v>
      </c>
      <c r="L397" s="110"/>
      <c r="M397" s="110"/>
      <c r="N397" s="110">
        <v>0</v>
      </c>
    </row>
    <row r="398" spans="1:14" x14ac:dyDescent="0.3">
      <c r="A398" s="74">
        <v>140102</v>
      </c>
      <c r="B398" s="74" t="s">
        <v>575</v>
      </c>
      <c r="C398" s="74">
        <v>11</v>
      </c>
      <c r="D398" s="74" t="s">
        <v>666</v>
      </c>
      <c r="E398" s="74" t="s">
        <v>1343</v>
      </c>
      <c r="F398" s="74" t="s">
        <v>1344</v>
      </c>
      <c r="G398" s="74" t="s">
        <v>195</v>
      </c>
      <c r="H398" s="74">
        <v>62640</v>
      </c>
      <c r="I398" s="110">
        <v>0</v>
      </c>
      <c r="J398" s="110"/>
      <c r="K398" s="110"/>
      <c r="L398" s="110"/>
      <c r="M398" s="110"/>
      <c r="N398" s="110">
        <v>0</v>
      </c>
    </row>
    <row r="399" spans="1:14" x14ac:dyDescent="0.3">
      <c r="A399" s="74">
        <v>140162</v>
      </c>
      <c r="B399" s="74" t="s">
        <v>575</v>
      </c>
      <c r="C399" s="74">
        <v>11</v>
      </c>
      <c r="D399" s="74" t="s">
        <v>666</v>
      </c>
      <c r="E399" s="74" t="s">
        <v>1415</v>
      </c>
      <c r="F399" s="74" t="s">
        <v>1416</v>
      </c>
      <c r="G399" s="74" t="s">
        <v>195</v>
      </c>
      <c r="H399" s="74" t="s">
        <v>207</v>
      </c>
      <c r="I399" s="110">
        <v>2761</v>
      </c>
      <c r="J399" s="110">
        <v>0</v>
      </c>
      <c r="K399" s="110"/>
      <c r="L399" s="110"/>
      <c r="M399" s="110">
        <v>1312.25</v>
      </c>
      <c r="N399" s="110">
        <v>1999</v>
      </c>
    </row>
    <row r="400" spans="1:14" x14ac:dyDescent="0.3">
      <c r="A400" s="74">
        <v>140207</v>
      </c>
      <c r="B400" s="74" t="s">
        <v>575</v>
      </c>
      <c r="C400" s="74">
        <v>11</v>
      </c>
      <c r="D400" s="74" t="s">
        <v>666</v>
      </c>
      <c r="E400" s="74" t="s">
        <v>1471</v>
      </c>
      <c r="F400" s="74" t="s">
        <v>1259</v>
      </c>
      <c r="G400" s="74" t="s">
        <v>195</v>
      </c>
      <c r="H400" s="74" t="s">
        <v>209</v>
      </c>
      <c r="I400" s="110">
        <v>0</v>
      </c>
      <c r="J400" s="110"/>
      <c r="K400" s="110">
        <v>0</v>
      </c>
      <c r="L400" s="110">
        <v>0</v>
      </c>
      <c r="M400" s="110">
        <v>0</v>
      </c>
      <c r="N400" s="110">
        <v>0</v>
      </c>
    </row>
    <row r="401" spans="1:14" x14ac:dyDescent="0.3">
      <c r="A401" s="74">
        <v>140022</v>
      </c>
      <c r="B401" s="74" t="s">
        <v>575</v>
      </c>
      <c r="C401" s="74">
        <v>11</v>
      </c>
      <c r="D401" s="74" t="s">
        <v>666</v>
      </c>
      <c r="E401" s="74" t="s">
        <v>1247</v>
      </c>
      <c r="F401" s="74" t="s">
        <v>1248</v>
      </c>
      <c r="G401" s="74" t="s">
        <v>195</v>
      </c>
      <c r="H401" s="74">
        <v>62806</v>
      </c>
      <c r="I401" s="110">
        <v>0</v>
      </c>
      <c r="J401" s="110">
        <v>0</v>
      </c>
      <c r="K401" s="110"/>
      <c r="L401" s="110">
        <v>60</v>
      </c>
      <c r="M401" s="110">
        <v>360</v>
      </c>
      <c r="N401" s="110">
        <v>475</v>
      </c>
    </row>
    <row r="402" spans="1:14" x14ac:dyDescent="0.3">
      <c r="A402" s="74">
        <v>140049</v>
      </c>
      <c r="B402" s="74" t="s">
        <v>575</v>
      </c>
      <c r="C402" s="74">
        <v>11</v>
      </c>
      <c r="D402" s="74" t="s">
        <v>666</v>
      </c>
      <c r="E402" s="74" t="s">
        <v>1277</v>
      </c>
      <c r="F402" s="74" t="s">
        <v>1278</v>
      </c>
      <c r="G402" s="74" t="s">
        <v>195</v>
      </c>
      <c r="H402" s="74">
        <v>62901</v>
      </c>
      <c r="I402" s="110">
        <v>0</v>
      </c>
      <c r="J402" s="110"/>
      <c r="K402" s="110">
        <v>0</v>
      </c>
      <c r="L402" s="110">
        <v>0</v>
      </c>
      <c r="M402" s="110">
        <v>0</v>
      </c>
      <c r="N402" s="110">
        <v>0</v>
      </c>
    </row>
    <row r="403" spans="1:14" x14ac:dyDescent="0.3">
      <c r="A403" s="74">
        <v>140071</v>
      </c>
      <c r="B403" s="74" t="s">
        <v>575</v>
      </c>
      <c r="C403" s="74">
        <v>11</v>
      </c>
      <c r="D403" s="74" t="s">
        <v>666</v>
      </c>
      <c r="E403" s="74" t="s">
        <v>1304</v>
      </c>
      <c r="F403" s="74" t="s">
        <v>1305</v>
      </c>
      <c r="G403" s="74" t="s">
        <v>195</v>
      </c>
      <c r="H403" s="74">
        <v>60411</v>
      </c>
      <c r="I403" s="110">
        <v>40</v>
      </c>
      <c r="J403" s="110"/>
      <c r="K403" s="110"/>
      <c r="L403" s="110"/>
      <c r="M403" s="110">
        <v>127</v>
      </c>
      <c r="N403" s="110">
        <v>143</v>
      </c>
    </row>
    <row r="404" spans="1:14" x14ac:dyDescent="0.3">
      <c r="A404" s="74">
        <v>140091</v>
      </c>
      <c r="B404" s="74" t="s">
        <v>575</v>
      </c>
      <c r="C404" s="74">
        <v>11</v>
      </c>
      <c r="D404" s="74" t="s">
        <v>666</v>
      </c>
      <c r="E404" s="74" t="s">
        <v>1333</v>
      </c>
      <c r="F404" s="74" t="s">
        <v>1334</v>
      </c>
      <c r="G404" s="74" t="s">
        <v>195</v>
      </c>
      <c r="H404" s="74">
        <v>61244</v>
      </c>
      <c r="I404" s="110">
        <v>0</v>
      </c>
      <c r="J404" s="110"/>
      <c r="K404" s="110"/>
      <c r="L404" s="110"/>
      <c r="M404" s="110"/>
      <c r="N404" s="110">
        <v>0</v>
      </c>
    </row>
    <row r="405" spans="1:14" x14ac:dyDescent="0.3">
      <c r="A405" s="74">
        <v>140115</v>
      </c>
      <c r="B405" s="74" t="s">
        <v>575</v>
      </c>
      <c r="C405" s="74">
        <v>11</v>
      </c>
      <c r="D405" s="74" t="s">
        <v>666</v>
      </c>
      <c r="E405" s="74" t="s">
        <v>1353</v>
      </c>
      <c r="F405" s="74" t="s">
        <v>1354</v>
      </c>
      <c r="G405" s="74" t="s">
        <v>195</v>
      </c>
      <c r="H405" s="74">
        <v>60942</v>
      </c>
      <c r="I405" s="110">
        <v>0</v>
      </c>
      <c r="J405" s="110">
        <v>0</v>
      </c>
      <c r="K405" s="110"/>
      <c r="L405" s="110"/>
      <c r="M405" s="110">
        <v>196</v>
      </c>
      <c r="N405" s="110">
        <v>268</v>
      </c>
    </row>
    <row r="406" spans="1:14" x14ac:dyDescent="0.3">
      <c r="A406" s="74">
        <v>140137</v>
      </c>
      <c r="B406" s="74" t="s">
        <v>575</v>
      </c>
      <c r="C406" s="74">
        <v>11</v>
      </c>
      <c r="D406" s="74" t="s">
        <v>666</v>
      </c>
      <c r="E406" s="74" t="s">
        <v>1389</v>
      </c>
      <c r="F406" s="74" t="s">
        <v>1390</v>
      </c>
      <c r="G406" s="74" t="s">
        <v>195</v>
      </c>
      <c r="H406" s="74">
        <v>62959</v>
      </c>
      <c r="I406" s="110">
        <v>250</v>
      </c>
      <c r="J406" s="110"/>
      <c r="K406" s="110"/>
      <c r="L406" s="110"/>
      <c r="M406" s="110">
        <v>0</v>
      </c>
      <c r="N406" s="110">
        <v>0</v>
      </c>
    </row>
    <row r="407" spans="1:14" x14ac:dyDescent="0.3">
      <c r="A407" s="74">
        <v>140146</v>
      </c>
      <c r="B407" s="74" t="s">
        <v>575</v>
      </c>
      <c r="C407" s="74">
        <v>11</v>
      </c>
      <c r="D407" s="74" t="s">
        <v>666</v>
      </c>
      <c r="E407" s="74" t="s">
        <v>1400</v>
      </c>
      <c r="F407" s="74" t="s">
        <v>1401</v>
      </c>
      <c r="G407" s="74" t="s">
        <v>195</v>
      </c>
      <c r="H407" s="74">
        <v>61265</v>
      </c>
      <c r="I407" s="110">
        <v>0</v>
      </c>
      <c r="J407" s="110">
        <v>0</v>
      </c>
      <c r="K407" s="110">
        <v>0</v>
      </c>
      <c r="L407" s="110"/>
      <c r="M407" s="110"/>
      <c r="N407" s="110">
        <v>0</v>
      </c>
    </row>
    <row r="408" spans="1:14" x14ac:dyDescent="0.3">
      <c r="A408" s="74">
        <v>140150</v>
      </c>
      <c r="B408" s="74" t="s">
        <v>575</v>
      </c>
      <c r="C408" s="74">
        <v>11</v>
      </c>
      <c r="D408" s="74" t="s">
        <v>666</v>
      </c>
      <c r="E408" s="74" t="s">
        <v>1405</v>
      </c>
      <c r="F408" s="74" t="s">
        <v>1406</v>
      </c>
      <c r="G408" s="74" t="s">
        <v>195</v>
      </c>
      <c r="H408" s="74">
        <v>62353</v>
      </c>
      <c r="I408" s="110">
        <v>322.02</v>
      </c>
      <c r="J408" s="110"/>
      <c r="K408" s="110">
        <v>0</v>
      </c>
      <c r="L408" s="110"/>
      <c r="M408" s="110"/>
      <c r="N408" s="110">
        <v>265</v>
      </c>
    </row>
    <row r="409" spans="1:14" x14ac:dyDescent="0.3">
      <c r="A409" s="74">
        <v>140198</v>
      </c>
      <c r="B409" s="74" t="s">
        <v>575</v>
      </c>
      <c r="C409" s="74">
        <v>11</v>
      </c>
      <c r="D409" s="74" t="s">
        <v>666</v>
      </c>
      <c r="E409" s="74" t="s">
        <v>1452</v>
      </c>
      <c r="F409" s="74" t="s">
        <v>1453</v>
      </c>
      <c r="G409" s="74" t="s">
        <v>195</v>
      </c>
      <c r="H409" s="74">
        <v>61951</v>
      </c>
      <c r="I409" s="110">
        <v>1540</v>
      </c>
      <c r="J409" s="110"/>
      <c r="K409" s="110">
        <v>0</v>
      </c>
      <c r="L409" s="110"/>
      <c r="M409" s="110">
        <v>0</v>
      </c>
      <c r="N409" s="110">
        <v>0</v>
      </c>
    </row>
    <row r="410" spans="1:14" x14ac:dyDescent="0.3">
      <c r="A410" s="74">
        <v>140213</v>
      </c>
      <c r="B410" s="74" t="s">
        <v>575</v>
      </c>
      <c r="C410" s="74">
        <v>11</v>
      </c>
      <c r="D410" s="74" t="s">
        <v>666</v>
      </c>
      <c r="E410" s="74" t="s">
        <v>1479</v>
      </c>
      <c r="F410" s="74" t="s">
        <v>1480</v>
      </c>
      <c r="G410" s="74" t="s">
        <v>195</v>
      </c>
      <c r="H410" s="74">
        <v>60970</v>
      </c>
      <c r="I410" s="110"/>
      <c r="J410" s="110">
        <v>0</v>
      </c>
      <c r="K410" s="110"/>
      <c r="L410" s="110"/>
      <c r="M410" s="110">
        <v>265</v>
      </c>
      <c r="N410" s="110">
        <v>277</v>
      </c>
    </row>
    <row r="411" spans="1:14" x14ac:dyDescent="0.3">
      <c r="A411" s="74">
        <v>140024</v>
      </c>
      <c r="B411" s="74" t="s">
        <v>575</v>
      </c>
      <c r="C411" s="74">
        <v>11</v>
      </c>
      <c r="D411" s="74" t="s">
        <v>666</v>
      </c>
      <c r="E411" s="74" t="s">
        <v>1249</v>
      </c>
      <c r="F411" s="74" t="s">
        <v>1250</v>
      </c>
      <c r="G411" s="74" t="s">
        <v>195</v>
      </c>
      <c r="H411" s="74">
        <v>61910</v>
      </c>
      <c r="I411" s="110">
        <v>69.14</v>
      </c>
      <c r="J411" s="110"/>
      <c r="K411" s="110"/>
      <c r="L411" s="110">
        <v>0</v>
      </c>
      <c r="M411" s="110">
        <v>55</v>
      </c>
      <c r="N411" s="110">
        <v>45</v>
      </c>
    </row>
    <row r="412" spans="1:14" x14ac:dyDescent="0.3">
      <c r="A412" s="74">
        <v>140033</v>
      </c>
      <c r="B412" s="74" t="s">
        <v>575</v>
      </c>
      <c r="C412" s="74">
        <v>11</v>
      </c>
      <c r="D412" s="74" t="s">
        <v>666</v>
      </c>
      <c r="E412" s="74" t="s">
        <v>6267</v>
      </c>
      <c r="F412" s="74" t="s">
        <v>6268</v>
      </c>
      <c r="G412" s="74" t="s">
        <v>195</v>
      </c>
      <c r="H412" s="74">
        <v>61813</v>
      </c>
      <c r="I412" s="110"/>
      <c r="J412" s="110"/>
      <c r="K412" s="110"/>
      <c r="L412" s="110"/>
      <c r="M412" s="110"/>
      <c r="N412" s="110"/>
    </row>
    <row r="413" spans="1:14" x14ac:dyDescent="0.3">
      <c r="A413" s="74">
        <v>140034</v>
      </c>
      <c r="B413" s="74" t="s">
        <v>575</v>
      </c>
      <c r="C413" s="74">
        <v>11</v>
      </c>
      <c r="D413" s="74" t="s">
        <v>666</v>
      </c>
      <c r="E413" s="74" t="s">
        <v>5920</v>
      </c>
      <c r="F413" s="74" t="s">
        <v>1261</v>
      </c>
      <c r="G413" s="74" t="s">
        <v>195</v>
      </c>
      <c r="H413" s="74">
        <v>62812</v>
      </c>
      <c r="I413" s="110"/>
      <c r="J413" s="110"/>
      <c r="K413" s="110"/>
      <c r="L413" s="110"/>
      <c r="M413" s="110"/>
      <c r="N413" s="110"/>
    </row>
    <row r="414" spans="1:14" x14ac:dyDescent="0.3">
      <c r="A414" s="74">
        <v>140048</v>
      </c>
      <c r="B414" s="74" t="s">
        <v>575</v>
      </c>
      <c r="C414" s="74">
        <v>11</v>
      </c>
      <c r="D414" s="74" t="s">
        <v>666</v>
      </c>
      <c r="E414" s="74" t="s">
        <v>1275</v>
      </c>
      <c r="F414" s="74" t="s">
        <v>1276</v>
      </c>
      <c r="G414" s="74" t="s">
        <v>195</v>
      </c>
      <c r="H414" s="74">
        <v>61520</v>
      </c>
      <c r="I414" s="110">
        <v>0</v>
      </c>
      <c r="J414" s="110"/>
      <c r="K414" s="110">
        <v>0</v>
      </c>
      <c r="L414" s="110">
        <v>0</v>
      </c>
      <c r="M414" s="110">
        <v>0</v>
      </c>
      <c r="N414" s="110">
        <v>0</v>
      </c>
    </row>
    <row r="415" spans="1:14" x14ac:dyDescent="0.3">
      <c r="A415" s="74">
        <v>140053</v>
      </c>
      <c r="B415" s="74" t="s">
        <v>575</v>
      </c>
      <c r="C415" s="74">
        <v>11</v>
      </c>
      <c r="D415" s="74" t="s">
        <v>666</v>
      </c>
      <c r="E415" s="74" t="s">
        <v>1282</v>
      </c>
      <c r="F415" s="74" t="s">
        <v>1283</v>
      </c>
      <c r="G415" s="74" t="s">
        <v>195</v>
      </c>
      <c r="H415" s="74">
        <v>62321</v>
      </c>
      <c r="I415" s="110">
        <v>0</v>
      </c>
      <c r="J415" s="110"/>
      <c r="K415" s="110"/>
      <c r="L415" s="110"/>
      <c r="M415" s="110">
        <v>0</v>
      </c>
      <c r="N415" s="110">
        <v>0</v>
      </c>
    </row>
    <row r="416" spans="1:14" x14ac:dyDescent="0.3">
      <c r="A416" s="74">
        <v>140054</v>
      </c>
      <c r="B416" s="74" t="s">
        <v>575</v>
      </c>
      <c r="C416" s="74">
        <v>11</v>
      </c>
      <c r="D416" s="74" t="s">
        <v>666</v>
      </c>
      <c r="E416" s="74" t="s">
        <v>1284</v>
      </c>
      <c r="F416" s="74" t="s">
        <v>1285</v>
      </c>
      <c r="G416" s="74" t="s">
        <v>195</v>
      </c>
      <c r="H416" s="74">
        <v>62420</v>
      </c>
      <c r="I416" s="110"/>
      <c r="J416" s="110"/>
      <c r="K416" s="110"/>
      <c r="L416" s="110"/>
      <c r="M416" s="110">
        <v>0</v>
      </c>
      <c r="N416" s="110">
        <v>0</v>
      </c>
    </row>
    <row r="417" spans="1:14" x14ac:dyDescent="0.3">
      <c r="A417" s="74">
        <v>140055</v>
      </c>
      <c r="B417" s="74" t="s">
        <v>575</v>
      </c>
      <c r="C417" s="74">
        <v>11</v>
      </c>
      <c r="D417" s="74" t="s">
        <v>666</v>
      </c>
      <c r="E417" s="74" t="s">
        <v>1286</v>
      </c>
      <c r="F417" s="74" t="s">
        <v>1287</v>
      </c>
      <c r="G417" s="74" t="s">
        <v>195</v>
      </c>
      <c r="H417" s="74">
        <v>62801</v>
      </c>
      <c r="I417" s="110">
        <v>100</v>
      </c>
      <c r="J417" s="110">
        <v>0</v>
      </c>
      <c r="K417" s="110"/>
      <c r="L417" s="110"/>
      <c r="M417" s="110">
        <v>0</v>
      </c>
      <c r="N417" s="110">
        <v>0</v>
      </c>
    </row>
    <row r="418" spans="1:14" x14ac:dyDescent="0.3">
      <c r="A418" s="74">
        <v>140078</v>
      </c>
      <c r="B418" s="74" t="s">
        <v>575</v>
      </c>
      <c r="C418" s="74">
        <v>11</v>
      </c>
      <c r="D418" s="74" t="s">
        <v>666</v>
      </c>
      <c r="E418" s="74" t="s">
        <v>1314</v>
      </c>
      <c r="F418" s="74" t="s">
        <v>1315</v>
      </c>
      <c r="G418" s="74" t="s">
        <v>195</v>
      </c>
      <c r="H418" s="74">
        <v>61610</v>
      </c>
      <c r="I418" s="110">
        <v>328.86</v>
      </c>
      <c r="J418" s="110">
        <v>0</v>
      </c>
      <c r="K418" s="110">
        <v>0</v>
      </c>
      <c r="L418" s="110">
        <v>0</v>
      </c>
      <c r="M418" s="110">
        <v>0</v>
      </c>
      <c r="N418" s="110">
        <v>142</v>
      </c>
    </row>
    <row r="419" spans="1:14" x14ac:dyDescent="0.3">
      <c r="A419" s="74">
        <v>140088</v>
      </c>
      <c r="B419" s="74" t="s">
        <v>575</v>
      </c>
      <c r="C419" s="74">
        <v>11</v>
      </c>
      <c r="D419" s="74" t="s">
        <v>666</v>
      </c>
      <c r="E419" s="74" t="s">
        <v>1327</v>
      </c>
      <c r="F419" s="74" t="s">
        <v>1328</v>
      </c>
      <c r="G419" s="74" t="s">
        <v>195</v>
      </c>
      <c r="H419" s="74">
        <v>61021</v>
      </c>
      <c r="I419" s="110">
        <v>0</v>
      </c>
      <c r="J419" s="110"/>
      <c r="K419" s="110"/>
      <c r="L419" s="110"/>
      <c r="M419" s="110"/>
      <c r="N419" s="110">
        <v>64</v>
      </c>
    </row>
    <row r="420" spans="1:14" x14ac:dyDescent="0.3">
      <c r="A420" s="74">
        <v>140089</v>
      </c>
      <c r="B420" s="74" t="s">
        <v>575</v>
      </c>
      <c r="C420" s="74">
        <v>11</v>
      </c>
      <c r="D420" s="74" t="s">
        <v>666</v>
      </c>
      <c r="E420" s="74" t="s">
        <v>1329</v>
      </c>
      <c r="F420" s="74" t="s">
        <v>1330</v>
      </c>
      <c r="G420" s="74" t="s">
        <v>195</v>
      </c>
      <c r="H420" s="74">
        <v>60515</v>
      </c>
      <c r="I420" s="110">
        <v>175</v>
      </c>
      <c r="J420" s="110">
        <v>0</v>
      </c>
      <c r="K420" s="110"/>
      <c r="L420" s="110"/>
      <c r="M420" s="110"/>
      <c r="N420" s="110">
        <v>255</v>
      </c>
    </row>
    <row r="421" spans="1:14" x14ac:dyDescent="0.3">
      <c r="A421" s="74">
        <v>140090</v>
      </c>
      <c r="B421" s="74" t="s">
        <v>575</v>
      </c>
      <c r="C421" s="74">
        <v>11</v>
      </c>
      <c r="D421" s="74" t="s">
        <v>666</v>
      </c>
      <c r="E421" s="74" t="s">
        <v>1331</v>
      </c>
      <c r="F421" s="74" t="s">
        <v>1332</v>
      </c>
      <c r="G421" s="74" t="s">
        <v>195</v>
      </c>
      <c r="H421" s="74">
        <v>62832</v>
      </c>
      <c r="I421" s="110">
        <v>880</v>
      </c>
      <c r="J421" s="110">
        <v>0</v>
      </c>
      <c r="K421" s="110">
        <v>0</v>
      </c>
      <c r="L421" s="110"/>
      <c r="M421" s="110">
        <v>25</v>
      </c>
      <c r="N421" s="110">
        <v>135</v>
      </c>
    </row>
    <row r="422" spans="1:14" x14ac:dyDescent="0.3">
      <c r="A422" s="74">
        <v>140101</v>
      </c>
      <c r="B422" s="74" t="s">
        <v>575</v>
      </c>
      <c r="C422" s="74">
        <v>11</v>
      </c>
      <c r="D422" s="74" t="s">
        <v>666</v>
      </c>
      <c r="E422" s="74" t="s">
        <v>6269</v>
      </c>
      <c r="F422" s="74" t="s">
        <v>1342</v>
      </c>
      <c r="G422" s="74" t="s">
        <v>195</v>
      </c>
      <c r="H422" s="74">
        <v>60936</v>
      </c>
      <c r="I422" s="110">
        <v>3333.32</v>
      </c>
      <c r="J422" s="110"/>
      <c r="K422" s="110">
        <v>0</v>
      </c>
      <c r="L422" s="110"/>
      <c r="M422" s="110"/>
      <c r="N422" s="110">
        <v>20</v>
      </c>
    </row>
    <row r="423" spans="1:14" x14ac:dyDescent="0.3">
      <c r="A423" s="74">
        <v>140113</v>
      </c>
      <c r="B423" s="74" t="s">
        <v>575</v>
      </c>
      <c r="C423" s="74">
        <v>11</v>
      </c>
      <c r="D423" s="74" t="s">
        <v>666</v>
      </c>
      <c r="E423" s="74" t="s">
        <v>1349</v>
      </c>
      <c r="F423" s="74" t="s">
        <v>1350</v>
      </c>
      <c r="G423" s="74" t="s">
        <v>195</v>
      </c>
      <c r="H423" s="74">
        <v>61537</v>
      </c>
      <c r="I423" s="110">
        <v>600</v>
      </c>
      <c r="J423" s="110">
        <v>0</v>
      </c>
      <c r="K423" s="110"/>
      <c r="L423" s="110"/>
      <c r="M423" s="110">
        <v>204</v>
      </c>
      <c r="N423" s="110">
        <v>200</v>
      </c>
    </row>
    <row r="424" spans="1:14" x14ac:dyDescent="0.3">
      <c r="A424" s="74">
        <v>140114</v>
      </c>
      <c r="B424" s="74" t="s">
        <v>575</v>
      </c>
      <c r="C424" s="74">
        <v>11</v>
      </c>
      <c r="D424" s="74" t="s">
        <v>666</v>
      </c>
      <c r="E424" s="74" t="s">
        <v>1351</v>
      </c>
      <c r="F424" s="74" t="s">
        <v>1352</v>
      </c>
      <c r="G424" s="74" t="s">
        <v>195</v>
      </c>
      <c r="H424" s="74">
        <v>62049</v>
      </c>
      <c r="I424" s="110">
        <v>73</v>
      </c>
      <c r="J424" s="110"/>
      <c r="K424" s="110"/>
      <c r="L424" s="110">
        <v>31</v>
      </c>
      <c r="M424" s="110">
        <v>65</v>
      </c>
      <c r="N424" s="110">
        <v>70</v>
      </c>
    </row>
    <row r="425" spans="1:14" x14ac:dyDescent="0.3">
      <c r="A425" s="74">
        <v>140123</v>
      </c>
      <c r="B425" s="74" t="s">
        <v>575</v>
      </c>
      <c r="C425" s="74">
        <v>11</v>
      </c>
      <c r="D425" s="74" t="s">
        <v>666</v>
      </c>
      <c r="E425" s="74" t="s">
        <v>5465</v>
      </c>
      <c r="F425" s="74" t="s">
        <v>5466</v>
      </c>
      <c r="G425" s="74" t="s">
        <v>195</v>
      </c>
      <c r="H425" s="74">
        <v>61442</v>
      </c>
      <c r="I425" s="110">
        <v>150</v>
      </c>
      <c r="J425" s="110"/>
      <c r="K425" s="110"/>
      <c r="L425" s="110"/>
      <c r="M425" s="110"/>
      <c r="N425" s="110"/>
    </row>
    <row r="426" spans="1:14" x14ac:dyDescent="0.3">
      <c r="A426" s="74">
        <v>140124</v>
      </c>
      <c r="B426" s="74" t="s">
        <v>575</v>
      </c>
      <c r="C426" s="74">
        <v>11</v>
      </c>
      <c r="D426" s="74" t="s">
        <v>666</v>
      </c>
      <c r="E426" s="74" t="s">
        <v>1366</v>
      </c>
      <c r="F426" s="74" t="s">
        <v>1367</v>
      </c>
      <c r="G426" s="74" t="s">
        <v>195</v>
      </c>
      <c r="H426" s="74">
        <v>61448</v>
      </c>
      <c r="I426" s="110">
        <v>0</v>
      </c>
      <c r="J426" s="110"/>
      <c r="K426" s="110">
        <v>0</v>
      </c>
      <c r="L426" s="110">
        <v>0</v>
      </c>
      <c r="M426" s="110">
        <v>0</v>
      </c>
      <c r="N426" s="110">
        <v>0</v>
      </c>
    </row>
    <row r="427" spans="1:14" x14ac:dyDescent="0.3">
      <c r="A427" s="74">
        <v>140125</v>
      </c>
      <c r="B427" s="74" t="s">
        <v>575</v>
      </c>
      <c r="C427" s="74">
        <v>11</v>
      </c>
      <c r="D427" s="74" t="s">
        <v>666</v>
      </c>
      <c r="E427" s="74" t="s">
        <v>1368</v>
      </c>
      <c r="F427" s="74" t="s">
        <v>1149</v>
      </c>
      <c r="G427" s="74" t="s">
        <v>195</v>
      </c>
      <c r="H427" s="74">
        <v>62439</v>
      </c>
      <c r="I427" s="110">
        <v>700</v>
      </c>
      <c r="J427" s="110"/>
      <c r="K427" s="110">
        <v>0</v>
      </c>
      <c r="L427" s="110"/>
      <c r="M427" s="110"/>
      <c r="N427" s="110">
        <v>40</v>
      </c>
    </row>
    <row r="428" spans="1:14" x14ac:dyDescent="0.3">
      <c r="A428" s="74">
        <v>140136</v>
      </c>
      <c r="B428" s="74" t="s">
        <v>575</v>
      </c>
      <c r="C428" s="74">
        <v>11</v>
      </c>
      <c r="D428" s="74" t="s">
        <v>666</v>
      </c>
      <c r="E428" s="74" t="s">
        <v>1387</v>
      </c>
      <c r="F428" s="74" t="s">
        <v>1388</v>
      </c>
      <c r="G428" s="74" t="s">
        <v>195</v>
      </c>
      <c r="H428" s="74">
        <v>61455</v>
      </c>
      <c r="I428" s="110">
        <v>2450</v>
      </c>
      <c r="J428" s="110"/>
      <c r="K428" s="110">
        <v>0</v>
      </c>
      <c r="L428" s="110"/>
      <c r="M428" s="110">
        <v>0</v>
      </c>
      <c r="N428" s="110">
        <v>539</v>
      </c>
    </row>
    <row r="429" spans="1:14" x14ac:dyDescent="0.3">
      <c r="A429" s="74">
        <v>140143</v>
      </c>
      <c r="B429" s="74" t="s">
        <v>575</v>
      </c>
      <c r="C429" s="74">
        <v>11</v>
      </c>
      <c r="D429" s="74" t="s">
        <v>666</v>
      </c>
      <c r="E429" s="74" t="s">
        <v>5467</v>
      </c>
      <c r="F429" s="74" t="s">
        <v>1394</v>
      </c>
      <c r="G429" s="74" t="s">
        <v>195</v>
      </c>
      <c r="H429" s="74">
        <v>60153</v>
      </c>
      <c r="I429" s="110"/>
      <c r="J429" s="110"/>
      <c r="K429" s="110"/>
      <c r="L429" s="110"/>
      <c r="M429" s="110"/>
      <c r="N429" s="110"/>
    </row>
    <row r="430" spans="1:14" x14ac:dyDescent="0.3">
      <c r="A430" s="74">
        <v>140145</v>
      </c>
      <c r="B430" s="74" t="s">
        <v>575</v>
      </c>
      <c r="C430" s="74">
        <v>11</v>
      </c>
      <c r="D430" s="74" t="s">
        <v>666</v>
      </c>
      <c r="E430" s="74" t="s">
        <v>1398</v>
      </c>
      <c r="F430" s="74" t="s">
        <v>1399</v>
      </c>
      <c r="G430" s="74" t="s">
        <v>195</v>
      </c>
      <c r="H430" s="74">
        <v>62960</v>
      </c>
      <c r="I430" s="110">
        <v>2088.15</v>
      </c>
      <c r="J430" s="110">
        <v>210.87</v>
      </c>
      <c r="K430" s="110">
        <v>0</v>
      </c>
      <c r="L430" s="110"/>
      <c r="M430" s="110">
        <v>608</v>
      </c>
      <c r="N430" s="110">
        <v>828.5</v>
      </c>
    </row>
    <row r="431" spans="1:14" x14ac:dyDescent="0.3">
      <c r="A431" s="74">
        <v>140149</v>
      </c>
      <c r="B431" s="74" t="s">
        <v>575</v>
      </c>
      <c r="C431" s="74">
        <v>11</v>
      </c>
      <c r="D431" s="74" t="s">
        <v>666</v>
      </c>
      <c r="E431" s="74" t="s">
        <v>5276</v>
      </c>
      <c r="F431" s="74" t="s">
        <v>1404</v>
      </c>
      <c r="G431" s="74" t="s">
        <v>195</v>
      </c>
      <c r="H431" s="74" t="s">
        <v>5277</v>
      </c>
      <c r="I431" s="110">
        <v>3583.37</v>
      </c>
      <c r="J431" s="110"/>
      <c r="K431" s="110">
        <v>0</v>
      </c>
      <c r="L431" s="110">
        <v>0</v>
      </c>
      <c r="M431" s="110">
        <v>347</v>
      </c>
      <c r="N431" s="110">
        <v>469.5</v>
      </c>
    </row>
    <row r="432" spans="1:14" x14ac:dyDescent="0.3">
      <c r="A432" s="74">
        <v>140159</v>
      </c>
      <c r="B432" s="74" t="s">
        <v>575</v>
      </c>
      <c r="C432" s="74">
        <v>11</v>
      </c>
      <c r="D432" s="74" t="s">
        <v>666</v>
      </c>
      <c r="E432" s="74" t="s">
        <v>1410</v>
      </c>
      <c r="F432" s="74" t="s">
        <v>1411</v>
      </c>
      <c r="G432" s="74" t="s">
        <v>195</v>
      </c>
      <c r="H432" s="74">
        <v>62450</v>
      </c>
      <c r="I432" s="110">
        <v>0</v>
      </c>
      <c r="J432" s="110"/>
      <c r="K432" s="110"/>
      <c r="L432" s="110"/>
      <c r="M432" s="110"/>
      <c r="N432" s="110">
        <v>0</v>
      </c>
    </row>
    <row r="433" spans="1:14" x14ac:dyDescent="0.3">
      <c r="A433" s="74">
        <v>140165</v>
      </c>
      <c r="B433" s="74" t="s">
        <v>575</v>
      </c>
      <c r="C433" s="74">
        <v>11</v>
      </c>
      <c r="D433" s="74" t="s">
        <v>666</v>
      </c>
      <c r="E433" s="74" t="s">
        <v>1417</v>
      </c>
      <c r="F433" s="74" t="s">
        <v>1418</v>
      </c>
      <c r="G433" s="74" t="s">
        <v>195</v>
      </c>
      <c r="H433" s="74" t="s">
        <v>201</v>
      </c>
      <c r="I433" s="110">
        <v>3000</v>
      </c>
      <c r="J433" s="110">
        <v>0</v>
      </c>
      <c r="K433" s="110"/>
      <c r="L433" s="110"/>
      <c r="M433" s="110">
        <v>0</v>
      </c>
      <c r="N433" s="110">
        <v>495</v>
      </c>
    </row>
    <row r="434" spans="1:14" x14ac:dyDescent="0.3">
      <c r="A434" s="74">
        <v>140166</v>
      </c>
      <c r="B434" s="74" t="s">
        <v>575</v>
      </c>
      <c r="C434" s="74">
        <v>11</v>
      </c>
      <c r="D434" s="74" t="s">
        <v>666</v>
      </c>
      <c r="E434" s="74" t="s">
        <v>1419</v>
      </c>
      <c r="F434" s="74" t="s">
        <v>1420</v>
      </c>
      <c r="G434" s="74" t="s">
        <v>195</v>
      </c>
      <c r="H434" s="74">
        <v>61614</v>
      </c>
      <c r="I434" s="110">
        <v>2953</v>
      </c>
      <c r="J434" s="110">
        <v>0</v>
      </c>
      <c r="K434" s="110">
        <v>0</v>
      </c>
      <c r="L434" s="110"/>
      <c r="M434" s="110">
        <v>0</v>
      </c>
      <c r="N434" s="110">
        <v>0</v>
      </c>
    </row>
    <row r="435" spans="1:14" x14ac:dyDescent="0.3">
      <c r="A435" s="74">
        <v>140171</v>
      </c>
      <c r="B435" s="74" t="s">
        <v>575</v>
      </c>
      <c r="C435" s="74">
        <v>11</v>
      </c>
      <c r="D435" s="74" t="s">
        <v>666</v>
      </c>
      <c r="E435" s="74" t="s">
        <v>1426</v>
      </c>
      <c r="F435" s="74" t="s">
        <v>1427</v>
      </c>
      <c r="G435" s="74" t="s">
        <v>195</v>
      </c>
      <c r="H435" s="74">
        <v>62675</v>
      </c>
      <c r="I435" s="110"/>
      <c r="J435" s="110"/>
      <c r="K435" s="110"/>
      <c r="L435" s="110"/>
      <c r="M435" s="110"/>
      <c r="N435" s="110">
        <v>0</v>
      </c>
    </row>
    <row r="436" spans="1:14" x14ac:dyDescent="0.3">
      <c r="A436" s="74">
        <v>140174</v>
      </c>
      <c r="B436" s="74" t="s">
        <v>575</v>
      </c>
      <c r="C436" s="74">
        <v>11</v>
      </c>
      <c r="D436" s="74" t="s">
        <v>666</v>
      </c>
      <c r="E436" s="74" t="s">
        <v>1431</v>
      </c>
      <c r="F436" s="74" t="s">
        <v>1432</v>
      </c>
      <c r="G436" s="74" t="s">
        <v>195</v>
      </c>
      <c r="H436" s="74">
        <v>61764</v>
      </c>
      <c r="I436" s="110">
        <v>250</v>
      </c>
      <c r="J436" s="110">
        <v>0</v>
      </c>
      <c r="K436" s="110"/>
      <c r="L436" s="110"/>
      <c r="M436" s="110"/>
      <c r="N436" s="110"/>
    </row>
    <row r="437" spans="1:14" x14ac:dyDescent="0.3">
      <c r="A437" s="74">
        <v>140175</v>
      </c>
      <c r="B437" s="74" t="s">
        <v>575</v>
      </c>
      <c r="C437" s="74">
        <v>11</v>
      </c>
      <c r="D437" s="74" t="s">
        <v>666</v>
      </c>
      <c r="E437" s="74" t="s">
        <v>1433</v>
      </c>
      <c r="F437" s="74" t="s">
        <v>1434</v>
      </c>
      <c r="G437" s="74" t="s">
        <v>195</v>
      </c>
      <c r="H437" s="74">
        <v>61356</v>
      </c>
      <c r="I437" s="110">
        <v>0</v>
      </c>
      <c r="J437" s="110">
        <v>0</v>
      </c>
      <c r="K437" s="110">
        <v>0</v>
      </c>
      <c r="L437" s="110"/>
      <c r="M437" s="110">
        <v>0</v>
      </c>
      <c r="N437" s="110">
        <v>0</v>
      </c>
    </row>
    <row r="438" spans="1:14" x14ac:dyDescent="0.3">
      <c r="A438" s="74">
        <v>140176</v>
      </c>
      <c r="B438" s="74" t="s">
        <v>575</v>
      </c>
      <c r="C438" s="74">
        <v>11</v>
      </c>
      <c r="D438" s="74" t="s">
        <v>666</v>
      </c>
      <c r="E438" s="74" t="s">
        <v>1435</v>
      </c>
      <c r="F438" s="74" t="s">
        <v>1436</v>
      </c>
      <c r="G438" s="74" t="s">
        <v>195</v>
      </c>
      <c r="H438" s="74">
        <v>62301</v>
      </c>
      <c r="I438" s="110">
        <v>1000</v>
      </c>
      <c r="J438" s="110"/>
      <c r="K438" s="110"/>
      <c r="L438" s="110"/>
      <c r="M438" s="110">
        <v>0</v>
      </c>
      <c r="N438" s="110">
        <v>284.66000000000003</v>
      </c>
    </row>
    <row r="439" spans="1:14" x14ac:dyDescent="0.3">
      <c r="A439" s="74">
        <v>140180</v>
      </c>
      <c r="B439" s="74" t="s">
        <v>575</v>
      </c>
      <c r="C439" s="74">
        <v>11</v>
      </c>
      <c r="D439" s="74" t="s">
        <v>666</v>
      </c>
      <c r="E439" s="74" t="s">
        <v>1437</v>
      </c>
      <c r="F439" s="74" t="s">
        <v>1438</v>
      </c>
      <c r="G439" s="74" t="s">
        <v>195</v>
      </c>
      <c r="H439" s="74">
        <v>62454</v>
      </c>
      <c r="I439" s="110">
        <v>0</v>
      </c>
      <c r="J439" s="110"/>
      <c r="K439" s="110"/>
      <c r="L439" s="110"/>
      <c r="M439" s="110">
        <v>40</v>
      </c>
      <c r="N439" s="110">
        <v>375</v>
      </c>
    </row>
    <row r="440" spans="1:14" x14ac:dyDescent="0.3">
      <c r="A440" s="74">
        <v>140181</v>
      </c>
      <c r="B440" s="74" t="s">
        <v>575</v>
      </c>
      <c r="C440" s="74">
        <v>11</v>
      </c>
      <c r="D440" s="74" t="s">
        <v>666</v>
      </c>
      <c r="E440" s="74" t="s">
        <v>1439</v>
      </c>
      <c r="F440" s="74" t="s">
        <v>1440</v>
      </c>
      <c r="G440" s="74" t="s">
        <v>195</v>
      </c>
      <c r="H440" s="74" t="s">
        <v>196</v>
      </c>
      <c r="I440" s="110"/>
      <c r="J440" s="110"/>
      <c r="K440" s="110"/>
      <c r="L440" s="110"/>
      <c r="M440" s="110"/>
      <c r="N440" s="110"/>
    </row>
    <row r="441" spans="1:14" x14ac:dyDescent="0.3">
      <c r="A441" s="74">
        <v>140194</v>
      </c>
      <c r="B441" s="74" t="s">
        <v>575</v>
      </c>
      <c r="C441" s="74">
        <v>11</v>
      </c>
      <c r="D441" s="74" t="s">
        <v>666</v>
      </c>
      <c r="E441" s="74" t="s">
        <v>1449</v>
      </c>
      <c r="F441" s="74" t="s">
        <v>898</v>
      </c>
      <c r="G441" s="74" t="s">
        <v>195</v>
      </c>
      <c r="H441" s="74">
        <v>62703</v>
      </c>
      <c r="I441" s="110">
        <v>800</v>
      </c>
      <c r="J441" s="110"/>
      <c r="K441" s="110">
        <v>900.39</v>
      </c>
      <c r="L441" s="110"/>
      <c r="M441" s="110">
        <v>0</v>
      </c>
      <c r="N441" s="110">
        <v>0</v>
      </c>
    </row>
    <row r="442" spans="1:14" x14ac:dyDescent="0.3">
      <c r="A442" s="74">
        <v>140205</v>
      </c>
      <c r="B442" s="74" t="s">
        <v>575</v>
      </c>
      <c r="C442" s="74">
        <v>11</v>
      </c>
      <c r="D442" s="74" t="s">
        <v>666</v>
      </c>
      <c r="E442" s="74" t="s">
        <v>1466</v>
      </c>
      <c r="F442" s="74" t="s">
        <v>1467</v>
      </c>
      <c r="G442" s="74" t="s">
        <v>195</v>
      </c>
      <c r="H442" s="74">
        <v>62471</v>
      </c>
      <c r="I442" s="110">
        <v>275</v>
      </c>
      <c r="J442" s="110"/>
      <c r="K442" s="110"/>
      <c r="L442" s="110"/>
      <c r="M442" s="110">
        <v>0</v>
      </c>
      <c r="N442" s="110">
        <v>0</v>
      </c>
    </row>
    <row r="443" spans="1:14" x14ac:dyDescent="0.3">
      <c r="A443" s="74">
        <v>140210</v>
      </c>
      <c r="B443" s="74" t="s">
        <v>575</v>
      </c>
      <c r="C443" s="74">
        <v>11</v>
      </c>
      <c r="D443" s="74" t="s">
        <v>666</v>
      </c>
      <c r="E443" s="74" t="s">
        <v>1472</v>
      </c>
      <c r="F443" s="74" t="s">
        <v>1473</v>
      </c>
      <c r="G443" s="74" t="s">
        <v>195</v>
      </c>
      <c r="H443" s="74">
        <v>61376</v>
      </c>
      <c r="I443" s="110">
        <v>187.5</v>
      </c>
      <c r="J443" s="110">
        <v>0</v>
      </c>
      <c r="K443" s="110">
        <v>0</v>
      </c>
      <c r="L443" s="110"/>
      <c r="M443" s="110"/>
      <c r="N443" s="110">
        <v>0</v>
      </c>
    </row>
    <row r="444" spans="1:14" x14ac:dyDescent="0.3">
      <c r="A444" s="74">
        <v>140217</v>
      </c>
      <c r="B444" s="74" t="s">
        <v>575</v>
      </c>
      <c r="C444" s="74">
        <v>11</v>
      </c>
      <c r="D444" s="74" t="s">
        <v>666</v>
      </c>
      <c r="E444" s="74" t="s">
        <v>5468</v>
      </c>
      <c r="F444" s="74" t="s">
        <v>5469</v>
      </c>
      <c r="G444" s="74" t="s">
        <v>195</v>
      </c>
      <c r="H444" s="74">
        <v>62092</v>
      </c>
      <c r="I444" s="110"/>
      <c r="J444" s="110"/>
      <c r="K444" s="110"/>
      <c r="L444" s="110"/>
      <c r="M444" s="110">
        <v>0</v>
      </c>
      <c r="N444" s="110">
        <v>30</v>
      </c>
    </row>
    <row r="445" spans="1:14" x14ac:dyDescent="0.3">
      <c r="A445" s="74">
        <v>500222</v>
      </c>
      <c r="B445" s="74" t="s">
        <v>575</v>
      </c>
      <c r="C445" s="74">
        <v>11</v>
      </c>
      <c r="D445" s="74" t="s">
        <v>666</v>
      </c>
      <c r="E445" s="74" t="s">
        <v>1495</v>
      </c>
      <c r="F445" s="74" t="s">
        <v>1496</v>
      </c>
      <c r="G445" s="74" t="s">
        <v>197</v>
      </c>
      <c r="H445" s="74">
        <v>53545</v>
      </c>
      <c r="I445" s="110">
        <v>0</v>
      </c>
      <c r="J445" s="110"/>
      <c r="K445" s="110"/>
      <c r="L445" s="110"/>
      <c r="M445" s="110"/>
      <c r="N445" s="110">
        <v>0</v>
      </c>
    </row>
    <row r="446" spans="1:14" x14ac:dyDescent="0.3">
      <c r="A446" s="74">
        <v>140196</v>
      </c>
      <c r="B446" s="74" t="s">
        <v>575</v>
      </c>
      <c r="C446" s="74">
        <v>11</v>
      </c>
      <c r="D446" s="74" t="s">
        <v>1450</v>
      </c>
      <c r="E446" s="74" t="s">
        <v>1451</v>
      </c>
      <c r="F446" s="74" t="s">
        <v>955</v>
      </c>
      <c r="G446" s="74" t="s">
        <v>195</v>
      </c>
      <c r="H446" s="74">
        <v>61081</v>
      </c>
      <c r="I446" s="110">
        <v>900</v>
      </c>
      <c r="J446" s="110">
        <v>0</v>
      </c>
      <c r="K446" s="110"/>
      <c r="L446" s="110">
        <v>0</v>
      </c>
      <c r="M446" s="110">
        <v>0</v>
      </c>
      <c r="N446" s="110">
        <v>0</v>
      </c>
    </row>
    <row r="447" spans="1:14" x14ac:dyDescent="0.3">
      <c r="A447" s="74">
        <v>140095</v>
      </c>
      <c r="B447" s="74" t="s">
        <v>575</v>
      </c>
      <c r="C447" s="74">
        <v>11</v>
      </c>
      <c r="D447" s="74" t="s">
        <v>1337</v>
      </c>
      <c r="E447" s="74" t="s">
        <v>1338</v>
      </c>
      <c r="F447" s="74" t="s">
        <v>1339</v>
      </c>
      <c r="G447" s="74" t="s">
        <v>195</v>
      </c>
      <c r="H447" s="74">
        <v>61740</v>
      </c>
      <c r="I447" s="110">
        <v>0</v>
      </c>
      <c r="J447" s="110"/>
      <c r="K447" s="110"/>
      <c r="L447" s="110"/>
      <c r="M447" s="110"/>
      <c r="N447" s="110">
        <v>0</v>
      </c>
    </row>
    <row r="448" spans="1:14" x14ac:dyDescent="0.3">
      <c r="A448" s="74">
        <v>140097</v>
      </c>
      <c r="B448" s="74" t="s">
        <v>575</v>
      </c>
      <c r="C448" s="74">
        <v>11</v>
      </c>
      <c r="D448" s="74" t="s">
        <v>5470</v>
      </c>
      <c r="E448" s="74" t="s">
        <v>5471</v>
      </c>
      <c r="F448" s="74" t="s">
        <v>5472</v>
      </c>
      <c r="G448" s="74" t="s">
        <v>195</v>
      </c>
      <c r="H448" s="74">
        <v>62639</v>
      </c>
      <c r="I448" s="110"/>
      <c r="J448" s="110"/>
      <c r="K448" s="110"/>
      <c r="L448" s="110"/>
      <c r="M448" s="110"/>
      <c r="N448" s="110"/>
    </row>
    <row r="449" spans="1:14" x14ac:dyDescent="0.3">
      <c r="A449" s="74">
        <v>140167</v>
      </c>
      <c r="B449" s="74" t="s">
        <v>575</v>
      </c>
      <c r="C449" s="74">
        <v>11</v>
      </c>
      <c r="D449" s="74" t="s">
        <v>1421</v>
      </c>
      <c r="E449" s="74" t="s">
        <v>1422</v>
      </c>
      <c r="F449" s="74" t="s">
        <v>1423</v>
      </c>
      <c r="G449" s="74" t="s">
        <v>195</v>
      </c>
      <c r="H449" s="74">
        <v>61603</v>
      </c>
      <c r="I449" s="110">
        <v>500</v>
      </c>
      <c r="J449" s="110">
        <v>0</v>
      </c>
      <c r="K449" s="110">
        <v>0</v>
      </c>
      <c r="L449" s="110">
        <v>0</v>
      </c>
      <c r="M449" s="110">
        <v>0</v>
      </c>
      <c r="N449" s="110">
        <v>0</v>
      </c>
    </row>
    <row r="450" spans="1:14" x14ac:dyDescent="0.3">
      <c r="A450" s="74">
        <v>140237</v>
      </c>
      <c r="B450" s="74" t="s">
        <v>575</v>
      </c>
      <c r="C450" s="74">
        <v>11</v>
      </c>
      <c r="D450" s="74" t="s">
        <v>1487</v>
      </c>
      <c r="E450" s="74" t="s">
        <v>1488</v>
      </c>
      <c r="F450" s="74" t="s">
        <v>961</v>
      </c>
      <c r="G450" s="74" t="s">
        <v>195</v>
      </c>
      <c r="H450" s="74">
        <v>60504</v>
      </c>
      <c r="I450" s="110">
        <v>267.64</v>
      </c>
      <c r="J450" s="110"/>
      <c r="K450" s="110"/>
      <c r="L450" s="110"/>
      <c r="M450" s="110"/>
      <c r="N450" s="110">
        <v>0</v>
      </c>
    </row>
    <row r="451" spans="1:14" x14ac:dyDescent="0.3">
      <c r="A451" s="74">
        <v>140060</v>
      </c>
      <c r="B451" s="74" t="s">
        <v>575</v>
      </c>
      <c r="C451" s="74">
        <v>11</v>
      </c>
      <c r="D451" s="74" t="s">
        <v>1297</v>
      </c>
      <c r="E451" s="74" t="s">
        <v>1298</v>
      </c>
      <c r="F451" s="74" t="s">
        <v>1299</v>
      </c>
      <c r="G451" s="74" t="s">
        <v>195</v>
      </c>
      <c r="H451" s="74">
        <v>60652</v>
      </c>
      <c r="I451" s="110">
        <v>300</v>
      </c>
      <c r="J451" s="110"/>
      <c r="K451" s="110">
        <v>0</v>
      </c>
      <c r="L451" s="110"/>
      <c r="M451" s="110"/>
      <c r="N451" s="110">
        <v>0</v>
      </c>
    </row>
    <row r="452" spans="1:14" x14ac:dyDescent="0.3">
      <c r="A452" s="74">
        <v>140126</v>
      </c>
      <c r="B452" s="74" t="s">
        <v>575</v>
      </c>
      <c r="C452" s="74">
        <v>11</v>
      </c>
      <c r="D452" s="74" t="s">
        <v>1369</v>
      </c>
      <c r="E452" s="74" t="s">
        <v>1370</v>
      </c>
      <c r="F452" s="74" t="s">
        <v>1371</v>
      </c>
      <c r="G452" s="74" t="s">
        <v>195</v>
      </c>
      <c r="H452" s="74">
        <v>61542</v>
      </c>
      <c r="I452" s="110">
        <v>0</v>
      </c>
      <c r="J452" s="110"/>
      <c r="K452" s="110"/>
      <c r="L452" s="110"/>
      <c r="M452" s="110">
        <v>0</v>
      </c>
      <c r="N452" s="110">
        <v>0</v>
      </c>
    </row>
    <row r="453" spans="1:14" x14ac:dyDescent="0.3">
      <c r="A453" s="74">
        <v>140118</v>
      </c>
      <c r="B453" s="74" t="s">
        <v>575</v>
      </c>
      <c r="C453" s="74">
        <v>11</v>
      </c>
      <c r="D453" s="74" t="s">
        <v>1358</v>
      </c>
      <c r="E453" s="74" t="s">
        <v>1359</v>
      </c>
      <c r="F453" s="74" t="s">
        <v>1360</v>
      </c>
      <c r="G453" s="74" t="s">
        <v>195</v>
      </c>
      <c r="H453" s="74">
        <v>61441</v>
      </c>
      <c r="I453" s="110">
        <v>88.46</v>
      </c>
      <c r="J453" s="110"/>
      <c r="K453" s="110">
        <v>0</v>
      </c>
      <c r="L453" s="110">
        <v>0</v>
      </c>
      <c r="M453" s="110">
        <v>35</v>
      </c>
      <c r="N453" s="110">
        <v>47</v>
      </c>
    </row>
    <row r="454" spans="1:14" x14ac:dyDescent="0.3">
      <c r="A454" s="74">
        <v>140235</v>
      </c>
      <c r="B454" s="74" t="s">
        <v>575</v>
      </c>
      <c r="C454" s="74">
        <v>11</v>
      </c>
      <c r="D454" s="74" t="s">
        <v>5473</v>
      </c>
      <c r="E454" s="74" t="s">
        <v>5474</v>
      </c>
      <c r="F454" s="74" t="s">
        <v>5475</v>
      </c>
      <c r="G454" s="74" t="s">
        <v>195</v>
      </c>
      <c r="H454" s="74" t="s">
        <v>5476</v>
      </c>
      <c r="I454" s="110">
        <v>200</v>
      </c>
      <c r="J454" s="110"/>
      <c r="K454" s="110"/>
      <c r="L454" s="110"/>
      <c r="M454" s="110"/>
      <c r="N454" s="110"/>
    </row>
    <row r="455" spans="1:14" x14ac:dyDescent="0.3">
      <c r="A455" s="74">
        <v>140132</v>
      </c>
      <c r="B455" s="74" t="s">
        <v>575</v>
      </c>
      <c r="C455" s="74">
        <v>11</v>
      </c>
      <c r="D455" s="74" t="s">
        <v>1378</v>
      </c>
      <c r="E455" s="74" t="s">
        <v>1379</v>
      </c>
      <c r="F455" s="74" t="s">
        <v>1380</v>
      </c>
      <c r="G455" s="74" t="s">
        <v>195</v>
      </c>
      <c r="H455" s="74">
        <v>61454</v>
      </c>
      <c r="I455" s="110">
        <v>800</v>
      </c>
      <c r="J455" s="110"/>
      <c r="K455" s="110">
        <v>0</v>
      </c>
      <c r="L455" s="110"/>
      <c r="M455" s="110"/>
      <c r="N455" s="110">
        <v>0</v>
      </c>
    </row>
    <row r="456" spans="1:14" x14ac:dyDescent="0.3">
      <c r="A456" s="74">
        <v>140133</v>
      </c>
      <c r="B456" s="74" t="s">
        <v>575</v>
      </c>
      <c r="C456" s="74">
        <v>11</v>
      </c>
      <c r="D456" s="74" t="s">
        <v>1381</v>
      </c>
      <c r="E456" s="74" t="s">
        <v>1382</v>
      </c>
      <c r="F456" s="74" t="s">
        <v>1383</v>
      </c>
      <c r="G456" s="74" t="s">
        <v>195</v>
      </c>
      <c r="H456" s="74">
        <v>61333</v>
      </c>
      <c r="I456" s="110"/>
      <c r="J456" s="110"/>
      <c r="K456" s="110"/>
      <c r="L456" s="110"/>
      <c r="M456" s="110"/>
      <c r="N456" s="110"/>
    </row>
    <row r="457" spans="1:14" x14ac:dyDescent="0.3">
      <c r="A457" s="74">
        <v>140121</v>
      </c>
      <c r="B457" s="74" t="s">
        <v>575</v>
      </c>
      <c r="C457" s="74">
        <v>11</v>
      </c>
      <c r="D457" s="74" t="s">
        <v>1362</v>
      </c>
      <c r="E457" s="74" t="s">
        <v>1363</v>
      </c>
      <c r="F457" s="74" t="s">
        <v>1023</v>
      </c>
      <c r="G457" s="74" t="s">
        <v>195</v>
      </c>
      <c r="H457" s="74">
        <v>62650</v>
      </c>
      <c r="I457" s="110">
        <v>0</v>
      </c>
      <c r="J457" s="110">
        <v>0</v>
      </c>
      <c r="K457" s="110"/>
      <c r="L457" s="110"/>
      <c r="M457" s="110">
        <v>0</v>
      </c>
      <c r="N457" s="110">
        <v>0</v>
      </c>
    </row>
    <row r="458" spans="1:14" x14ac:dyDescent="0.3">
      <c r="A458" s="74">
        <v>140135</v>
      </c>
      <c r="B458" s="74" t="s">
        <v>575</v>
      </c>
      <c r="C458" s="74">
        <v>11</v>
      </c>
      <c r="D458" s="74" t="s">
        <v>1384</v>
      </c>
      <c r="E458" s="74" t="s">
        <v>1385</v>
      </c>
      <c r="F458" s="74" t="s">
        <v>1386</v>
      </c>
      <c r="G458" s="74" t="s">
        <v>195</v>
      </c>
      <c r="H458" s="74">
        <v>61755</v>
      </c>
      <c r="I458" s="110">
        <v>3375.42</v>
      </c>
      <c r="J458" s="110">
        <v>0</v>
      </c>
      <c r="K458" s="110"/>
      <c r="L458" s="110"/>
      <c r="M458" s="110">
        <v>156</v>
      </c>
      <c r="N458" s="110">
        <v>188</v>
      </c>
    </row>
    <row r="459" spans="1:14" x14ac:dyDescent="0.3">
      <c r="A459" s="74">
        <v>140142</v>
      </c>
      <c r="B459" s="74" t="s">
        <v>575</v>
      </c>
      <c r="C459" s="74">
        <v>11</v>
      </c>
      <c r="D459" s="74" t="s">
        <v>1391</v>
      </c>
      <c r="E459" s="74" t="s">
        <v>1392</v>
      </c>
      <c r="F459" s="74" t="s">
        <v>1393</v>
      </c>
      <c r="G459" s="74" t="s">
        <v>195</v>
      </c>
      <c r="H459" s="74">
        <v>61938</v>
      </c>
      <c r="I459" s="110">
        <v>0</v>
      </c>
      <c r="J459" s="110">
        <v>0</v>
      </c>
      <c r="K459" s="110"/>
      <c r="L459" s="110"/>
      <c r="M459" s="110">
        <v>0</v>
      </c>
      <c r="N459" s="110">
        <v>0</v>
      </c>
    </row>
    <row r="460" spans="1:14" x14ac:dyDescent="0.3">
      <c r="A460" s="74">
        <v>140144</v>
      </c>
      <c r="B460" s="74" t="s">
        <v>575</v>
      </c>
      <c r="C460" s="74">
        <v>11</v>
      </c>
      <c r="D460" s="74" t="s">
        <v>1395</v>
      </c>
      <c r="E460" s="74" t="s">
        <v>1396</v>
      </c>
      <c r="F460" s="74" t="s">
        <v>1397</v>
      </c>
      <c r="G460" s="74" t="s">
        <v>195</v>
      </c>
      <c r="H460" s="74">
        <v>62545</v>
      </c>
      <c r="I460" s="110"/>
      <c r="J460" s="110"/>
      <c r="K460" s="110"/>
      <c r="L460" s="110"/>
      <c r="M460" s="110">
        <v>0</v>
      </c>
      <c r="N460" s="110">
        <v>0</v>
      </c>
    </row>
    <row r="461" spans="1:14" x14ac:dyDescent="0.3">
      <c r="A461" s="74">
        <v>140169</v>
      </c>
      <c r="B461" s="74" t="s">
        <v>575</v>
      </c>
      <c r="C461" s="74">
        <v>11</v>
      </c>
      <c r="D461" s="74" t="s">
        <v>1424</v>
      </c>
      <c r="E461" s="74" t="s">
        <v>1425</v>
      </c>
      <c r="F461" s="74" t="s">
        <v>1420</v>
      </c>
      <c r="G461" s="74" t="s">
        <v>195</v>
      </c>
      <c r="H461" s="74" t="s">
        <v>202</v>
      </c>
      <c r="I461" s="110">
        <v>100</v>
      </c>
      <c r="J461" s="110">
        <v>0</v>
      </c>
      <c r="K461" s="110">
        <v>0</v>
      </c>
      <c r="L461" s="110"/>
      <c r="M461" s="110">
        <v>0</v>
      </c>
      <c r="N461" s="110">
        <v>0</v>
      </c>
    </row>
    <row r="462" spans="1:14" x14ac:dyDescent="0.3">
      <c r="A462" s="74">
        <v>140185</v>
      </c>
      <c r="B462" s="74" t="s">
        <v>575</v>
      </c>
      <c r="C462" s="74">
        <v>11</v>
      </c>
      <c r="D462" s="74" t="s">
        <v>1424</v>
      </c>
      <c r="E462" s="74" t="s">
        <v>1446</v>
      </c>
      <c r="F462" s="74" t="s">
        <v>1445</v>
      </c>
      <c r="G462" s="74" t="s">
        <v>195</v>
      </c>
      <c r="H462" s="74" t="s">
        <v>200</v>
      </c>
      <c r="I462" s="110">
        <v>0</v>
      </c>
      <c r="J462" s="110"/>
      <c r="K462" s="110"/>
      <c r="L462" s="110"/>
      <c r="M462" s="110"/>
      <c r="N462" s="110"/>
    </row>
    <row r="463" spans="1:14" x14ac:dyDescent="0.3">
      <c r="A463" s="74">
        <v>149011</v>
      </c>
      <c r="B463" s="74" t="s">
        <v>575</v>
      </c>
      <c r="C463" s="74">
        <v>11</v>
      </c>
      <c r="D463" s="74" t="s">
        <v>1493</v>
      </c>
      <c r="E463" s="74" t="s">
        <v>1494</v>
      </c>
      <c r="F463" s="74" t="s">
        <v>1266</v>
      </c>
      <c r="G463" s="74" t="s">
        <v>195</v>
      </c>
      <c r="H463" s="74">
        <v>61701</v>
      </c>
      <c r="I463" s="110">
        <v>0</v>
      </c>
      <c r="J463" s="110">
        <v>0</v>
      </c>
      <c r="K463" s="110"/>
      <c r="L463" s="110"/>
      <c r="M463" s="110"/>
      <c r="N463" s="110"/>
    </row>
    <row r="464" spans="1:14" x14ac:dyDescent="0.3">
      <c r="A464" s="74">
        <v>140238</v>
      </c>
      <c r="B464" s="74" t="s">
        <v>575</v>
      </c>
      <c r="C464" s="74">
        <v>11</v>
      </c>
      <c r="D464" s="74" t="s">
        <v>5921</v>
      </c>
      <c r="E464" s="74" t="s">
        <v>5922</v>
      </c>
      <c r="F464" s="74" t="s">
        <v>5923</v>
      </c>
      <c r="G464" s="74" t="s">
        <v>195</v>
      </c>
      <c r="H464" s="74" t="s">
        <v>5924</v>
      </c>
      <c r="I464" s="110"/>
      <c r="J464" s="110"/>
      <c r="K464" s="110"/>
      <c r="L464" s="110"/>
      <c r="M464" s="110"/>
      <c r="N464" s="110"/>
    </row>
    <row r="465" spans="1:14" x14ac:dyDescent="0.3">
      <c r="A465" s="74">
        <v>140153</v>
      </c>
      <c r="B465" s="74" t="s">
        <v>575</v>
      </c>
      <c r="C465" s="74">
        <v>11</v>
      </c>
      <c r="D465" s="74" t="s">
        <v>1407</v>
      </c>
      <c r="E465" s="74" t="s">
        <v>1408</v>
      </c>
      <c r="F465" s="74" t="s">
        <v>1409</v>
      </c>
      <c r="G465" s="74" t="s">
        <v>195</v>
      </c>
      <c r="H465" s="74">
        <v>62551</v>
      </c>
      <c r="I465" s="110">
        <v>3777.17</v>
      </c>
      <c r="J465" s="110"/>
      <c r="K465" s="110"/>
      <c r="L465" s="110"/>
      <c r="M465" s="110">
        <v>0</v>
      </c>
      <c r="N465" s="110">
        <v>0</v>
      </c>
    </row>
    <row r="466" spans="1:14" x14ac:dyDescent="0.3">
      <c r="A466" s="74">
        <v>140239</v>
      </c>
      <c r="B466" s="74" t="s">
        <v>575</v>
      </c>
      <c r="C466" s="74">
        <v>11</v>
      </c>
      <c r="D466" s="74" t="s">
        <v>1489</v>
      </c>
      <c r="E466" s="74" t="s">
        <v>1490</v>
      </c>
      <c r="F466" s="74" t="s">
        <v>1491</v>
      </c>
      <c r="G466" s="74" t="s">
        <v>195</v>
      </c>
      <c r="H466" s="74">
        <v>61920</v>
      </c>
      <c r="I466" s="110">
        <v>0</v>
      </c>
      <c r="J466" s="110">
        <v>0</v>
      </c>
      <c r="K466" s="110"/>
      <c r="L466" s="110"/>
      <c r="M466" s="110"/>
      <c r="N466" s="110">
        <v>0</v>
      </c>
    </row>
    <row r="467" spans="1:14" x14ac:dyDescent="0.3">
      <c r="A467" s="74">
        <v>140160</v>
      </c>
      <c r="B467" s="74" t="s">
        <v>575</v>
      </c>
      <c r="C467" s="74">
        <v>11</v>
      </c>
      <c r="D467" s="74" t="s">
        <v>1412</v>
      </c>
      <c r="E467" s="74" t="s">
        <v>1413</v>
      </c>
      <c r="F467" s="74" t="s">
        <v>1414</v>
      </c>
      <c r="G467" s="74" t="s">
        <v>195</v>
      </c>
      <c r="H467" s="74">
        <v>62554</v>
      </c>
      <c r="I467" s="110"/>
      <c r="J467" s="110"/>
      <c r="K467" s="110">
        <v>0</v>
      </c>
      <c r="L467" s="110"/>
      <c r="M467" s="110">
        <v>0</v>
      </c>
      <c r="N467" s="110">
        <v>0</v>
      </c>
    </row>
    <row r="468" spans="1:14" x14ac:dyDescent="0.3">
      <c r="A468" s="74">
        <v>140066</v>
      </c>
      <c r="B468" s="74" t="s">
        <v>575</v>
      </c>
      <c r="C468" s="74">
        <v>11</v>
      </c>
      <c r="D468" s="74" t="s">
        <v>1300</v>
      </c>
      <c r="E468" s="74" t="s">
        <v>1301</v>
      </c>
      <c r="F468" s="74" t="s">
        <v>1299</v>
      </c>
      <c r="G468" s="74" t="s">
        <v>195</v>
      </c>
      <c r="H468" s="74">
        <v>60619</v>
      </c>
      <c r="I468" s="110">
        <v>0</v>
      </c>
      <c r="J468" s="110">
        <v>0</v>
      </c>
      <c r="K468" s="110"/>
      <c r="L468" s="110">
        <v>235</v>
      </c>
      <c r="M468" s="110"/>
      <c r="N468" s="110">
        <v>553</v>
      </c>
    </row>
    <row r="469" spans="1:14" x14ac:dyDescent="0.3">
      <c r="A469" s="74">
        <v>140232</v>
      </c>
      <c r="B469" s="74" t="s">
        <v>575</v>
      </c>
      <c r="C469" s="74">
        <v>11</v>
      </c>
      <c r="D469" s="74" t="s">
        <v>1064</v>
      </c>
      <c r="E469" s="74" t="s">
        <v>1483</v>
      </c>
      <c r="F469" s="74" t="s">
        <v>847</v>
      </c>
      <c r="G469" s="74" t="s">
        <v>195</v>
      </c>
      <c r="H469" s="74">
        <v>62704</v>
      </c>
      <c r="I469" s="110">
        <v>2000</v>
      </c>
      <c r="J469" s="110"/>
      <c r="K469" s="110"/>
      <c r="L469" s="110"/>
      <c r="M469" s="110">
        <v>0</v>
      </c>
      <c r="N469" s="110">
        <v>0</v>
      </c>
    </row>
    <row r="470" spans="1:14" x14ac:dyDescent="0.3">
      <c r="A470" s="74">
        <v>140173</v>
      </c>
      <c r="B470" s="74" t="s">
        <v>575</v>
      </c>
      <c r="C470" s="74">
        <v>11</v>
      </c>
      <c r="D470" s="74" t="s">
        <v>1428</v>
      </c>
      <c r="E470" s="74" t="s">
        <v>1429</v>
      </c>
      <c r="F470" s="74" t="s">
        <v>1430</v>
      </c>
      <c r="G470" s="74" t="s">
        <v>195</v>
      </c>
      <c r="H470" s="74">
        <v>61064</v>
      </c>
      <c r="I470" s="110"/>
      <c r="J470" s="110"/>
      <c r="K470" s="110"/>
      <c r="L470" s="110"/>
      <c r="M470" s="110"/>
      <c r="N470" s="110">
        <v>0</v>
      </c>
    </row>
    <row r="471" spans="1:14" x14ac:dyDescent="0.3">
      <c r="A471" s="74">
        <v>140086</v>
      </c>
      <c r="B471" s="74" t="s">
        <v>575</v>
      </c>
      <c r="C471" s="74">
        <v>11</v>
      </c>
      <c r="D471" s="74" t="s">
        <v>1323</v>
      </c>
      <c r="E471" s="74" t="s">
        <v>1324</v>
      </c>
      <c r="F471" s="74" t="s">
        <v>1193</v>
      </c>
      <c r="G471" s="74" t="s">
        <v>195</v>
      </c>
      <c r="H471" s="74">
        <v>62521</v>
      </c>
      <c r="I471" s="110">
        <v>0</v>
      </c>
      <c r="J471" s="110"/>
      <c r="K471" s="110">
        <v>0</v>
      </c>
      <c r="L471" s="110">
        <v>0</v>
      </c>
      <c r="M471" s="110">
        <v>0</v>
      </c>
      <c r="N471" s="110">
        <v>0</v>
      </c>
    </row>
    <row r="472" spans="1:14" x14ac:dyDescent="0.3">
      <c r="A472" s="74">
        <v>140182</v>
      </c>
      <c r="B472" s="74" t="s">
        <v>575</v>
      </c>
      <c r="C472" s="74">
        <v>11</v>
      </c>
      <c r="D472" s="74" t="s">
        <v>876</v>
      </c>
      <c r="E472" s="74" t="s">
        <v>1441</v>
      </c>
      <c r="F472" s="74" t="s">
        <v>1442</v>
      </c>
      <c r="G472" s="74" t="s">
        <v>195</v>
      </c>
      <c r="H472" s="74">
        <v>61103</v>
      </c>
      <c r="I472" s="110"/>
      <c r="J472" s="110"/>
      <c r="K472" s="110">
        <v>0</v>
      </c>
      <c r="L472" s="110"/>
      <c r="M472" s="110"/>
      <c r="N472" s="110"/>
    </row>
    <row r="473" spans="1:14" x14ac:dyDescent="0.3">
      <c r="A473" s="74">
        <v>140105</v>
      </c>
      <c r="B473" s="74" t="s">
        <v>575</v>
      </c>
      <c r="C473" s="74">
        <v>11</v>
      </c>
      <c r="D473" s="74" t="s">
        <v>1345</v>
      </c>
      <c r="E473" s="74" t="s">
        <v>6577</v>
      </c>
      <c r="F473" s="74" t="s">
        <v>6527</v>
      </c>
      <c r="G473" s="74" t="s">
        <v>195</v>
      </c>
      <c r="H473" s="74" t="s">
        <v>6528</v>
      </c>
      <c r="I473" s="110"/>
      <c r="J473" s="110"/>
      <c r="K473" s="110"/>
      <c r="L473" s="110"/>
      <c r="M473" s="110"/>
      <c r="N473" s="110"/>
    </row>
    <row r="474" spans="1:14" x14ac:dyDescent="0.3">
      <c r="A474" s="74">
        <v>140212</v>
      </c>
      <c r="B474" s="74" t="s">
        <v>575</v>
      </c>
      <c r="C474" s="74">
        <v>11</v>
      </c>
      <c r="D474" s="74" t="s">
        <v>1477</v>
      </c>
      <c r="E474" s="74" t="s">
        <v>1478</v>
      </c>
      <c r="F474" s="74" t="s">
        <v>857</v>
      </c>
      <c r="G474" s="74" t="s">
        <v>195</v>
      </c>
      <c r="H474" s="74">
        <v>61571</v>
      </c>
      <c r="I474" s="110">
        <v>100</v>
      </c>
      <c r="J474" s="110">
        <v>0</v>
      </c>
      <c r="K474" s="110"/>
      <c r="L474" s="110"/>
      <c r="M474" s="110">
        <v>0</v>
      </c>
      <c r="N474" s="110">
        <v>716.3</v>
      </c>
    </row>
    <row r="475" spans="1:14" x14ac:dyDescent="0.3">
      <c r="A475" s="74">
        <v>140200</v>
      </c>
      <c r="B475" s="74" t="s">
        <v>575</v>
      </c>
      <c r="C475" s="74">
        <v>11</v>
      </c>
      <c r="D475" s="74" t="s">
        <v>1454</v>
      </c>
      <c r="E475" s="74" t="s">
        <v>1455</v>
      </c>
      <c r="F475" s="74" t="s">
        <v>1456</v>
      </c>
      <c r="G475" s="74" t="s">
        <v>195</v>
      </c>
      <c r="H475" s="74">
        <v>62688</v>
      </c>
      <c r="I475" s="110">
        <v>200</v>
      </c>
      <c r="J475" s="110"/>
      <c r="K475" s="110"/>
      <c r="L475" s="110"/>
      <c r="M475" s="110"/>
      <c r="N475" s="110">
        <v>0</v>
      </c>
    </row>
    <row r="476" spans="1:14" x14ac:dyDescent="0.3">
      <c r="A476" s="74">
        <v>500225</v>
      </c>
      <c r="B476" s="74" t="s">
        <v>575</v>
      </c>
      <c r="C476" s="74">
        <v>11</v>
      </c>
      <c r="D476" s="74" t="s">
        <v>1497</v>
      </c>
      <c r="E476" s="74" t="s">
        <v>1498</v>
      </c>
      <c r="F476" s="74" t="s">
        <v>1499</v>
      </c>
      <c r="G476" s="74" t="s">
        <v>197</v>
      </c>
      <c r="H476" s="74" t="s">
        <v>199</v>
      </c>
      <c r="I476" s="110">
        <v>0</v>
      </c>
      <c r="J476" s="110"/>
      <c r="K476" s="110"/>
      <c r="L476" s="110"/>
      <c r="M476" s="110"/>
      <c r="N476" s="110"/>
    </row>
    <row r="477" spans="1:14" x14ac:dyDescent="0.3">
      <c r="A477" s="74">
        <v>140202</v>
      </c>
      <c r="B477" s="74" t="s">
        <v>575</v>
      </c>
      <c r="C477" s="74">
        <v>11</v>
      </c>
      <c r="D477" s="74" t="s">
        <v>1460</v>
      </c>
      <c r="E477" s="74" t="s">
        <v>1461</v>
      </c>
      <c r="F477" s="74" t="s">
        <v>1462</v>
      </c>
      <c r="G477" s="74" t="s">
        <v>195</v>
      </c>
      <c r="H477" s="74">
        <v>62353</v>
      </c>
      <c r="I477" s="110"/>
      <c r="J477" s="110"/>
      <c r="K477" s="110"/>
      <c r="L477" s="110"/>
      <c r="M477" s="110">
        <v>0</v>
      </c>
      <c r="N477" s="110">
        <v>25</v>
      </c>
    </row>
    <row r="478" spans="1:14" x14ac:dyDescent="0.3">
      <c r="A478" s="74">
        <v>140131</v>
      </c>
      <c r="B478" s="74" t="s">
        <v>575</v>
      </c>
      <c r="C478" s="74">
        <v>11</v>
      </c>
      <c r="D478" s="74" t="s">
        <v>1375</v>
      </c>
      <c r="E478" s="74" t="s">
        <v>1376</v>
      </c>
      <c r="F478" s="74" t="s">
        <v>1377</v>
      </c>
      <c r="G478" s="74" t="s">
        <v>195</v>
      </c>
      <c r="H478" s="74">
        <v>62056</v>
      </c>
      <c r="I478" s="110">
        <v>2481.39</v>
      </c>
      <c r="J478" s="110"/>
      <c r="K478" s="110"/>
      <c r="L478" s="110"/>
      <c r="M478" s="110">
        <v>0</v>
      </c>
      <c r="N478" s="110">
        <v>715</v>
      </c>
    </row>
    <row r="479" spans="1:14" x14ac:dyDescent="0.3">
      <c r="A479" s="74">
        <v>140077</v>
      </c>
      <c r="B479" s="74" t="s">
        <v>575</v>
      </c>
      <c r="C479" s="74">
        <v>11</v>
      </c>
      <c r="D479" s="74" t="s">
        <v>719</v>
      </c>
      <c r="E479" s="74" t="s">
        <v>1312</v>
      </c>
      <c r="F479" s="74" t="s">
        <v>1313</v>
      </c>
      <c r="G479" s="74" t="s">
        <v>195</v>
      </c>
      <c r="H479" s="74">
        <v>60478</v>
      </c>
      <c r="I479" s="110">
        <v>5075.6099999999997</v>
      </c>
      <c r="J479" s="110"/>
      <c r="K479" s="110"/>
      <c r="L479" s="110">
        <v>0</v>
      </c>
      <c r="M479" s="110">
        <v>240</v>
      </c>
      <c r="N479" s="110">
        <v>154</v>
      </c>
    </row>
    <row r="480" spans="1:14" x14ac:dyDescent="0.3">
      <c r="A480" s="74">
        <v>140070</v>
      </c>
      <c r="B480" s="74" t="s">
        <v>575</v>
      </c>
      <c r="C480" s="74">
        <v>11</v>
      </c>
      <c r="D480" s="74" t="s">
        <v>1302</v>
      </c>
      <c r="E480" s="74" t="s">
        <v>1303</v>
      </c>
      <c r="F480" s="74" t="s">
        <v>1299</v>
      </c>
      <c r="G480" s="74" t="s">
        <v>195</v>
      </c>
      <c r="H480" s="74">
        <v>60637</v>
      </c>
      <c r="I480" s="110">
        <v>460</v>
      </c>
      <c r="J480" s="110"/>
      <c r="K480" s="110"/>
      <c r="L480" s="110"/>
      <c r="M480" s="110"/>
      <c r="N480" s="110"/>
    </row>
    <row r="481" spans="1:14" x14ac:dyDescent="0.3">
      <c r="A481" s="74">
        <v>140056</v>
      </c>
      <c r="B481" s="74" t="s">
        <v>575</v>
      </c>
      <c r="C481" s="74">
        <v>11</v>
      </c>
      <c r="D481" s="74" t="s">
        <v>1288</v>
      </c>
      <c r="E481" s="74" t="s">
        <v>1289</v>
      </c>
      <c r="F481" s="74" t="s">
        <v>1290</v>
      </c>
      <c r="G481" s="74" t="s">
        <v>195</v>
      </c>
      <c r="H481" s="74">
        <v>61820</v>
      </c>
      <c r="I481" s="110"/>
      <c r="J481" s="110">
        <v>0</v>
      </c>
      <c r="K481" s="110"/>
      <c r="L481" s="110"/>
      <c r="M481" s="110">
        <v>0</v>
      </c>
      <c r="N481" s="110">
        <v>170</v>
      </c>
    </row>
    <row r="482" spans="1:14" x14ac:dyDescent="0.3">
      <c r="A482" s="74">
        <v>140203</v>
      </c>
      <c r="B482" s="74" t="s">
        <v>575</v>
      </c>
      <c r="C482" s="74">
        <v>11</v>
      </c>
      <c r="D482" s="74" t="s">
        <v>1463</v>
      </c>
      <c r="E482" s="74" t="s">
        <v>1464</v>
      </c>
      <c r="F482" s="74" t="s">
        <v>1465</v>
      </c>
      <c r="G482" s="74" t="s">
        <v>195</v>
      </c>
      <c r="H482" s="74">
        <v>62376</v>
      </c>
      <c r="I482" s="110">
        <v>1282.3800000000001</v>
      </c>
      <c r="J482" s="110">
        <v>0</v>
      </c>
      <c r="K482" s="110"/>
      <c r="L482" s="110"/>
      <c r="M482" s="110"/>
      <c r="N482" s="110">
        <v>14</v>
      </c>
    </row>
    <row r="483" spans="1:14" x14ac:dyDescent="0.3">
      <c r="A483" s="74">
        <v>140027</v>
      </c>
      <c r="B483" s="74" t="s">
        <v>575</v>
      </c>
      <c r="C483" s="74">
        <v>11</v>
      </c>
      <c r="D483" s="74" t="s">
        <v>1254</v>
      </c>
      <c r="E483" s="74" t="s">
        <v>1255</v>
      </c>
      <c r="F483" s="74" t="s">
        <v>1256</v>
      </c>
      <c r="G483" s="74" t="s">
        <v>195</v>
      </c>
      <c r="H483" s="74">
        <v>61911</v>
      </c>
      <c r="I483" s="110">
        <v>0</v>
      </c>
      <c r="J483" s="110">
        <v>0</v>
      </c>
      <c r="K483" s="110">
        <v>0</v>
      </c>
      <c r="L483" s="110"/>
      <c r="M483" s="110">
        <v>0</v>
      </c>
      <c r="N483" s="110">
        <v>0</v>
      </c>
    </row>
    <row r="484" spans="1:14" x14ac:dyDescent="0.3">
      <c r="A484" s="74">
        <v>140211</v>
      </c>
      <c r="B484" s="74" t="s">
        <v>575</v>
      </c>
      <c r="C484" s="74">
        <v>11</v>
      </c>
      <c r="D484" s="74" t="s">
        <v>1474</v>
      </c>
      <c r="E484" s="74" t="s">
        <v>1475</v>
      </c>
      <c r="F484" s="74" t="s">
        <v>1476</v>
      </c>
      <c r="G484" s="74" t="s">
        <v>195</v>
      </c>
      <c r="H484" s="74" t="s">
        <v>203</v>
      </c>
      <c r="I484" s="110"/>
      <c r="J484" s="110">
        <v>0</v>
      </c>
      <c r="K484" s="110"/>
      <c r="L484" s="110"/>
      <c r="M484" s="110">
        <v>0</v>
      </c>
      <c r="N484" s="110">
        <v>0</v>
      </c>
    </row>
    <row r="485" spans="1:14" x14ac:dyDescent="0.3">
      <c r="A485" s="74">
        <v>150120</v>
      </c>
      <c r="B485" s="74" t="s">
        <v>104</v>
      </c>
      <c r="C485" s="74">
        <v>12</v>
      </c>
      <c r="D485" s="74" t="s">
        <v>1597</v>
      </c>
      <c r="E485" s="74" t="s">
        <v>1598</v>
      </c>
      <c r="F485" s="74" t="s">
        <v>1599</v>
      </c>
      <c r="G485" s="74" t="s">
        <v>210</v>
      </c>
      <c r="H485" s="74">
        <v>46250</v>
      </c>
      <c r="I485" s="110">
        <v>0</v>
      </c>
      <c r="J485" s="110"/>
      <c r="K485" s="110"/>
      <c r="L485" s="110"/>
      <c r="M485" s="110"/>
      <c r="N485" s="110">
        <v>0</v>
      </c>
    </row>
    <row r="486" spans="1:14" x14ac:dyDescent="0.3">
      <c r="A486" s="74">
        <v>150292</v>
      </c>
      <c r="B486" s="74" t="s">
        <v>104</v>
      </c>
      <c r="C486" s="74">
        <v>12</v>
      </c>
      <c r="D486" s="74" t="s">
        <v>5477</v>
      </c>
      <c r="E486" s="74" t="s">
        <v>5478</v>
      </c>
      <c r="F486" s="74" t="s">
        <v>1602</v>
      </c>
      <c r="G486" s="74" t="s">
        <v>210</v>
      </c>
      <c r="H486" s="74">
        <v>46256</v>
      </c>
      <c r="I486" s="110">
        <v>600</v>
      </c>
      <c r="J486" s="110"/>
      <c r="K486" s="110"/>
      <c r="L486" s="110">
        <v>0</v>
      </c>
      <c r="M486" s="110"/>
      <c r="N486" s="110"/>
    </row>
    <row r="487" spans="1:14" x14ac:dyDescent="0.3">
      <c r="A487" s="74">
        <v>150122</v>
      </c>
      <c r="B487" s="74" t="s">
        <v>104</v>
      </c>
      <c r="C487" s="74">
        <v>12</v>
      </c>
      <c r="D487" s="74" t="s">
        <v>1600</v>
      </c>
      <c r="E487" s="74" t="s">
        <v>1601</v>
      </c>
      <c r="F487" s="74" t="s">
        <v>1599</v>
      </c>
      <c r="G487" s="74" t="s">
        <v>210</v>
      </c>
      <c r="H487" s="74">
        <v>46268</v>
      </c>
      <c r="I487" s="110"/>
      <c r="J487" s="110"/>
      <c r="K487" s="110">
        <v>0</v>
      </c>
      <c r="L487" s="110">
        <v>0</v>
      </c>
      <c r="M487" s="110">
        <v>0</v>
      </c>
      <c r="N487" s="110">
        <v>0</v>
      </c>
    </row>
    <row r="488" spans="1:14" x14ac:dyDescent="0.3">
      <c r="A488" s="74">
        <v>150216</v>
      </c>
      <c r="B488" s="74" t="s">
        <v>104</v>
      </c>
      <c r="C488" s="74">
        <v>12</v>
      </c>
      <c r="D488" s="74" t="s">
        <v>1701</v>
      </c>
      <c r="E488" s="74" t="s">
        <v>1702</v>
      </c>
      <c r="F488" s="74" t="s">
        <v>1703</v>
      </c>
      <c r="G488" s="74" t="s">
        <v>210</v>
      </c>
      <c r="H488" s="74">
        <v>46123</v>
      </c>
      <c r="I488" s="110">
        <v>0</v>
      </c>
      <c r="J488" s="110"/>
      <c r="K488" s="110">
        <v>0</v>
      </c>
      <c r="L488" s="110"/>
      <c r="M488" s="110"/>
      <c r="N488" s="110">
        <v>0</v>
      </c>
    </row>
    <row r="489" spans="1:14" x14ac:dyDescent="0.3">
      <c r="A489" s="74">
        <v>150099</v>
      </c>
      <c r="B489" s="74" t="s">
        <v>104</v>
      </c>
      <c r="C489" s="74">
        <v>12</v>
      </c>
      <c r="D489" s="74" t="s">
        <v>1575</v>
      </c>
      <c r="E489" s="74" t="s">
        <v>1576</v>
      </c>
      <c r="F489" s="74" t="s">
        <v>1577</v>
      </c>
      <c r="G489" s="74" t="s">
        <v>210</v>
      </c>
      <c r="H489" s="74" t="s">
        <v>558</v>
      </c>
      <c r="I489" s="110">
        <v>540</v>
      </c>
      <c r="J489" s="110"/>
      <c r="K489" s="110">
        <v>0</v>
      </c>
      <c r="L489" s="110"/>
      <c r="M489" s="110"/>
      <c r="N489" s="110">
        <v>45</v>
      </c>
    </row>
    <row r="490" spans="1:14" x14ac:dyDescent="0.3">
      <c r="A490" s="74">
        <v>150082</v>
      </c>
      <c r="B490" s="74" t="s">
        <v>104</v>
      </c>
      <c r="C490" s="74">
        <v>12</v>
      </c>
      <c r="D490" s="74" t="s">
        <v>869</v>
      </c>
      <c r="E490" s="74" t="s">
        <v>1554</v>
      </c>
      <c r="F490" s="74" t="s">
        <v>1555</v>
      </c>
      <c r="G490" s="74" t="s">
        <v>210</v>
      </c>
      <c r="H490" s="74">
        <v>47711</v>
      </c>
      <c r="I490" s="110">
        <v>1370</v>
      </c>
      <c r="J490" s="110"/>
      <c r="K490" s="110">
        <v>0</v>
      </c>
      <c r="L490" s="110"/>
      <c r="M490" s="110"/>
      <c r="N490" s="110"/>
    </row>
    <row r="491" spans="1:14" x14ac:dyDescent="0.3">
      <c r="A491" s="74">
        <v>150278</v>
      </c>
      <c r="B491" s="74" t="s">
        <v>104</v>
      </c>
      <c r="C491" s="74">
        <v>12</v>
      </c>
      <c r="D491" s="74" t="s">
        <v>811</v>
      </c>
      <c r="E491" s="74" t="s">
        <v>5925</v>
      </c>
      <c r="F491" s="74" t="s">
        <v>1599</v>
      </c>
      <c r="G491" s="74" t="s">
        <v>210</v>
      </c>
      <c r="H491" s="74">
        <v>46218</v>
      </c>
      <c r="I491" s="110"/>
      <c r="J491" s="110"/>
      <c r="K491" s="110"/>
      <c r="L491" s="110"/>
      <c r="M491" s="110"/>
      <c r="N491" s="110"/>
    </row>
    <row r="492" spans="1:14" x14ac:dyDescent="0.3">
      <c r="A492" s="74">
        <v>150227</v>
      </c>
      <c r="B492" s="74" t="s">
        <v>104</v>
      </c>
      <c r="C492" s="74">
        <v>12</v>
      </c>
      <c r="D492" s="74" t="s">
        <v>1715</v>
      </c>
      <c r="E492" s="74" t="s">
        <v>1716</v>
      </c>
      <c r="F492" s="74" t="s">
        <v>1448</v>
      </c>
      <c r="G492" s="74" t="s">
        <v>210</v>
      </c>
      <c r="H492" s="74">
        <v>46173</v>
      </c>
      <c r="I492" s="110"/>
      <c r="J492" s="110"/>
      <c r="K492" s="110"/>
      <c r="L492" s="110"/>
      <c r="M492" s="110"/>
      <c r="N492" s="110"/>
    </row>
    <row r="493" spans="1:14" x14ac:dyDescent="0.3">
      <c r="A493" s="74">
        <v>150040</v>
      </c>
      <c r="B493" s="74" t="s">
        <v>104</v>
      </c>
      <c r="C493" s="74">
        <v>12</v>
      </c>
      <c r="D493" s="74" t="s">
        <v>1516</v>
      </c>
      <c r="E493" s="74" t="s">
        <v>1517</v>
      </c>
      <c r="F493" s="74" t="s">
        <v>1518</v>
      </c>
      <c r="G493" s="74" t="s">
        <v>210</v>
      </c>
      <c r="H493" s="74">
        <v>46302</v>
      </c>
      <c r="I493" s="110">
        <v>0</v>
      </c>
      <c r="J493" s="110"/>
      <c r="K493" s="110"/>
      <c r="L493" s="110"/>
      <c r="M493" s="110">
        <v>0</v>
      </c>
      <c r="N493" s="110">
        <v>0</v>
      </c>
    </row>
    <row r="494" spans="1:14" x14ac:dyDescent="0.3">
      <c r="A494" s="74">
        <v>150218</v>
      </c>
      <c r="B494" s="74" t="s">
        <v>104</v>
      </c>
      <c r="C494" s="74">
        <v>12</v>
      </c>
      <c r="D494" s="74" t="s">
        <v>1707</v>
      </c>
      <c r="E494" s="74" t="s">
        <v>1708</v>
      </c>
      <c r="F494" s="74" t="s">
        <v>1709</v>
      </c>
      <c r="G494" s="74" t="s">
        <v>210</v>
      </c>
      <c r="H494" s="74">
        <v>47670</v>
      </c>
      <c r="I494" s="110">
        <v>840</v>
      </c>
      <c r="J494" s="110"/>
      <c r="K494" s="110"/>
      <c r="L494" s="110"/>
      <c r="M494" s="110"/>
      <c r="N494" s="110">
        <v>0</v>
      </c>
    </row>
    <row r="495" spans="1:14" x14ac:dyDescent="0.3">
      <c r="A495" s="74">
        <v>150047</v>
      </c>
      <c r="B495" s="74" t="s">
        <v>104</v>
      </c>
      <c r="C495" s="74">
        <v>12</v>
      </c>
      <c r="D495" s="74" t="s">
        <v>1520</v>
      </c>
      <c r="E495" s="74" t="s">
        <v>1521</v>
      </c>
      <c r="F495" s="74" t="s">
        <v>1522</v>
      </c>
      <c r="G495" s="74" t="s">
        <v>210</v>
      </c>
      <c r="H495" s="74">
        <v>46111</v>
      </c>
      <c r="I495" s="110"/>
      <c r="J495" s="110"/>
      <c r="K495" s="110"/>
      <c r="L495" s="110"/>
      <c r="M495" s="110">
        <v>0</v>
      </c>
      <c r="N495" s="110">
        <v>200</v>
      </c>
    </row>
    <row r="496" spans="1:14" x14ac:dyDescent="0.3">
      <c r="A496" s="74">
        <v>150051</v>
      </c>
      <c r="B496" s="74" t="s">
        <v>104</v>
      </c>
      <c r="C496" s="74">
        <v>12</v>
      </c>
      <c r="D496" s="74" t="s">
        <v>1523</v>
      </c>
      <c r="E496" s="74" t="s">
        <v>1524</v>
      </c>
      <c r="F496" s="74" t="s">
        <v>1525</v>
      </c>
      <c r="G496" s="74" t="s">
        <v>210</v>
      </c>
      <c r="H496" s="74" t="s">
        <v>219</v>
      </c>
      <c r="I496" s="110">
        <v>0</v>
      </c>
      <c r="J496" s="110"/>
      <c r="K496" s="110">
        <v>0</v>
      </c>
      <c r="L496" s="110"/>
      <c r="M496" s="110"/>
      <c r="N496" s="110"/>
    </row>
    <row r="497" spans="1:14" x14ac:dyDescent="0.3">
      <c r="A497" s="74">
        <v>150052</v>
      </c>
      <c r="B497" s="74" t="s">
        <v>104</v>
      </c>
      <c r="C497" s="74">
        <v>12</v>
      </c>
      <c r="D497" s="74" t="s">
        <v>1526</v>
      </c>
      <c r="E497" s="74" t="s">
        <v>1527</v>
      </c>
      <c r="F497" s="74" t="s">
        <v>1528</v>
      </c>
      <c r="G497" s="74" t="s">
        <v>210</v>
      </c>
      <c r="H497" s="74">
        <v>46032</v>
      </c>
      <c r="I497" s="110">
        <v>0</v>
      </c>
      <c r="J497" s="110">
        <v>0</v>
      </c>
      <c r="K497" s="110">
        <v>0</v>
      </c>
      <c r="L497" s="110"/>
      <c r="M497" s="110">
        <v>0</v>
      </c>
      <c r="N497" s="110">
        <v>0</v>
      </c>
    </row>
    <row r="498" spans="1:14" x14ac:dyDescent="0.3">
      <c r="A498" s="74">
        <v>150284</v>
      </c>
      <c r="B498" s="74" t="s">
        <v>104</v>
      </c>
      <c r="C498" s="74">
        <v>12</v>
      </c>
      <c r="D498" s="74" t="s">
        <v>1788</v>
      </c>
      <c r="E498" s="74" t="s">
        <v>1598</v>
      </c>
      <c r="F498" s="74" t="s">
        <v>1599</v>
      </c>
      <c r="G498" s="74" t="s">
        <v>210</v>
      </c>
      <c r="H498" s="74" t="s">
        <v>217</v>
      </c>
      <c r="I498" s="110">
        <v>10.3</v>
      </c>
      <c r="J498" s="110"/>
      <c r="K498" s="110"/>
      <c r="L498" s="110"/>
      <c r="M498" s="110">
        <v>0</v>
      </c>
      <c r="N498" s="110">
        <v>0</v>
      </c>
    </row>
    <row r="499" spans="1:14" x14ac:dyDescent="0.3">
      <c r="A499" s="74">
        <v>150065</v>
      </c>
      <c r="B499" s="74" t="s">
        <v>104</v>
      </c>
      <c r="C499" s="74">
        <v>12</v>
      </c>
      <c r="D499" s="74" t="s">
        <v>915</v>
      </c>
      <c r="E499" s="74" t="s">
        <v>1538</v>
      </c>
      <c r="F499" s="74" t="s">
        <v>1539</v>
      </c>
      <c r="G499" s="74" t="s">
        <v>210</v>
      </c>
      <c r="H499" s="74">
        <v>47331</v>
      </c>
      <c r="I499" s="110">
        <v>500</v>
      </c>
      <c r="J499" s="110">
        <v>0</v>
      </c>
      <c r="K499" s="110"/>
      <c r="L499" s="110"/>
      <c r="M499" s="110">
        <v>0</v>
      </c>
      <c r="N499" s="110">
        <v>0</v>
      </c>
    </row>
    <row r="500" spans="1:14" x14ac:dyDescent="0.3">
      <c r="A500" s="74">
        <v>150079</v>
      </c>
      <c r="B500" s="74" t="s">
        <v>104</v>
      </c>
      <c r="C500" s="74">
        <v>12</v>
      </c>
      <c r="D500" s="74" t="s">
        <v>915</v>
      </c>
      <c r="E500" s="74" t="s">
        <v>1549</v>
      </c>
      <c r="F500" s="74" t="s">
        <v>1550</v>
      </c>
      <c r="G500" s="74" t="s">
        <v>210</v>
      </c>
      <c r="H500" s="74">
        <v>46516</v>
      </c>
      <c r="I500" s="110">
        <v>1720.5</v>
      </c>
      <c r="J500" s="110"/>
      <c r="K500" s="110">
        <v>0</v>
      </c>
      <c r="L500" s="110"/>
      <c r="M500" s="110">
        <v>2</v>
      </c>
      <c r="N500" s="110">
        <v>493</v>
      </c>
    </row>
    <row r="501" spans="1:14" x14ac:dyDescent="0.3">
      <c r="A501" s="74">
        <v>150125</v>
      </c>
      <c r="B501" s="74" t="s">
        <v>104</v>
      </c>
      <c r="C501" s="74">
        <v>12</v>
      </c>
      <c r="D501" s="74" t="s">
        <v>915</v>
      </c>
      <c r="E501" s="74" t="s">
        <v>1603</v>
      </c>
      <c r="F501" s="74" t="s">
        <v>1602</v>
      </c>
      <c r="G501" s="74" t="s">
        <v>210</v>
      </c>
      <c r="H501" s="74">
        <v>46204</v>
      </c>
      <c r="I501" s="110">
        <v>4095.79</v>
      </c>
      <c r="J501" s="110">
        <v>0</v>
      </c>
      <c r="K501" s="110"/>
      <c r="L501" s="110"/>
      <c r="M501" s="110">
        <v>275</v>
      </c>
      <c r="N501" s="110">
        <v>2050</v>
      </c>
    </row>
    <row r="502" spans="1:14" x14ac:dyDescent="0.3">
      <c r="A502" s="74">
        <v>150245</v>
      </c>
      <c r="B502" s="74" t="s">
        <v>104</v>
      </c>
      <c r="C502" s="74">
        <v>12</v>
      </c>
      <c r="D502" s="74" t="s">
        <v>915</v>
      </c>
      <c r="E502" s="74" t="s">
        <v>1734</v>
      </c>
      <c r="F502" s="74" t="s">
        <v>1735</v>
      </c>
      <c r="G502" s="74" t="s">
        <v>210</v>
      </c>
      <c r="H502" s="74">
        <v>47803</v>
      </c>
      <c r="I502" s="110">
        <v>0</v>
      </c>
      <c r="J502" s="110"/>
      <c r="K502" s="110"/>
      <c r="L502" s="110">
        <v>0</v>
      </c>
      <c r="M502" s="110">
        <v>0</v>
      </c>
      <c r="N502" s="110">
        <v>0</v>
      </c>
    </row>
    <row r="503" spans="1:14" x14ac:dyDescent="0.3">
      <c r="A503" s="74">
        <v>150261</v>
      </c>
      <c r="B503" s="74" t="s">
        <v>104</v>
      </c>
      <c r="C503" s="74">
        <v>12</v>
      </c>
      <c r="D503" s="74" t="s">
        <v>915</v>
      </c>
      <c r="E503" s="74" t="s">
        <v>1757</v>
      </c>
      <c r="F503" s="74" t="s">
        <v>852</v>
      </c>
      <c r="G503" s="74" t="s">
        <v>210</v>
      </c>
      <c r="H503" s="74">
        <v>47501</v>
      </c>
      <c r="I503" s="110">
        <v>0</v>
      </c>
      <c r="J503" s="110">
        <v>0</v>
      </c>
      <c r="K503" s="110"/>
      <c r="L503" s="110"/>
      <c r="M503" s="110"/>
      <c r="N503" s="110">
        <v>0</v>
      </c>
    </row>
    <row r="504" spans="1:14" x14ac:dyDescent="0.3">
      <c r="A504" s="74">
        <v>150022</v>
      </c>
      <c r="B504" s="74" t="s">
        <v>104</v>
      </c>
      <c r="C504" s="74">
        <v>12</v>
      </c>
      <c r="D504" s="74" t="s">
        <v>915</v>
      </c>
      <c r="E504" s="74" t="s">
        <v>1502</v>
      </c>
      <c r="F504" s="74" t="s">
        <v>1503</v>
      </c>
      <c r="G504" s="74" t="s">
        <v>210</v>
      </c>
      <c r="H504" s="74">
        <v>46016</v>
      </c>
      <c r="I504" s="110">
        <v>1250</v>
      </c>
      <c r="J504" s="110"/>
      <c r="K504" s="110">
        <v>0</v>
      </c>
      <c r="L504" s="110">
        <v>0</v>
      </c>
      <c r="M504" s="110"/>
      <c r="N504" s="110">
        <v>0</v>
      </c>
    </row>
    <row r="505" spans="1:14" x14ac:dyDescent="0.3">
      <c r="A505" s="74">
        <v>150163</v>
      </c>
      <c r="B505" s="74" t="s">
        <v>104</v>
      </c>
      <c r="C505" s="74">
        <v>12</v>
      </c>
      <c r="D505" s="74" t="s">
        <v>915</v>
      </c>
      <c r="E505" s="74" t="s">
        <v>1644</v>
      </c>
      <c r="F505" s="74" t="s">
        <v>1645</v>
      </c>
      <c r="G505" s="74" t="s">
        <v>210</v>
      </c>
      <c r="H505" s="74">
        <v>46052</v>
      </c>
      <c r="I505" s="110">
        <v>1500</v>
      </c>
      <c r="J505" s="110"/>
      <c r="K505" s="110"/>
      <c r="L505" s="110"/>
      <c r="M505" s="110">
        <v>0</v>
      </c>
      <c r="N505" s="110">
        <v>0</v>
      </c>
    </row>
    <row r="506" spans="1:14" x14ac:dyDescent="0.3">
      <c r="A506" s="74">
        <v>150172</v>
      </c>
      <c r="B506" s="74" t="s">
        <v>104</v>
      </c>
      <c r="C506" s="74">
        <v>12</v>
      </c>
      <c r="D506" s="74" t="s">
        <v>915</v>
      </c>
      <c r="E506" s="74" t="s">
        <v>1654</v>
      </c>
      <c r="F506" s="74" t="s">
        <v>1390</v>
      </c>
      <c r="G506" s="74" t="s">
        <v>210</v>
      </c>
      <c r="H506" s="74">
        <v>46952</v>
      </c>
      <c r="I506" s="110"/>
      <c r="J506" s="110"/>
      <c r="K506" s="110">
        <v>15</v>
      </c>
      <c r="L506" s="110">
        <v>10</v>
      </c>
      <c r="M506" s="110">
        <v>0</v>
      </c>
      <c r="N506" s="110">
        <v>20</v>
      </c>
    </row>
    <row r="507" spans="1:14" x14ac:dyDescent="0.3">
      <c r="A507" s="74">
        <v>150195</v>
      </c>
      <c r="B507" s="74" t="s">
        <v>104</v>
      </c>
      <c r="C507" s="74">
        <v>12</v>
      </c>
      <c r="D507" s="74" t="s">
        <v>915</v>
      </c>
      <c r="E507" s="74" t="s">
        <v>1680</v>
      </c>
      <c r="F507" s="74" t="s">
        <v>1681</v>
      </c>
      <c r="G507" s="74" t="s">
        <v>210</v>
      </c>
      <c r="H507" s="74">
        <v>47150</v>
      </c>
      <c r="I507" s="110">
        <v>5100</v>
      </c>
      <c r="J507" s="110">
        <v>0</v>
      </c>
      <c r="K507" s="110">
        <v>0</v>
      </c>
      <c r="L507" s="110">
        <v>0</v>
      </c>
      <c r="M507" s="110">
        <v>20</v>
      </c>
      <c r="N507" s="110">
        <v>30</v>
      </c>
    </row>
    <row r="508" spans="1:14" x14ac:dyDescent="0.3">
      <c r="A508" s="74">
        <v>150254</v>
      </c>
      <c r="B508" s="74" t="s">
        <v>104</v>
      </c>
      <c r="C508" s="74">
        <v>12</v>
      </c>
      <c r="D508" s="74" t="s">
        <v>915</v>
      </c>
      <c r="E508" s="74" t="s">
        <v>1746</v>
      </c>
      <c r="F508" s="74" t="s">
        <v>1747</v>
      </c>
      <c r="G508" s="74" t="s">
        <v>210</v>
      </c>
      <c r="H508" s="74">
        <v>46991</v>
      </c>
      <c r="I508" s="110">
        <v>0</v>
      </c>
      <c r="J508" s="110"/>
      <c r="K508" s="110"/>
      <c r="L508" s="110">
        <v>0</v>
      </c>
      <c r="M508" s="110">
        <v>56</v>
      </c>
      <c r="N508" s="110"/>
    </row>
    <row r="509" spans="1:14" x14ac:dyDescent="0.3">
      <c r="A509" s="74">
        <v>150055</v>
      </c>
      <c r="B509" s="74" t="s">
        <v>104</v>
      </c>
      <c r="C509" s="74">
        <v>12</v>
      </c>
      <c r="D509" s="74" t="s">
        <v>5479</v>
      </c>
      <c r="E509" s="74" t="s">
        <v>1529</v>
      </c>
      <c r="F509" s="74" t="s">
        <v>5480</v>
      </c>
      <c r="G509" s="74" t="s">
        <v>210</v>
      </c>
      <c r="H509" s="74" t="s">
        <v>5481</v>
      </c>
      <c r="I509" s="110"/>
      <c r="J509" s="110"/>
      <c r="K509" s="110"/>
      <c r="L509" s="110"/>
      <c r="M509" s="110"/>
      <c r="N509" s="110"/>
    </row>
    <row r="510" spans="1:14" x14ac:dyDescent="0.3">
      <c r="A510" s="74">
        <v>150056</v>
      </c>
      <c r="B510" s="74" t="s">
        <v>104</v>
      </c>
      <c r="C510" s="74">
        <v>12</v>
      </c>
      <c r="D510" s="74" t="s">
        <v>1530</v>
      </c>
      <c r="E510" s="74" t="s">
        <v>1531</v>
      </c>
      <c r="F510" s="74" t="s">
        <v>1532</v>
      </c>
      <c r="G510" s="74" t="s">
        <v>210</v>
      </c>
      <c r="H510" s="74">
        <v>46017</v>
      </c>
      <c r="I510" s="110">
        <v>0</v>
      </c>
      <c r="J510" s="110"/>
      <c r="K510" s="110">
        <v>0</v>
      </c>
      <c r="L510" s="110">
        <v>0</v>
      </c>
      <c r="M510" s="110">
        <v>0</v>
      </c>
      <c r="N510" s="110">
        <v>0</v>
      </c>
    </row>
    <row r="511" spans="1:14" x14ac:dyDescent="0.3">
      <c r="A511" s="74">
        <v>150287</v>
      </c>
      <c r="B511" s="74" t="s">
        <v>104</v>
      </c>
      <c r="C511" s="74">
        <v>12</v>
      </c>
      <c r="D511" s="74" t="s">
        <v>6578</v>
      </c>
      <c r="E511" s="74" t="s">
        <v>6579</v>
      </c>
      <c r="F511" s="74" t="s">
        <v>1602</v>
      </c>
      <c r="G511" s="74" t="s">
        <v>210</v>
      </c>
      <c r="H511" s="74">
        <v>46227</v>
      </c>
      <c r="I511" s="110"/>
      <c r="J511" s="110"/>
      <c r="K511" s="110"/>
      <c r="L511" s="110"/>
      <c r="M511" s="110"/>
      <c r="N511" s="110">
        <v>500</v>
      </c>
    </row>
    <row r="512" spans="1:14" x14ac:dyDescent="0.3">
      <c r="A512" s="74">
        <v>150151</v>
      </c>
      <c r="B512" s="74" t="s">
        <v>104</v>
      </c>
      <c r="C512" s="74">
        <v>12</v>
      </c>
      <c r="D512" s="74" t="s">
        <v>744</v>
      </c>
      <c r="E512" s="74" t="s">
        <v>1630</v>
      </c>
      <c r="F512" s="74" t="s">
        <v>1631</v>
      </c>
      <c r="G512" s="74" t="s">
        <v>210</v>
      </c>
      <c r="H512" s="74">
        <v>47130</v>
      </c>
      <c r="I512" s="110">
        <v>0</v>
      </c>
      <c r="J512" s="110"/>
      <c r="K512" s="110"/>
      <c r="L512" s="110">
        <v>0</v>
      </c>
      <c r="M512" s="110">
        <v>10</v>
      </c>
      <c r="N512" s="110">
        <v>310</v>
      </c>
    </row>
    <row r="513" spans="1:14" x14ac:dyDescent="0.3">
      <c r="A513" s="74">
        <v>150067</v>
      </c>
      <c r="B513" s="74" t="s">
        <v>104</v>
      </c>
      <c r="C513" s="74">
        <v>12</v>
      </c>
      <c r="D513" s="74" t="s">
        <v>5926</v>
      </c>
      <c r="E513" s="74" t="s">
        <v>5927</v>
      </c>
      <c r="F513" s="74" t="s">
        <v>5928</v>
      </c>
      <c r="G513" s="74" t="s">
        <v>210</v>
      </c>
      <c r="H513" s="74">
        <v>47112</v>
      </c>
      <c r="I513" s="110"/>
      <c r="J513" s="110"/>
      <c r="K513" s="110"/>
      <c r="L513" s="110"/>
      <c r="M513" s="110"/>
      <c r="N513" s="110"/>
    </row>
    <row r="514" spans="1:14" x14ac:dyDescent="0.3">
      <c r="A514" s="74">
        <v>150155</v>
      </c>
      <c r="B514" s="74" t="s">
        <v>104</v>
      </c>
      <c r="C514" s="74">
        <v>12</v>
      </c>
      <c r="D514" s="74" t="s">
        <v>1633</v>
      </c>
      <c r="E514" s="74" t="s">
        <v>1634</v>
      </c>
      <c r="F514" s="74" t="s">
        <v>1635</v>
      </c>
      <c r="G514" s="74" t="s">
        <v>210</v>
      </c>
      <c r="H514" s="74">
        <v>47951</v>
      </c>
      <c r="I514" s="110">
        <v>1203.73</v>
      </c>
      <c r="J514" s="110"/>
      <c r="K514" s="110"/>
      <c r="L514" s="110"/>
      <c r="M514" s="110"/>
      <c r="N514" s="110">
        <v>91.5</v>
      </c>
    </row>
    <row r="515" spans="1:14" x14ac:dyDescent="0.3">
      <c r="A515" s="74">
        <v>150072</v>
      </c>
      <c r="B515" s="74" t="s">
        <v>104</v>
      </c>
      <c r="C515" s="74">
        <v>12</v>
      </c>
      <c r="D515" s="74" t="s">
        <v>1545</v>
      </c>
      <c r="E515" s="74" t="s">
        <v>1546</v>
      </c>
      <c r="F515" s="74" t="s">
        <v>1320</v>
      </c>
      <c r="G515" s="74" t="s">
        <v>210</v>
      </c>
      <c r="H515" s="74">
        <v>46122</v>
      </c>
      <c r="I515" s="110">
        <v>750</v>
      </c>
      <c r="J515" s="110"/>
      <c r="K515" s="110"/>
      <c r="L515" s="110">
        <v>0</v>
      </c>
      <c r="M515" s="110">
        <v>249</v>
      </c>
      <c r="N515" s="110">
        <v>119.8</v>
      </c>
    </row>
    <row r="516" spans="1:14" x14ac:dyDescent="0.3">
      <c r="A516" s="74">
        <v>150293</v>
      </c>
      <c r="B516" s="74" t="s">
        <v>104</v>
      </c>
      <c r="C516" s="74">
        <v>12</v>
      </c>
      <c r="D516" s="74" t="s">
        <v>5482</v>
      </c>
      <c r="E516" s="74" t="s">
        <v>5483</v>
      </c>
      <c r="F516" s="74" t="s">
        <v>1602</v>
      </c>
      <c r="G516" s="74" t="s">
        <v>210</v>
      </c>
      <c r="H516" s="74">
        <v>46208</v>
      </c>
      <c r="I516" s="110">
        <v>0</v>
      </c>
      <c r="J516" s="110"/>
      <c r="K516" s="110">
        <v>0</v>
      </c>
      <c r="L516" s="110">
        <v>0</v>
      </c>
      <c r="M516" s="110"/>
      <c r="N516" s="110"/>
    </row>
    <row r="517" spans="1:14" x14ac:dyDescent="0.3">
      <c r="A517" s="74">
        <v>150127</v>
      </c>
      <c r="B517" s="74" t="s">
        <v>104</v>
      </c>
      <c r="C517" s="74">
        <v>12</v>
      </c>
      <c r="D517" s="74" t="s">
        <v>1604</v>
      </c>
      <c r="E517" s="74" t="s">
        <v>1605</v>
      </c>
      <c r="F517" s="74" t="s">
        <v>1599</v>
      </c>
      <c r="G517" s="74" t="s">
        <v>210</v>
      </c>
      <c r="H517" s="74">
        <v>46219</v>
      </c>
      <c r="I517" s="110">
        <v>0</v>
      </c>
      <c r="J517" s="110"/>
      <c r="K517" s="110"/>
      <c r="L517" s="110"/>
      <c r="M517" s="110"/>
      <c r="N517" s="110">
        <v>0</v>
      </c>
    </row>
    <row r="518" spans="1:14" x14ac:dyDescent="0.3">
      <c r="A518" s="74">
        <v>150174</v>
      </c>
      <c r="B518" s="74" t="s">
        <v>104</v>
      </c>
      <c r="C518" s="74">
        <v>12</v>
      </c>
      <c r="D518" s="74" t="s">
        <v>1655</v>
      </c>
      <c r="E518" s="74" t="s">
        <v>1656</v>
      </c>
      <c r="F518" s="74" t="s">
        <v>1657</v>
      </c>
      <c r="G518" s="74" t="s">
        <v>210</v>
      </c>
      <c r="H518" s="74" t="s">
        <v>214</v>
      </c>
      <c r="I518" s="110">
        <v>100</v>
      </c>
      <c r="J518" s="110"/>
      <c r="K518" s="110"/>
      <c r="L518" s="110"/>
      <c r="M518" s="110">
        <v>0</v>
      </c>
      <c r="N518" s="110">
        <v>322</v>
      </c>
    </row>
    <row r="519" spans="1:14" x14ac:dyDescent="0.3">
      <c r="A519" s="74">
        <v>150023</v>
      </c>
      <c r="B519" s="74" t="s">
        <v>104</v>
      </c>
      <c r="C519" s="74">
        <v>12</v>
      </c>
      <c r="D519" s="74" t="s">
        <v>1504</v>
      </c>
      <c r="E519" s="74" t="s">
        <v>1505</v>
      </c>
      <c r="F519" s="74" t="s">
        <v>1506</v>
      </c>
      <c r="G519" s="74" t="s">
        <v>210</v>
      </c>
      <c r="H519" s="74">
        <v>46013</v>
      </c>
      <c r="I519" s="110">
        <v>441.67</v>
      </c>
      <c r="J519" s="110"/>
      <c r="K519" s="110"/>
      <c r="L519" s="110"/>
      <c r="M519" s="110"/>
      <c r="N519" s="110">
        <v>0</v>
      </c>
    </row>
    <row r="520" spans="1:14" x14ac:dyDescent="0.3">
      <c r="A520" s="74">
        <v>150081</v>
      </c>
      <c r="B520" s="74" t="s">
        <v>104</v>
      </c>
      <c r="C520" s="74">
        <v>12</v>
      </c>
      <c r="D520" s="74" t="s">
        <v>1551</v>
      </c>
      <c r="E520" s="74" t="s">
        <v>1552</v>
      </c>
      <c r="F520" s="74" t="s">
        <v>1553</v>
      </c>
      <c r="G520" s="74" t="s">
        <v>210</v>
      </c>
      <c r="H520" s="74">
        <v>46036</v>
      </c>
      <c r="I520" s="110"/>
      <c r="J520" s="110"/>
      <c r="K520" s="110">
        <v>0</v>
      </c>
      <c r="L520" s="110"/>
      <c r="M520" s="110"/>
      <c r="N520" s="110"/>
    </row>
    <row r="521" spans="1:14" x14ac:dyDescent="0.3">
      <c r="A521" s="74">
        <v>150083</v>
      </c>
      <c r="B521" s="74" t="s">
        <v>104</v>
      </c>
      <c r="C521" s="74">
        <v>12</v>
      </c>
      <c r="D521" s="74" t="s">
        <v>1556</v>
      </c>
      <c r="E521" s="74" t="s">
        <v>1557</v>
      </c>
      <c r="F521" s="74" t="s">
        <v>1555</v>
      </c>
      <c r="G521" s="74" t="s">
        <v>210</v>
      </c>
      <c r="H521" s="74">
        <v>47714</v>
      </c>
      <c r="I521" s="110">
        <v>450</v>
      </c>
      <c r="J521" s="110"/>
      <c r="K521" s="110"/>
      <c r="L521" s="110"/>
      <c r="M521" s="110">
        <v>0</v>
      </c>
      <c r="N521" s="110">
        <v>0</v>
      </c>
    </row>
    <row r="522" spans="1:14" x14ac:dyDescent="0.3">
      <c r="A522" s="74">
        <v>150053</v>
      </c>
      <c r="B522" s="74" t="s">
        <v>104</v>
      </c>
      <c r="C522" s="74">
        <v>12</v>
      </c>
      <c r="D522" s="74" t="s">
        <v>5929</v>
      </c>
      <c r="E522" s="74" t="s">
        <v>5930</v>
      </c>
      <c r="F522" s="74" t="s">
        <v>5931</v>
      </c>
      <c r="G522" s="74" t="s">
        <v>210</v>
      </c>
      <c r="H522" s="74">
        <v>46115</v>
      </c>
      <c r="I522" s="110"/>
      <c r="J522" s="110"/>
      <c r="K522" s="110"/>
      <c r="L522" s="110"/>
      <c r="M522" s="110"/>
      <c r="N522" s="110"/>
    </row>
    <row r="523" spans="1:14" x14ac:dyDescent="0.3">
      <c r="A523" s="74">
        <v>150129</v>
      </c>
      <c r="B523" s="74" t="s">
        <v>104</v>
      </c>
      <c r="C523" s="74">
        <v>12</v>
      </c>
      <c r="D523" s="74" t="s">
        <v>1606</v>
      </c>
      <c r="E523" s="74" t="s">
        <v>1607</v>
      </c>
      <c r="F523" s="74" t="s">
        <v>1602</v>
      </c>
      <c r="G523" s="74" t="s">
        <v>210</v>
      </c>
      <c r="H523" s="74">
        <v>46219</v>
      </c>
      <c r="I523" s="110">
        <v>785</v>
      </c>
      <c r="J523" s="110"/>
      <c r="K523" s="110"/>
      <c r="L523" s="110"/>
      <c r="M523" s="110"/>
      <c r="N523" s="110">
        <v>0</v>
      </c>
    </row>
    <row r="524" spans="1:14" x14ac:dyDescent="0.3">
      <c r="A524" s="74">
        <v>150078</v>
      </c>
      <c r="B524" s="74" t="s">
        <v>104</v>
      </c>
      <c r="C524" s="74">
        <v>12</v>
      </c>
      <c r="D524" s="74" t="s">
        <v>5484</v>
      </c>
      <c r="E524" s="74" t="s">
        <v>5485</v>
      </c>
      <c r="F524" s="74" t="s">
        <v>5486</v>
      </c>
      <c r="G524" s="74" t="s">
        <v>210</v>
      </c>
      <c r="H524" s="74">
        <v>47528</v>
      </c>
      <c r="I524" s="110">
        <v>0</v>
      </c>
      <c r="J524" s="110"/>
      <c r="K524" s="110">
        <v>0</v>
      </c>
      <c r="L524" s="110">
        <v>0</v>
      </c>
      <c r="M524" s="110"/>
      <c r="N524" s="110"/>
    </row>
    <row r="525" spans="1:14" x14ac:dyDescent="0.3">
      <c r="A525" s="74">
        <v>150264</v>
      </c>
      <c r="B525" s="74" t="s">
        <v>104</v>
      </c>
      <c r="C525" s="74">
        <v>12</v>
      </c>
      <c r="D525" s="74" t="s">
        <v>1761</v>
      </c>
      <c r="E525" s="74" t="s">
        <v>1762</v>
      </c>
      <c r="F525" s="74" t="s">
        <v>1763</v>
      </c>
      <c r="G525" s="74" t="s">
        <v>210</v>
      </c>
      <c r="H525" s="74">
        <v>47906</v>
      </c>
      <c r="I525" s="110">
        <v>257.5</v>
      </c>
      <c r="J525" s="110"/>
      <c r="K525" s="110"/>
      <c r="L525" s="110"/>
      <c r="M525" s="110"/>
      <c r="N525" s="110"/>
    </row>
    <row r="526" spans="1:14" x14ac:dyDescent="0.3">
      <c r="A526" s="74">
        <v>150031</v>
      </c>
      <c r="B526" s="74" t="s">
        <v>104</v>
      </c>
      <c r="C526" s="74">
        <v>12</v>
      </c>
      <c r="D526" s="74" t="s">
        <v>666</v>
      </c>
      <c r="E526" s="74" t="s">
        <v>1511</v>
      </c>
      <c r="F526" s="74" t="s">
        <v>1512</v>
      </c>
      <c r="G526" s="74" t="s">
        <v>210</v>
      </c>
      <c r="H526" s="74">
        <v>46107</v>
      </c>
      <c r="I526" s="110">
        <v>510.25</v>
      </c>
      <c r="J526" s="110"/>
      <c r="K526" s="110"/>
      <c r="L526" s="110"/>
      <c r="M526" s="110"/>
      <c r="N526" s="110">
        <v>0</v>
      </c>
    </row>
    <row r="527" spans="1:14" x14ac:dyDescent="0.3">
      <c r="A527" s="74">
        <v>150204</v>
      </c>
      <c r="B527" s="74" t="s">
        <v>104</v>
      </c>
      <c r="C527" s="74">
        <v>12</v>
      </c>
      <c r="D527" s="74" t="s">
        <v>666</v>
      </c>
      <c r="E527" s="74" t="s">
        <v>1690</v>
      </c>
      <c r="F527" s="74" t="s">
        <v>1691</v>
      </c>
      <c r="G527" s="74" t="s">
        <v>210</v>
      </c>
      <c r="H527" s="74">
        <v>46060</v>
      </c>
      <c r="I527" s="110">
        <v>0</v>
      </c>
      <c r="J527" s="110"/>
      <c r="K527" s="110"/>
      <c r="L527" s="110"/>
      <c r="M527" s="110">
        <v>0</v>
      </c>
      <c r="N527" s="110">
        <v>0</v>
      </c>
    </row>
    <row r="528" spans="1:14" x14ac:dyDescent="0.3">
      <c r="A528" s="74">
        <v>150159</v>
      </c>
      <c r="B528" s="74" t="s">
        <v>104</v>
      </c>
      <c r="C528" s="74">
        <v>12</v>
      </c>
      <c r="D528" s="74" t="s">
        <v>666</v>
      </c>
      <c r="E528" s="74" t="s">
        <v>1642</v>
      </c>
      <c r="F528" s="74" t="s">
        <v>907</v>
      </c>
      <c r="G528" s="74" t="s">
        <v>210</v>
      </c>
      <c r="H528" s="74">
        <v>47902</v>
      </c>
      <c r="I528" s="110">
        <v>4600</v>
      </c>
      <c r="J528" s="110"/>
      <c r="K528" s="110">
        <v>0</v>
      </c>
      <c r="L528" s="110">
        <v>2</v>
      </c>
      <c r="M528" s="110">
        <v>0</v>
      </c>
      <c r="N528" s="110">
        <v>0</v>
      </c>
    </row>
    <row r="529" spans="1:14" x14ac:dyDescent="0.3">
      <c r="A529" s="74">
        <v>150184</v>
      </c>
      <c r="B529" s="74" t="s">
        <v>104</v>
      </c>
      <c r="C529" s="74">
        <v>12</v>
      </c>
      <c r="D529" s="74" t="s">
        <v>666</v>
      </c>
      <c r="E529" s="74" t="s">
        <v>1669</v>
      </c>
      <c r="F529" s="74" t="s">
        <v>1670</v>
      </c>
      <c r="G529" s="74" t="s">
        <v>210</v>
      </c>
      <c r="H529" s="74">
        <v>46544</v>
      </c>
      <c r="I529" s="110">
        <v>0</v>
      </c>
      <c r="J529" s="110"/>
      <c r="K529" s="110"/>
      <c r="L529" s="110"/>
      <c r="M529" s="110"/>
      <c r="N529" s="110">
        <v>84</v>
      </c>
    </row>
    <row r="530" spans="1:14" x14ac:dyDescent="0.3">
      <c r="A530" s="74">
        <v>150221</v>
      </c>
      <c r="B530" s="74" t="s">
        <v>104</v>
      </c>
      <c r="C530" s="74">
        <v>12</v>
      </c>
      <c r="D530" s="74" t="s">
        <v>666</v>
      </c>
      <c r="E530" s="74" t="s">
        <v>1712</v>
      </c>
      <c r="F530" s="74" t="s">
        <v>792</v>
      </c>
      <c r="G530" s="74" t="s">
        <v>210</v>
      </c>
      <c r="H530" s="74">
        <v>47374</v>
      </c>
      <c r="I530" s="110">
        <v>800</v>
      </c>
      <c r="J530" s="110"/>
      <c r="K530" s="110"/>
      <c r="L530" s="110"/>
      <c r="M530" s="110">
        <v>0</v>
      </c>
      <c r="N530" s="110">
        <v>0</v>
      </c>
    </row>
    <row r="531" spans="1:14" x14ac:dyDescent="0.3">
      <c r="A531" s="74">
        <v>150224</v>
      </c>
      <c r="B531" s="74" t="s">
        <v>104</v>
      </c>
      <c r="C531" s="74">
        <v>12</v>
      </c>
      <c r="D531" s="74" t="s">
        <v>666</v>
      </c>
      <c r="E531" s="74" t="s">
        <v>1713</v>
      </c>
      <c r="F531" s="74" t="s">
        <v>1714</v>
      </c>
      <c r="G531" s="74" t="s">
        <v>210</v>
      </c>
      <c r="H531" s="74">
        <v>46975</v>
      </c>
      <c r="I531" s="110">
        <v>1400</v>
      </c>
      <c r="J531" s="110"/>
      <c r="K531" s="110"/>
      <c r="L531" s="110"/>
      <c r="M531" s="110"/>
      <c r="N531" s="110">
        <v>738</v>
      </c>
    </row>
    <row r="532" spans="1:14" x14ac:dyDescent="0.3">
      <c r="A532" s="74">
        <v>150026</v>
      </c>
      <c r="B532" s="74" t="s">
        <v>104</v>
      </c>
      <c r="C532" s="74">
        <v>12</v>
      </c>
      <c r="D532" s="74" t="s">
        <v>666</v>
      </c>
      <c r="E532" s="74" t="s">
        <v>5319</v>
      </c>
      <c r="F532" s="74" t="s">
        <v>673</v>
      </c>
      <c r="G532" s="74" t="s">
        <v>210</v>
      </c>
      <c r="H532" s="74" t="s">
        <v>5320</v>
      </c>
      <c r="I532" s="110">
        <v>844</v>
      </c>
      <c r="J532" s="110"/>
      <c r="K532" s="110"/>
      <c r="L532" s="110"/>
      <c r="M532" s="110">
        <v>0</v>
      </c>
      <c r="N532" s="110">
        <v>0</v>
      </c>
    </row>
    <row r="533" spans="1:14" x14ac:dyDescent="0.3">
      <c r="A533" s="74">
        <v>150037</v>
      </c>
      <c r="B533" s="74" t="s">
        <v>104</v>
      </c>
      <c r="C533" s="74">
        <v>12</v>
      </c>
      <c r="D533" s="74" t="s">
        <v>666</v>
      </c>
      <c r="E533" s="74" t="s">
        <v>1513</v>
      </c>
      <c r="F533" s="74" t="s">
        <v>1266</v>
      </c>
      <c r="G533" s="74" t="s">
        <v>210</v>
      </c>
      <c r="H533" s="74" t="s">
        <v>218</v>
      </c>
      <c r="I533" s="110">
        <v>7950.25</v>
      </c>
      <c r="J533" s="110"/>
      <c r="K533" s="110">
        <v>0</v>
      </c>
      <c r="L533" s="110"/>
      <c r="M533" s="110">
        <v>120</v>
      </c>
      <c r="N533" s="110">
        <v>3000</v>
      </c>
    </row>
    <row r="534" spans="1:14" x14ac:dyDescent="0.3">
      <c r="A534" s="74">
        <v>150076</v>
      </c>
      <c r="B534" s="74" t="s">
        <v>104</v>
      </c>
      <c r="C534" s="74">
        <v>12</v>
      </c>
      <c r="D534" s="74" t="s">
        <v>666</v>
      </c>
      <c r="E534" s="74" t="s">
        <v>1547</v>
      </c>
      <c r="F534" s="74" t="s">
        <v>1548</v>
      </c>
      <c r="G534" s="74" t="s">
        <v>210</v>
      </c>
      <c r="H534" s="74">
        <v>47338</v>
      </c>
      <c r="I534" s="110">
        <v>0</v>
      </c>
      <c r="J534" s="110"/>
      <c r="K534" s="110"/>
      <c r="L534" s="110"/>
      <c r="M534" s="110">
        <v>0</v>
      </c>
      <c r="N534" s="110">
        <v>0</v>
      </c>
    </row>
    <row r="535" spans="1:14" x14ac:dyDescent="0.3">
      <c r="A535" s="74">
        <v>150104</v>
      </c>
      <c r="B535" s="74" t="s">
        <v>104</v>
      </c>
      <c r="C535" s="74">
        <v>12</v>
      </c>
      <c r="D535" s="74" t="s">
        <v>666</v>
      </c>
      <c r="E535" s="74" t="s">
        <v>1581</v>
      </c>
      <c r="F535" s="74" t="s">
        <v>1582</v>
      </c>
      <c r="G535" s="74" t="s">
        <v>210</v>
      </c>
      <c r="H535" s="74" t="s">
        <v>633</v>
      </c>
      <c r="I535" s="110">
        <v>167</v>
      </c>
      <c r="J535" s="110"/>
      <c r="K535" s="110"/>
      <c r="L535" s="110">
        <v>0</v>
      </c>
      <c r="M535" s="110">
        <v>280.5</v>
      </c>
      <c r="N535" s="110">
        <v>175.5</v>
      </c>
    </row>
    <row r="536" spans="1:14" x14ac:dyDescent="0.3">
      <c r="A536" s="74">
        <v>150153</v>
      </c>
      <c r="B536" s="74" t="s">
        <v>104</v>
      </c>
      <c r="C536" s="74">
        <v>12</v>
      </c>
      <c r="D536" s="74" t="s">
        <v>666</v>
      </c>
      <c r="E536" s="74" t="s">
        <v>1632</v>
      </c>
      <c r="F536" s="74" t="s">
        <v>1631</v>
      </c>
      <c r="G536" s="74" t="s">
        <v>210</v>
      </c>
      <c r="H536" s="74">
        <v>47130</v>
      </c>
      <c r="I536" s="110">
        <v>2940.28</v>
      </c>
      <c r="J536" s="110">
        <v>0</v>
      </c>
      <c r="K536" s="110"/>
      <c r="L536" s="110"/>
      <c r="M536" s="110">
        <v>152</v>
      </c>
      <c r="N536" s="110">
        <v>411</v>
      </c>
    </row>
    <row r="537" spans="1:14" x14ac:dyDescent="0.3">
      <c r="A537" s="74">
        <v>150170</v>
      </c>
      <c r="B537" s="74" t="s">
        <v>104</v>
      </c>
      <c r="C537" s="74">
        <v>12</v>
      </c>
      <c r="D537" s="74" t="s">
        <v>666</v>
      </c>
      <c r="E537" s="74" t="s">
        <v>1653</v>
      </c>
      <c r="F537" s="74" t="s">
        <v>721</v>
      </c>
      <c r="G537" s="74" t="s">
        <v>210</v>
      </c>
      <c r="H537" s="74">
        <v>47250</v>
      </c>
      <c r="I537" s="110">
        <v>500</v>
      </c>
      <c r="J537" s="110">
        <v>0</v>
      </c>
      <c r="K537" s="110"/>
      <c r="L537" s="110"/>
      <c r="M537" s="110"/>
      <c r="N537" s="110">
        <v>0</v>
      </c>
    </row>
    <row r="538" spans="1:14" x14ac:dyDescent="0.3">
      <c r="A538" s="74">
        <v>150189</v>
      </c>
      <c r="B538" s="74" t="s">
        <v>104</v>
      </c>
      <c r="C538" s="74">
        <v>12</v>
      </c>
      <c r="D538" s="74" t="s">
        <v>666</v>
      </c>
      <c r="E538" s="74" t="s">
        <v>1672</v>
      </c>
      <c r="F538" s="74" t="s">
        <v>1673</v>
      </c>
      <c r="G538" s="74" t="s">
        <v>210</v>
      </c>
      <c r="H538" s="74">
        <v>46158</v>
      </c>
      <c r="I538" s="110">
        <v>0</v>
      </c>
      <c r="J538" s="110"/>
      <c r="K538" s="110"/>
      <c r="L538" s="110"/>
      <c r="M538" s="110">
        <v>0</v>
      </c>
      <c r="N538" s="110">
        <v>0</v>
      </c>
    </row>
    <row r="539" spans="1:14" x14ac:dyDescent="0.3">
      <c r="A539" s="74">
        <v>150243</v>
      </c>
      <c r="B539" s="74" t="s">
        <v>104</v>
      </c>
      <c r="C539" s="74">
        <v>12</v>
      </c>
      <c r="D539" s="74" t="s">
        <v>666</v>
      </c>
      <c r="E539" s="74" t="s">
        <v>687</v>
      </c>
      <c r="F539" s="74" t="s">
        <v>1733</v>
      </c>
      <c r="G539" s="74" t="s">
        <v>210</v>
      </c>
      <c r="H539" s="74" t="s">
        <v>632</v>
      </c>
      <c r="I539" s="110">
        <v>0</v>
      </c>
      <c r="J539" s="110">
        <v>0</v>
      </c>
      <c r="K539" s="110">
        <v>0</v>
      </c>
      <c r="L539" s="110">
        <v>0</v>
      </c>
      <c r="M539" s="110">
        <v>0</v>
      </c>
      <c r="N539" s="110">
        <v>0</v>
      </c>
    </row>
    <row r="540" spans="1:14" x14ac:dyDescent="0.3">
      <c r="A540" s="74">
        <v>150255</v>
      </c>
      <c r="B540" s="74" t="s">
        <v>104</v>
      </c>
      <c r="C540" s="74">
        <v>12</v>
      </c>
      <c r="D540" s="74" t="s">
        <v>666</v>
      </c>
      <c r="E540" s="74" t="s">
        <v>1748</v>
      </c>
      <c r="F540" s="74" t="s">
        <v>1749</v>
      </c>
      <c r="G540" s="74" t="s">
        <v>210</v>
      </c>
      <c r="H540" s="74">
        <v>47987</v>
      </c>
      <c r="I540" s="110"/>
      <c r="J540" s="110"/>
      <c r="K540" s="110"/>
      <c r="L540" s="110">
        <v>0</v>
      </c>
      <c r="M540" s="110">
        <v>0</v>
      </c>
      <c r="N540" s="110">
        <v>100</v>
      </c>
    </row>
    <row r="541" spans="1:14" x14ac:dyDescent="0.3">
      <c r="A541" s="74">
        <v>150259</v>
      </c>
      <c r="B541" s="74" t="s">
        <v>104</v>
      </c>
      <c r="C541" s="74">
        <v>12</v>
      </c>
      <c r="D541" s="74" t="s">
        <v>666</v>
      </c>
      <c r="E541" s="74" t="s">
        <v>1755</v>
      </c>
      <c r="F541" s="74" t="s">
        <v>1756</v>
      </c>
      <c r="G541" s="74" t="s">
        <v>210</v>
      </c>
      <c r="H541" s="74">
        <v>47638</v>
      </c>
      <c r="I541" s="110">
        <v>0</v>
      </c>
      <c r="J541" s="110"/>
      <c r="K541" s="110">
        <v>0</v>
      </c>
      <c r="L541" s="110">
        <v>0</v>
      </c>
      <c r="M541" s="110">
        <v>0</v>
      </c>
      <c r="N541" s="110">
        <v>0</v>
      </c>
    </row>
    <row r="542" spans="1:14" x14ac:dyDescent="0.3">
      <c r="A542" s="74">
        <v>150021</v>
      </c>
      <c r="B542" s="74" t="s">
        <v>104</v>
      </c>
      <c r="C542" s="74">
        <v>12</v>
      </c>
      <c r="D542" s="74" t="s">
        <v>666</v>
      </c>
      <c r="E542" s="74" t="s">
        <v>1500</v>
      </c>
      <c r="F542" s="74" t="s">
        <v>1501</v>
      </c>
      <c r="G542" s="74" t="s">
        <v>210</v>
      </c>
      <c r="H542" s="74" t="s">
        <v>212</v>
      </c>
      <c r="I542" s="110">
        <v>500</v>
      </c>
      <c r="J542" s="110"/>
      <c r="K542" s="110">
        <v>0</v>
      </c>
      <c r="L542" s="110"/>
      <c r="M542" s="110">
        <v>0</v>
      </c>
      <c r="N542" s="110">
        <v>0</v>
      </c>
    </row>
    <row r="543" spans="1:14" x14ac:dyDescent="0.3">
      <c r="A543" s="74">
        <v>150028</v>
      </c>
      <c r="B543" s="74" t="s">
        <v>104</v>
      </c>
      <c r="C543" s="74">
        <v>12</v>
      </c>
      <c r="D543" s="74" t="s">
        <v>666</v>
      </c>
      <c r="E543" s="74" t="s">
        <v>1507</v>
      </c>
      <c r="F543" s="74" t="s">
        <v>1508</v>
      </c>
      <c r="G543" s="74" t="s">
        <v>210</v>
      </c>
      <c r="H543" s="74">
        <v>46106</v>
      </c>
      <c r="I543" s="110"/>
      <c r="J543" s="110"/>
      <c r="K543" s="110"/>
      <c r="L543" s="110"/>
      <c r="M543" s="110">
        <v>186</v>
      </c>
      <c r="N543" s="110">
        <v>82</v>
      </c>
    </row>
    <row r="544" spans="1:14" x14ac:dyDescent="0.3">
      <c r="A544" s="74">
        <v>150030</v>
      </c>
      <c r="B544" s="74" t="s">
        <v>104</v>
      </c>
      <c r="C544" s="74">
        <v>12</v>
      </c>
      <c r="D544" s="74" t="s">
        <v>666</v>
      </c>
      <c r="E544" s="74" t="s">
        <v>1509</v>
      </c>
      <c r="F544" s="74" t="s">
        <v>1510</v>
      </c>
      <c r="G544" s="74" t="s">
        <v>210</v>
      </c>
      <c r="H544" s="74">
        <v>47421</v>
      </c>
      <c r="I544" s="110">
        <v>500</v>
      </c>
      <c r="J544" s="110"/>
      <c r="K544" s="110">
        <v>0</v>
      </c>
      <c r="L544" s="110">
        <v>0</v>
      </c>
      <c r="M544" s="110">
        <v>0</v>
      </c>
      <c r="N544" s="110">
        <v>0</v>
      </c>
    </row>
    <row r="545" spans="1:14" x14ac:dyDescent="0.3">
      <c r="A545" s="74">
        <v>150068</v>
      </c>
      <c r="B545" s="74" t="s">
        <v>104</v>
      </c>
      <c r="C545" s="74">
        <v>12</v>
      </c>
      <c r="D545" s="74" t="s">
        <v>666</v>
      </c>
      <c r="E545" s="74" t="s">
        <v>1540</v>
      </c>
      <c r="F545" s="74" t="s">
        <v>1541</v>
      </c>
      <c r="G545" s="74" t="s">
        <v>210</v>
      </c>
      <c r="H545" s="74">
        <v>47933</v>
      </c>
      <c r="I545" s="110">
        <v>4270.25</v>
      </c>
      <c r="J545" s="110"/>
      <c r="K545" s="110">
        <v>0</v>
      </c>
      <c r="L545" s="110"/>
      <c r="M545" s="110"/>
      <c r="N545" s="110">
        <v>0</v>
      </c>
    </row>
    <row r="546" spans="1:14" x14ac:dyDescent="0.3">
      <c r="A546" s="74">
        <v>150089</v>
      </c>
      <c r="B546" s="74" t="s">
        <v>104</v>
      </c>
      <c r="C546" s="74">
        <v>12</v>
      </c>
      <c r="D546" s="74" t="s">
        <v>666</v>
      </c>
      <c r="E546" s="74" t="s">
        <v>1558</v>
      </c>
      <c r="F546" s="74" t="s">
        <v>1559</v>
      </c>
      <c r="G546" s="74" t="s">
        <v>210</v>
      </c>
      <c r="H546" s="74">
        <v>46929</v>
      </c>
      <c r="I546" s="110">
        <v>0</v>
      </c>
      <c r="J546" s="110"/>
      <c r="K546" s="110">
        <v>230</v>
      </c>
      <c r="L546" s="110">
        <v>230</v>
      </c>
      <c r="M546" s="110">
        <v>230</v>
      </c>
      <c r="N546" s="110"/>
    </row>
    <row r="547" spans="1:14" x14ac:dyDescent="0.3">
      <c r="A547" s="74">
        <v>150091</v>
      </c>
      <c r="B547" s="74" t="s">
        <v>104</v>
      </c>
      <c r="C547" s="74">
        <v>12</v>
      </c>
      <c r="D547" s="74" t="s">
        <v>666</v>
      </c>
      <c r="E547" s="74" t="s">
        <v>1563</v>
      </c>
      <c r="F547" s="74" t="s">
        <v>1564</v>
      </c>
      <c r="G547" s="74" t="s">
        <v>210</v>
      </c>
      <c r="H547" s="74">
        <v>46807</v>
      </c>
      <c r="I547" s="110"/>
      <c r="J547" s="110"/>
      <c r="K547" s="110"/>
      <c r="L547" s="110"/>
      <c r="M547" s="110">
        <v>0</v>
      </c>
      <c r="N547" s="110">
        <v>215</v>
      </c>
    </row>
    <row r="548" spans="1:14" x14ac:dyDescent="0.3">
      <c r="A548" s="74">
        <v>150095</v>
      </c>
      <c r="B548" s="74" t="s">
        <v>104</v>
      </c>
      <c r="C548" s="74">
        <v>12</v>
      </c>
      <c r="D548" s="74" t="s">
        <v>666</v>
      </c>
      <c r="E548" s="74" t="s">
        <v>1566</v>
      </c>
      <c r="F548" s="74" t="s">
        <v>1567</v>
      </c>
      <c r="G548" s="74" t="s">
        <v>210</v>
      </c>
      <c r="H548" s="74" t="s">
        <v>211</v>
      </c>
      <c r="I548" s="110">
        <v>4515</v>
      </c>
      <c r="J548" s="110"/>
      <c r="K548" s="110">
        <v>0</v>
      </c>
      <c r="L548" s="110">
        <v>0</v>
      </c>
      <c r="M548" s="110">
        <v>0</v>
      </c>
      <c r="N548" s="110">
        <v>45</v>
      </c>
    </row>
    <row r="549" spans="1:14" x14ac:dyDescent="0.3">
      <c r="A549" s="74">
        <v>150102</v>
      </c>
      <c r="B549" s="74" t="s">
        <v>104</v>
      </c>
      <c r="C549" s="74">
        <v>12</v>
      </c>
      <c r="D549" s="74" t="s">
        <v>666</v>
      </c>
      <c r="E549" s="74" t="s">
        <v>1579</v>
      </c>
      <c r="F549" s="74" t="s">
        <v>1580</v>
      </c>
      <c r="G549" s="74" t="s">
        <v>210</v>
      </c>
      <c r="H549" s="74">
        <v>46933</v>
      </c>
      <c r="I549" s="110">
        <v>500</v>
      </c>
      <c r="J549" s="110"/>
      <c r="K549" s="110">
        <v>0</v>
      </c>
      <c r="L549" s="110"/>
      <c r="M549" s="110">
        <v>0</v>
      </c>
      <c r="N549" s="110">
        <v>0</v>
      </c>
    </row>
    <row r="550" spans="1:14" x14ac:dyDescent="0.3">
      <c r="A550" s="74">
        <v>150112</v>
      </c>
      <c r="B550" s="74" t="s">
        <v>104</v>
      </c>
      <c r="C550" s="74">
        <v>12</v>
      </c>
      <c r="D550" s="74" t="s">
        <v>666</v>
      </c>
      <c r="E550" s="74" t="s">
        <v>1589</v>
      </c>
      <c r="F550" s="74" t="s">
        <v>1590</v>
      </c>
      <c r="G550" s="74" t="s">
        <v>210</v>
      </c>
      <c r="H550" s="74">
        <v>47348</v>
      </c>
      <c r="I550" s="110">
        <v>0</v>
      </c>
      <c r="J550" s="110">
        <v>0</v>
      </c>
      <c r="K550" s="110">
        <v>0</v>
      </c>
      <c r="L550" s="110">
        <v>0</v>
      </c>
      <c r="M550" s="110">
        <v>0</v>
      </c>
      <c r="N550" s="110">
        <v>0</v>
      </c>
    </row>
    <row r="551" spans="1:14" x14ac:dyDescent="0.3">
      <c r="A551" s="74">
        <v>150113</v>
      </c>
      <c r="B551" s="74" t="s">
        <v>104</v>
      </c>
      <c r="C551" s="74">
        <v>12</v>
      </c>
      <c r="D551" s="74" t="s">
        <v>666</v>
      </c>
      <c r="E551" s="74" t="s">
        <v>1591</v>
      </c>
      <c r="F551" s="74" t="s">
        <v>1592</v>
      </c>
      <c r="G551" s="74" t="s">
        <v>210</v>
      </c>
      <c r="H551" s="74">
        <v>46322</v>
      </c>
      <c r="I551" s="110">
        <v>425</v>
      </c>
      <c r="J551" s="110"/>
      <c r="K551" s="110">
        <v>8</v>
      </c>
      <c r="L551" s="110"/>
      <c r="M551" s="110"/>
      <c r="N551" s="110">
        <v>25</v>
      </c>
    </row>
    <row r="552" spans="1:14" x14ac:dyDescent="0.3">
      <c r="A552" s="74">
        <v>150156</v>
      </c>
      <c r="B552" s="74" t="s">
        <v>104</v>
      </c>
      <c r="C552" s="74">
        <v>12</v>
      </c>
      <c r="D552" s="74" t="s">
        <v>666</v>
      </c>
      <c r="E552" s="74" t="s">
        <v>1636</v>
      </c>
      <c r="F552" s="74" t="s">
        <v>1637</v>
      </c>
      <c r="G552" s="74" t="s">
        <v>210</v>
      </c>
      <c r="H552" s="74">
        <v>46901</v>
      </c>
      <c r="I552" s="110">
        <v>1300</v>
      </c>
      <c r="J552" s="110"/>
      <c r="K552" s="110"/>
      <c r="L552" s="110">
        <v>110</v>
      </c>
      <c r="M552" s="110">
        <v>435</v>
      </c>
      <c r="N552" s="110">
        <v>517.14</v>
      </c>
    </row>
    <row r="553" spans="1:14" x14ac:dyDescent="0.3">
      <c r="A553" s="74">
        <v>150162</v>
      </c>
      <c r="B553" s="74" t="s">
        <v>104</v>
      </c>
      <c r="C553" s="74">
        <v>12</v>
      </c>
      <c r="D553" s="74" t="s">
        <v>666</v>
      </c>
      <c r="E553" s="74" t="s">
        <v>5487</v>
      </c>
      <c r="F553" s="74" t="s">
        <v>1643</v>
      </c>
      <c r="G553" s="74" t="s">
        <v>210</v>
      </c>
      <c r="H553" s="74">
        <v>46350</v>
      </c>
      <c r="I553" s="110">
        <v>0</v>
      </c>
      <c r="J553" s="110"/>
      <c r="K553" s="110">
        <v>0</v>
      </c>
      <c r="L553" s="110"/>
      <c r="M553" s="110"/>
      <c r="N553" s="110">
        <v>0</v>
      </c>
    </row>
    <row r="554" spans="1:14" x14ac:dyDescent="0.3">
      <c r="A554" s="74">
        <v>150173</v>
      </c>
      <c r="B554" s="74" t="s">
        <v>104</v>
      </c>
      <c r="C554" s="74">
        <v>12</v>
      </c>
      <c r="D554" s="74" t="s">
        <v>666</v>
      </c>
      <c r="E554" s="74" t="s">
        <v>5932</v>
      </c>
      <c r="F554" s="74" t="s">
        <v>4667</v>
      </c>
      <c r="G554" s="74" t="s">
        <v>210</v>
      </c>
      <c r="H554" s="74">
        <v>46952</v>
      </c>
      <c r="I554" s="110">
        <v>306</v>
      </c>
      <c r="J554" s="110"/>
      <c r="K554" s="110">
        <v>0</v>
      </c>
      <c r="L554" s="110">
        <v>0</v>
      </c>
      <c r="M554" s="110">
        <v>0</v>
      </c>
      <c r="N554" s="110">
        <v>0</v>
      </c>
    </row>
    <row r="555" spans="1:14" x14ac:dyDescent="0.3">
      <c r="A555" s="74">
        <v>150176</v>
      </c>
      <c r="B555" s="74" t="s">
        <v>104</v>
      </c>
      <c r="C555" s="74">
        <v>12</v>
      </c>
      <c r="D555" s="74" t="s">
        <v>666</v>
      </c>
      <c r="E555" s="74" t="s">
        <v>1661</v>
      </c>
      <c r="F555" s="74" t="s">
        <v>1662</v>
      </c>
      <c r="G555" s="74" t="s">
        <v>210</v>
      </c>
      <c r="H555" s="74">
        <v>46151</v>
      </c>
      <c r="I555" s="110">
        <v>2000</v>
      </c>
      <c r="J555" s="110"/>
      <c r="K555" s="110">
        <v>0</v>
      </c>
      <c r="L555" s="110"/>
      <c r="M555" s="110"/>
      <c r="N555" s="110">
        <v>0</v>
      </c>
    </row>
    <row r="556" spans="1:14" x14ac:dyDescent="0.3">
      <c r="A556" s="74">
        <v>150199</v>
      </c>
      <c r="B556" s="74" t="s">
        <v>104</v>
      </c>
      <c r="C556" s="74">
        <v>12</v>
      </c>
      <c r="D556" s="74" t="s">
        <v>666</v>
      </c>
      <c r="E556" s="74" t="s">
        <v>1685</v>
      </c>
      <c r="F556" s="74" t="s">
        <v>1686</v>
      </c>
      <c r="G556" s="74" t="s">
        <v>210</v>
      </c>
      <c r="H556" s="74">
        <v>47362</v>
      </c>
      <c r="I556" s="110">
        <v>0</v>
      </c>
      <c r="J556" s="110">
        <v>0</v>
      </c>
      <c r="K556" s="110">
        <v>0</v>
      </c>
      <c r="L556" s="110"/>
      <c r="M556" s="110"/>
      <c r="N556" s="110">
        <v>0</v>
      </c>
    </row>
    <row r="557" spans="1:14" x14ac:dyDescent="0.3">
      <c r="A557" s="74">
        <v>150208</v>
      </c>
      <c r="B557" s="74" t="s">
        <v>104</v>
      </c>
      <c r="C557" s="74">
        <v>12</v>
      </c>
      <c r="D557" s="74" t="s">
        <v>666</v>
      </c>
      <c r="E557" s="74" t="s">
        <v>1692</v>
      </c>
      <c r="F557" s="74" t="s">
        <v>1693</v>
      </c>
      <c r="G557" s="74" t="s">
        <v>210</v>
      </c>
      <c r="H557" s="74">
        <v>47561</v>
      </c>
      <c r="I557" s="110">
        <v>0</v>
      </c>
      <c r="J557" s="110"/>
      <c r="K557" s="110"/>
      <c r="L557" s="110"/>
      <c r="M557" s="110"/>
      <c r="N557" s="110">
        <v>0</v>
      </c>
    </row>
    <row r="558" spans="1:14" x14ac:dyDescent="0.3">
      <c r="A558" s="74">
        <v>150214</v>
      </c>
      <c r="B558" s="74" t="s">
        <v>104</v>
      </c>
      <c r="C558" s="74">
        <v>12</v>
      </c>
      <c r="D558" s="74" t="s">
        <v>666</v>
      </c>
      <c r="E558" s="74" t="s">
        <v>5933</v>
      </c>
      <c r="F558" s="74" t="s">
        <v>5934</v>
      </c>
      <c r="G558" s="74" t="s">
        <v>210</v>
      </c>
      <c r="H558" s="74">
        <v>46970</v>
      </c>
      <c r="I558" s="110"/>
      <c r="J558" s="110"/>
      <c r="K558" s="110"/>
      <c r="L558" s="110"/>
      <c r="M558" s="110"/>
      <c r="N558" s="110"/>
    </row>
    <row r="559" spans="1:14" x14ac:dyDescent="0.3">
      <c r="A559" s="74">
        <v>150220</v>
      </c>
      <c r="B559" s="74" t="s">
        <v>104</v>
      </c>
      <c r="C559" s="74">
        <v>12</v>
      </c>
      <c r="D559" s="74" t="s">
        <v>666</v>
      </c>
      <c r="E559" s="74" t="s">
        <v>1710</v>
      </c>
      <c r="F559" s="74" t="s">
        <v>1711</v>
      </c>
      <c r="G559" s="74" t="s">
        <v>210</v>
      </c>
      <c r="H559" s="74">
        <v>47978</v>
      </c>
      <c r="I559" s="110">
        <v>0</v>
      </c>
      <c r="J559" s="110">
        <v>0</v>
      </c>
      <c r="K559" s="110">
        <v>0</v>
      </c>
      <c r="L559" s="110"/>
      <c r="M559" s="110"/>
      <c r="N559" s="110">
        <v>0</v>
      </c>
    </row>
    <row r="560" spans="1:14" x14ac:dyDescent="0.3">
      <c r="A560" s="74">
        <v>150233</v>
      </c>
      <c r="B560" s="74" t="s">
        <v>104</v>
      </c>
      <c r="C560" s="74">
        <v>12</v>
      </c>
      <c r="D560" s="74" t="s">
        <v>666</v>
      </c>
      <c r="E560" s="74" t="s">
        <v>1723</v>
      </c>
      <c r="F560" s="74" t="s">
        <v>1724</v>
      </c>
      <c r="G560" s="74" t="s">
        <v>210</v>
      </c>
      <c r="H560" s="74">
        <v>47167</v>
      </c>
      <c r="I560" s="110">
        <v>0</v>
      </c>
      <c r="J560" s="110">
        <v>0</v>
      </c>
      <c r="K560" s="110">
        <v>0</v>
      </c>
      <c r="L560" s="110"/>
      <c r="M560" s="110"/>
      <c r="N560" s="110">
        <v>0</v>
      </c>
    </row>
    <row r="561" spans="1:14" x14ac:dyDescent="0.3">
      <c r="A561" s="74">
        <v>150235</v>
      </c>
      <c r="B561" s="74" t="s">
        <v>104</v>
      </c>
      <c r="C561" s="74">
        <v>12</v>
      </c>
      <c r="D561" s="74" t="s">
        <v>666</v>
      </c>
      <c r="E561" s="74" t="s">
        <v>1725</v>
      </c>
      <c r="F561" s="74" t="s">
        <v>1726</v>
      </c>
      <c r="G561" s="74" t="s">
        <v>210</v>
      </c>
      <c r="H561" s="74">
        <v>46176</v>
      </c>
      <c r="I561" s="110">
        <v>0</v>
      </c>
      <c r="J561" s="110"/>
      <c r="K561" s="110"/>
      <c r="L561" s="110"/>
      <c r="M561" s="110"/>
      <c r="N561" s="110">
        <v>0</v>
      </c>
    </row>
    <row r="562" spans="1:14" x14ac:dyDescent="0.3">
      <c r="A562" s="74">
        <v>150236</v>
      </c>
      <c r="B562" s="74" t="s">
        <v>104</v>
      </c>
      <c r="C562" s="74">
        <v>12</v>
      </c>
      <c r="D562" s="74" t="s">
        <v>666</v>
      </c>
      <c r="E562" s="74" t="s">
        <v>1727</v>
      </c>
      <c r="F562" s="74" t="s">
        <v>987</v>
      </c>
      <c r="G562" s="74" t="s">
        <v>210</v>
      </c>
      <c r="H562" s="74">
        <v>46069</v>
      </c>
      <c r="I562" s="110">
        <v>0</v>
      </c>
      <c r="J562" s="110">
        <v>0</v>
      </c>
      <c r="K562" s="110">
        <v>0</v>
      </c>
      <c r="L562" s="110">
        <v>0</v>
      </c>
      <c r="M562" s="110">
        <v>0</v>
      </c>
      <c r="N562" s="110">
        <v>0</v>
      </c>
    </row>
    <row r="563" spans="1:14" x14ac:dyDescent="0.3">
      <c r="A563" s="74">
        <v>150253</v>
      </c>
      <c r="B563" s="74" t="s">
        <v>104</v>
      </c>
      <c r="C563" s="74">
        <v>12</v>
      </c>
      <c r="D563" s="74" t="s">
        <v>666</v>
      </c>
      <c r="E563" s="74" t="s">
        <v>5339</v>
      </c>
      <c r="F563" s="74" t="s">
        <v>5340</v>
      </c>
      <c r="G563" s="74" t="s">
        <v>210</v>
      </c>
      <c r="H563" s="74">
        <v>46383</v>
      </c>
      <c r="I563" s="110">
        <v>122</v>
      </c>
      <c r="J563" s="110"/>
      <c r="K563" s="110">
        <v>0</v>
      </c>
      <c r="L563" s="110"/>
      <c r="M563" s="110">
        <v>0</v>
      </c>
      <c r="N563" s="110">
        <v>467</v>
      </c>
    </row>
    <row r="564" spans="1:14" x14ac:dyDescent="0.3">
      <c r="A564" s="74">
        <v>150257</v>
      </c>
      <c r="B564" s="74" t="s">
        <v>104</v>
      </c>
      <c r="C564" s="74">
        <v>12</v>
      </c>
      <c r="D564" s="74" t="s">
        <v>666</v>
      </c>
      <c r="E564" s="74" t="s">
        <v>1750</v>
      </c>
      <c r="F564" s="74" t="s">
        <v>1751</v>
      </c>
      <c r="G564" s="74" t="s">
        <v>210</v>
      </c>
      <c r="H564" s="74">
        <v>47591</v>
      </c>
      <c r="I564" s="110"/>
      <c r="J564" s="110"/>
      <c r="K564" s="110"/>
      <c r="L564" s="110"/>
      <c r="M564" s="110"/>
      <c r="N564" s="110"/>
    </row>
    <row r="565" spans="1:14" x14ac:dyDescent="0.3">
      <c r="A565" s="74">
        <v>150265</v>
      </c>
      <c r="B565" s="74" t="s">
        <v>104</v>
      </c>
      <c r="C565" s="74">
        <v>12</v>
      </c>
      <c r="D565" s="74" t="s">
        <v>666</v>
      </c>
      <c r="E565" s="74" t="s">
        <v>1764</v>
      </c>
      <c r="F565" s="74" t="s">
        <v>6313</v>
      </c>
      <c r="G565" s="74" t="s">
        <v>210</v>
      </c>
      <c r="H565" s="74">
        <v>46996</v>
      </c>
      <c r="I565" s="110">
        <v>0</v>
      </c>
      <c r="J565" s="110"/>
      <c r="K565" s="110"/>
      <c r="L565" s="110"/>
      <c r="M565" s="110">
        <v>0</v>
      </c>
      <c r="N565" s="110">
        <v>0</v>
      </c>
    </row>
    <row r="566" spans="1:14" x14ac:dyDescent="0.3">
      <c r="A566" s="74">
        <v>150090</v>
      </c>
      <c r="B566" s="74" t="s">
        <v>104</v>
      </c>
      <c r="C566" s="74">
        <v>12</v>
      </c>
      <c r="D566" s="74" t="s">
        <v>1560</v>
      </c>
      <c r="E566" s="74" t="s">
        <v>1561</v>
      </c>
      <c r="F566" s="74" t="s">
        <v>1562</v>
      </c>
      <c r="G566" s="74" t="s">
        <v>210</v>
      </c>
      <c r="H566" s="74">
        <v>47119</v>
      </c>
      <c r="I566" s="110">
        <v>0</v>
      </c>
      <c r="J566" s="110"/>
      <c r="K566" s="110"/>
      <c r="L566" s="110"/>
      <c r="M566" s="110"/>
      <c r="N566" s="110">
        <v>0</v>
      </c>
    </row>
    <row r="567" spans="1:14" x14ac:dyDescent="0.3">
      <c r="A567" s="74">
        <v>150131</v>
      </c>
      <c r="B567" s="74" t="s">
        <v>104</v>
      </c>
      <c r="C567" s="74">
        <v>12</v>
      </c>
      <c r="D567" s="74" t="s">
        <v>1608</v>
      </c>
      <c r="E567" s="74" t="s">
        <v>1609</v>
      </c>
      <c r="F567" s="74" t="s">
        <v>1599</v>
      </c>
      <c r="G567" s="74" t="s">
        <v>210</v>
      </c>
      <c r="H567" s="74">
        <v>46239</v>
      </c>
      <c r="I567" s="110">
        <v>0</v>
      </c>
      <c r="J567" s="110">
        <v>0</v>
      </c>
      <c r="K567" s="110"/>
      <c r="L567" s="110"/>
      <c r="M567" s="110">
        <v>0</v>
      </c>
      <c r="N567" s="110">
        <v>0</v>
      </c>
    </row>
    <row r="568" spans="1:14" x14ac:dyDescent="0.3">
      <c r="A568" s="74">
        <v>150132</v>
      </c>
      <c r="B568" s="74" t="s">
        <v>104</v>
      </c>
      <c r="C568" s="74">
        <v>12</v>
      </c>
      <c r="D568" s="74" t="s">
        <v>1610</v>
      </c>
      <c r="E568" s="74" t="s">
        <v>1611</v>
      </c>
      <c r="F568" s="74" t="s">
        <v>1599</v>
      </c>
      <c r="G568" s="74" t="s">
        <v>210</v>
      </c>
      <c r="H568" s="74">
        <v>46224</v>
      </c>
      <c r="I568" s="110"/>
      <c r="J568" s="110"/>
      <c r="K568" s="110"/>
      <c r="L568" s="110"/>
      <c r="M568" s="110">
        <v>0</v>
      </c>
      <c r="N568" s="110">
        <v>0</v>
      </c>
    </row>
    <row r="569" spans="1:14" x14ac:dyDescent="0.3">
      <c r="A569" s="74">
        <v>150276</v>
      </c>
      <c r="B569" s="74" t="s">
        <v>104</v>
      </c>
      <c r="C569" s="74">
        <v>12</v>
      </c>
      <c r="D569" s="74" t="s">
        <v>1784</v>
      </c>
      <c r="E569" s="74" t="s">
        <v>1785</v>
      </c>
      <c r="F569" s="74" t="s">
        <v>1602</v>
      </c>
      <c r="G569" s="74" t="s">
        <v>210</v>
      </c>
      <c r="H569" s="74">
        <v>46256</v>
      </c>
      <c r="I569" s="110">
        <v>9333.2999999999993</v>
      </c>
      <c r="J569" s="110"/>
      <c r="K569" s="110">
        <v>0</v>
      </c>
      <c r="L569" s="110"/>
      <c r="M569" s="110">
        <v>0</v>
      </c>
      <c r="N569" s="110">
        <v>60</v>
      </c>
    </row>
    <row r="570" spans="1:14" x14ac:dyDescent="0.3">
      <c r="A570" s="74">
        <v>150133</v>
      </c>
      <c r="B570" s="74" t="s">
        <v>104</v>
      </c>
      <c r="C570" s="74">
        <v>12</v>
      </c>
      <c r="D570" s="74" t="s">
        <v>1612</v>
      </c>
      <c r="E570" s="74" t="s">
        <v>1613</v>
      </c>
      <c r="F570" s="74" t="s">
        <v>1599</v>
      </c>
      <c r="G570" s="74" t="s">
        <v>210</v>
      </c>
      <c r="H570" s="74">
        <v>46240</v>
      </c>
      <c r="I570" s="110"/>
      <c r="J570" s="110"/>
      <c r="K570" s="110">
        <v>0</v>
      </c>
      <c r="L570" s="110"/>
      <c r="M570" s="110"/>
      <c r="N570" s="110">
        <v>0</v>
      </c>
    </row>
    <row r="571" spans="1:14" x14ac:dyDescent="0.3">
      <c r="A571" s="74">
        <v>150106</v>
      </c>
      <c r="B571" s="74" t="s">
        <v>104</v>
      </c>
      <c r="C571" s="74">
        <v>12</v>
      </c>
      <c r="D571" s="74" t="s">
        <v>1583</v>
      </c>
      <c r="E571" s="74" t="s">
        <v>1584</v>
      </c>
      <c r="F571" s="74" t="s">
        <v>1585</v>
      </c>
      <c r="G571" s="74" t="s">
        <v>210</v>
      </c>
      <c r="H571" s="74">
        <v>46140</v>
      </c>
      <c r="I571" s="110">
        <v>2833.34</v>
      </c>
      <c r="J571" s="110"/>
      <c r="K571" s="110">
        <v>0</v>
      </c>
      <c r="L571" s="110"/>
      <c r="M571" s="110"/>
      <c r="N571" s="110">
        <v>170</v>
      </c>
    </row>
    <row r="572" spans="1:14" x14ac:dyDescent="0.3">
      <c r="A572" s="74">
        <v>150192</v>
      </c>
      <c r="B572" s="74" t="s">
        <v>104</v>
      </c>
      <c r="C572" s="74">
        <v>12</v>
      </c>
      <c r="D572" s="74" t="s">
        <v>1677</v>
      </c>
      <c r="E572" s="74" t="s">
        <v>1678</v>
      </c>
      <c r="F572" s="74" t="s">
        <v>1679</v>
      </c>
      <c r="G572" s="74" t="s">
        <v>210</v>
      </c>
      <c r="H572" s="74">
        <v>47303</v>
      </c>
      <c r="I572" s="110"/>
      <c r="J572" s="110"/>
      <c r="K572" s="110"/>
      <c r="L572" s="110">
        <v>0</v>
      </c>
      <c r="M572" s="110"/>
      <c r="N572" s="110"/>
    </row>
    <row r="573" spans="1:14" x14ac:dyDescent="0.3">
      <c r="A573" s="74">
        <v>150114</v>
      </c>
      <c r="B573" s="74" t="s">
        <v>104</v>
      </c>
      <c r="C573" s="74">
        <v>12</v>
      </c>
      <c r="D573" s="74" t="s">
        <v>1593</v>
      </c>
      <c r="E573" s="74" t="s">
        <v>1581</v>
      </c>
      <c r="F573" s="74" t="s">
        <v>1352</v>
      </c>
      <c r="G573" s="74" t="s">
        <v>210</v>
      </c>
      <c r="H573" s="74">
        <v>47949</v>
      </c>
      <c r="I573" s="110">
        <v>0</v>
      </c>
      <c r="J573" s="110"/>
      <c r="K573" s="110"/>
      <c r="L573" s="110"/>
      <c r="M573" s="110">
        <v>0</v>
      </c>
      <c r="N573" s="110">
        <v>0</v>
      </c>
    </row>
    <row r="574" spans="1:14" x14ac:dyDescent="0.3">
      <c r="A574" s="74">
        <v>150115</v>
      </c>
      <c r="B574" s="74" t="s">
        <v>104</v>
      </c>
      <c r="C574" s="74">
        <v>12</v>
      </c>
      <c r="D574" s="74" t="s">
        <v>1594</v>
      </c>
      <c r="E574" s="74" t="s">
        <v>1595</v>
      </c>
      <c r="F574" s="74" t="s">
        <v>1596</v>
      </c>
      <c r="G574" s="74" t="s">
        <v>210</v>
      </c>
      <c r="H574" s="74" t="s">
        <v>213</v>
      </c>
      <c r="I574" s="110">
        <v>0</v>
      </c>
      <c r="J574" s="110"/>
      <c r="K574" s="110">
        <v>0</v>
      </c>
      <c r="L574" s="110"/>
      <c r="M574" s="110"/>
      <c r="N574" s="110"/>
    </row>
    <row r="575" spans="1:14" x14ac:dyDescent="0.3">
      <c r="A575" s="74">
        <v>150273</v>
      </c>
      <c r="B575" s="74" t="s">
        <v>104</v>
      </c>
      <c r="C575" s="74">
        <v>12</v>
      </c>
      <c r="D575" s="74" t="s">
        <v>5304</v>
      </c>
      <c r="E575" s="74" t="s">
        <v>1782</v>
      </c>
      <c r="F575" s="74" t="s">
        <v>1783</v>
      </c>
      <c r="G575" s="74" t="s">
        <v>210</v>
      </c>
      <c r="H575" s="74">
        <v>46323</v>
      </c>
      <c r="I575" s="110">
        <v>0</v>
      </c>
      <c r="J575" s="110"/>
      <c r="K575" s="110"/>
      <c r="L575" s="110"/>
      <c r="M575" s="110"/>
      <c r="N575" s="110"/>
    </row>
    <row r="576" spans="1:14" x14ac:dyDescent="0.3">
      <c r="A576" s="74">
        <v>150057</v>
      </c>
      <c r="B576" s="74" t="s">
        <v>104</v>
      </c>
      <c r="C576" s="74">
        <v>12</v>
      </c>
      <c r="D576" s="74" t="s">
        <v>1533</v>
      </c>
      <c r="E576" s="74" t="s">
        <v>1534</v>
      </c>
      <c r="F576" s="74" t="s">
        <v>1535</v>
      </c>
      <c r="G576" s="74" t="s">
        <v>210</v>
      </c>
      <c r="H576" s="74">
        <v>47129</v>
      </c>
      <c r="I576" s="110">
        <v>0</v>
      </c>
      <c r="J576" s="110">
        <v>0</v>
      </c>
      <c r="K576" s="110">
        <v>86</v>
      </c>
      <c r="L576" s="110">
        <v>93</v>
      </c>
      <c r="M576" s="110">
        <v>108</v>
      </c>
      <c r="N576" s="110">
        <v>131</v>
      </c>
    </row>
    <row r="577" spans="1:14" x14ac:dyDescent="0.3">
      <c r="A577" s="74">
        <v>150177</v>
      </c>
      <c r="B577" s="74" t="s">
        <v>104</v>
      </c>
      <c r="C577" s="74">
        <v>12</v>
      </c>
      <c r="D577" s="74" t="s">
        <v>5488</v>
      </c>
      <c r="E577" s="74" t="s">
        <v>5489</v>
      </c>
      <c r="F577" s="74" t="s">
        <v>1662</v>
      </c>
      <c r="G577" s="74" t="s">
        <v>210</v>
      </c>
      <c r="H577" s="74">
        <v>46151</v>
      </c>
      <c r="I577" s="110"/>
      <c r="J577" s="110"/>
      <c r="K577" s="110">
        <v>0</v>
      </c>
      <c r="L577" s="110"/>
      <c r="M577" s="110"/>
      <c r="N577" s="110"/>
    </row>
    <row r="578" spans="1:14" x14ac:dyDescent="0.3">
      <c r="A578" s="74">
        <v>150277</v>
      </c>
      <c r="B578" s="74" t="s">
        <v>104</v>
      </c>
      <c r="C578" s="74">
        <v>12</v>
      </c>
      <c r="D578" s="74" t="s">
        <v>1786</v>
      </c>
      <c r="E578" s="74" t="s">
        <v>1787</v>
      </c>
      <c r="F578" s="74" t="s">
        <v>1599</v>
      </c>
      <c r="G578" s="74" t="s">
        <v>210</v>
      </c>
      <c r="H578" s="74">
        <v>46203</v>
      </c>
      <c r="I578" s="110">
        <v>0</v>
      </c>
      <c r="J578" s="110"/>
      <c r="K578" s="110"/>
      <c r="L578" s="110"/>
      <c r="M578" s="110">
        <v>0</v>
      </c>
      <c r="N578" s="110">
        <v>0</v>
      </c>
    </row>
    <row r="579" spans="1:14" x14ac:dyDescent="0.3">
      <c r="A579" s="74">
        <v>150266</v>
      </c>
      <c r="B579" s="74" t="s">
        <v>104</v>
      </c>
      <c r="C579" s="74">
        <v>12</v>
      </c>
      <c r="D579" s="74" t="s">
        <v>1765</v>
      </c>
      <c r="E579" s="74" t="s">
        <v>1766</v>
      </c>
      <c r="F579" s="74" t="s">
        <v>1767</v>
      </c>
      <c r="G579" s="74" t="s">
        <v>210</v>
      </c>
      <c r="H579" s="74">
        <v>46960</v>
      </c>
      <c r="I579" s="110"/>
      <c r="J579" s="110"/>
      <c r="K579" s="110"/>
      <c r="L579" s="110"/>
      <c r="M579" s="110"/>
      <c r="N579" s="110"/>
    </row>
    <row r="580" spans="1:14" x14ac:dyDescent="0.3">
      <c r="A580" s="74">
        <v>150140</v>
      </c>
      <c r="B580" s="74" t="s">
        <v>104</v>
      </c>
      <c r="C580" s="74">
        <v>12</v>
      </c>
      <c r="D580" s="74" t="s">
        <v>1620</v>
      </c>
      <c r="E580" s="74" t="s">
        <v>1621</v>
      </c>
      <c r="F580" s="74" t="s">
        <v>1599</v>
      </c>
      <c r="G580" s="74" t="s">
        <v>210</v>
      </c>
      <c r="H580" s="74">
        <v>46228</v>
      </c>
      <c r="I580" s="110">
        <v>0</v>
      </c>
      <c r="J580" s="110"/>
      <c r="K580" s="110"/>
      <c r="L580" s="110"/>
      <c r="M580" s="110"/>
      <c r="N580" s="110"/>
    </row>
    <row r="581" spans="1:14" x14ac:dyDescent="0.3">
      <c r="A581" s="74">
        <v>150135</v>
      </c>
      <c r="B581" s="74" t="s">
        <v>104</v>
      </c>
      <c r="C581" s="74">
        <v>12</v>
      </c>
      <c r="D581" s="74" t="s">
        <v>1614</v>
      </c>
      <c r="E581" s="74" t="s">
        <v>1615</v>
      </c>
      <c r="F581" s="74" t="s">
        <v>1616</v>
      </c>
      <c r="G581" s="74" t="s">
        <v>210</v>
      </c>
      <c r="H581" s="74">
        <v>46201</v>
      </c>
      <c r="I581" s="110">
        <v>1423.33</v>
      </c>
      <c r="J581" s="110"/>
      <c r="K581" s="110">
        <v>87</v>
      </c>
      <c r="L581" s="110">
        <v>44</v>
      </c>
      <c r="M581" s="110">
        <v>30</v>
      </c>
      <c r="N581" s="110">
        <v>10</v>
      </c>
    </row>
    <row r="582" spans="1:14" x14ac:dyDescent="0.3">
      <c r="A582" s="74">
        <v>150263</v>
      </c>
      <c r="B582" s="74" t="s">
        <v>104</v>
      </c>
      <c r="C582" s="74">
        <v>12</v>
      </c>
      <c r="D582" s="74" t="s">
        <v>1758</v>
      </c>
      <c r="E582" s="74" t="s">
        <v>1759</v>
      </c>
      <c r="F582" s="74" t="s">
        <v>1760</v>
      </c>
      <c r="G582" s="74" t="s">
        <v>210</v>
      </c>
      <c r="H582" s="74">
        <v>46074</v>
      </c>
      <c r="I582" s="110">
        <v>360</v>
      </c>
      <c r="J582" s="110"/>
      <c r="K582" s="110"/>
      <c r="L582" s="110">
        <v>0</v>
      </c>
      <c r="M582" s="110"/>
      <c r="N582" s="110">
        <v>0</v>
      </c>
    </row>
    <row r="583" spans="1:14" x14ac:dyDescent="0.3">
      <c r="A583" s="74">
        <v>150164</v>
      </c>
      <c r="B583" s="74" t="s">
        <v>104</v>
      </c>
      <c r="C583" s="74">
        <v>12</v>
      </c>
      <c r="D583" s="74" t="s">
        <v>1646</v>
      </c>
      <c r="E583" s="74" t="s">
        <v>1647</v>
      </c>
      <c r="F583" s="74" t="s">
        <v>1648</v>
      </c>
      <c r="G583" s="74" t="s">
        <v>210</v>
      </c>
      <c r="H583" s="74">
        <v>46149</v>
      </c>
      <c r="I583" s="110"/>
      <c r="J583" s="110"/>
      <c r="K583" s="110">
        <v>0</v>
      </c>
      <c r="L583" s="110"/>
      <c r="M583" s="110"/>
      <c r="N583" s="110"/>
    </row>
    <row r="584" spans="1:14" x14ac:dyDescent="0.3">
      <c r="A584" s="74">
        <v>150098</v>
      </c>
      <c r="B584" s="74" t="s">
        <v>104</v>
      </c>
      <c r="C584" s="74">
        <v>12</v>
      </c>
      <c r="D584" s="74" t="s">
        <v>720</v>
      </c>
      <c r="E584" s="74" t="s">
        <v>1573</v>
      </c>
      <c r="F584" s="74" t="s">
        <v>1574</v>
      </c>
      <c r="G584" s="74" t="s">
        <v>210</v>
      </c>
      <c r="H584" s="74">
        <v>46044</v>
      </c>
      <c r="I584" s="110">
        <v>363.86</v>
      </c>
      <c r="J584" s="110"/>
      <c r="K584" s="110"/>
      <c r="L584" s="110">
        <v>0</v>
      </c>
      <c r="M584" s="110">
        <v>0</v>
      </c>
      <c r="N584" s="110">
        <v>0</v>
      </c>
    </row>
    <row r="585" spans="1:14" x14ac:dyDescent="0.3">
      <c r="A585" s="74">
        <v>150229</v>
      </c>
      <c r="B585" s="74" t="s">
        <v>104</v>
      </c>
      <c r="C585" s="74">
        <v>12</v>
      </c>
      <c r="D585" s="74" t="s">
        <v>1717</v>
      </c>
      <c r="E585" s="74" t="s">
        <v>1718</v>
      </c>
      <c r="F585" s="74" t="s">
        <v>1448</v>
      </c>
      <c r="G585" s="74" t="s">
        <v>210</v>
      </c>
      <c r="H585" s="74" t="s">
        <v>215</v>
      </c>
      <c r="I585" s="110">
        <v>0</v>
      </c>
      <c r="J585" s="110"/>
      <c r="K585" s="110"/>
      <c r="L585" s="110"/>
      <c r="M585" s="110">
        <v>0</v>
      </c>
      <c r="N585" s="110">
        <v>0</v>
      </c>
    </row>
    <row r="586" spans="1:14" x14ac:dyDescent="0.3">
      <c r="A586" s="74">
        <v>150267</v>
      </c>
      <c r="B586" s="74" t="s">
        <v>104</v>
      </c>
      <c r="C586" s="74">
        <v>12</v>
      </c>
      <c r="D586" s="74" t="s">
        <v>1717</v>
      </c>
      <c r="E586" s="74" t="s">
        <v>1768</v>
      </c>
      <c r="F586" s="74" t="s">
        <v>1769</v>
      </c>
      <c r="G586" s="74" t="s">
        <v>210</v>
      </c>
      <c r="H586" s="74">
        <v>47394</v>
      </c>
      <c r="I586" s="110">
        <v>137.02000000000001</v>
      </c>
      <c r="J586" s="110"/>
      <c r="K586" s="110">
        <v>0</v>
      </c>
      <c r="L586" s="110"/>
      <c r="M586" s="110"/>
      <c r="N586" s="110">
        <v>0</v>
      </c>
    </row>
    <row r="587" spans="1:14" x14ac:dyDescent="0.3">
      <c r="A587" s="74">
        <v>150175</v>
      </c>
      <c r="B587" s="74" t="s">
        <v>104</v>
      </c>
      <c r="C587" s="74">
        <v>12</v>
      </c>
      <c r="D587" s="74" t="s">
        <v>1658</v>
      </c>
      <c r="E587" s="74" t="s">
        <v>1659</v>
      </c>
      <c r="F587" s="74" t="s">
        <v>1660</v>
      </c>
      <c r="G587" s="74" t="s">
        <v>210</v>
      </c>
      <c r="H587" s="74">
        <v>47859</v>
      </c>
      <c r="I587" s="110"/>
      <c r="J587" s="110"/>
      <c r="K587" s="110"/>
      <c r="L587" s="110"/>
      <c r="M587" s="110"/>
      <c r="N587" s="110"/>
    </row>
    <row r="588" spans="1:14" x14ac:dyDescent="0.3">
      <c r="A588" s="74">
        <v>150136</v>
      </c>
      <c r="B588" s="74" t="s">
        <v>104</v>
      </c>
      <c r="C588" s="74">
        <v>12</v>
      </c>
      <c r="D588" s="74" t="s">
        <v>5490</v>
      </c>
      <c r="E588" s="74" t="s">
        <v>5491</v>
      </c>
      <c r="F588" s="74" t="s">
        <v>1599</v>
      </c>
      <c r="G588" s="74" t="s">
        <v>210</v>
      </c>
      <c r="H588" s="74">
        <v>46203</v>
      </c>
      <c r="I588" s="110"/>
      <c r="J588" s="110"/>
      <c r="K588" s="110"/>
      <c r="L588" s="110"/>
      <c r="M588" s="110"/>
      <c r="N588" s="110"/>
    </row>
    <row r="589" spans="1:14" x14ac:dyDescent="0.3">
      <c r="A589" s="74">
        <v>150182</v>
      </c>
      <c r="B589" s="74" t="s">
        <v>104</v>
      </c>
      <c r="C589" s="74">
        <v>12</v>
      </c>
      <c r="D589" s="74" t="s">
        <v>5935</v>
      </c>
      <c r="E589" s="74" t="s">
        <v>5936</v>
      </c>
      <c r="F589" s="74" t="s">
        <v>5937</v>
      </c>
      <c r="G589" s="74" t="s">
        <v>210</v>
      </c>
      <c r="H589" s="74">
        <v>46156</v>
      </c>
      <c r="I589" s="110"/>
      <c r="J589" s="110"/>
      <c r="K589" s="110"/>
      <c r="L589" s="110"/>
      <c r="M589" s="110"/>
      <c r="N589" s="110"/>
    </row>
    <row r="590" spans="1:14" x14ac:dyDescent="0.3">
      <c r="A590" s="74">
        <v>150183</v>
      </c>
      <c r="B590" s="74" t="s">
        <v>104</v>
      </c>
      <c r="C590" s="74">
        <v>12</v>
      </c>
      <c r="D590" s="74" t="s">
        <v>1666</v>
      </c>
      <c r="E590" s="74" t="s">
        <v>1667</v>
      </c>
      <c r="F590" s="74" t="s">
        <v>1668</v>
      </c>
      <c r="G590" s="74" t="s">
        <v>210</v>
      </c>
      <c r="H590" s="74">
        <v>47357</v>
      </c>
      <c r="I590" s="110"/>
      <c r="J590" s="110"/>
      <c r="K590" s="110"/>
      <c r="L590" s="110"/>
      <c r="M590" s="110">
        <v>0</v>
      </c>
      <c r="N590" s="110">
        <v>0</v>
      </c>
    </row>
    <row r="591" spans="1:14" x14ac:dyDescent="0.3">
      <c r="A591" s="74">
        <v>159012</v>
      </c>
      <c r="B591" s="74" t="s">
        <v>104</v>
      </c>
      <c r="C591" s="74">
        <v>12</v>
      </c>
      <c r="D591" s="74" t="s">
        <v>1792</v>
      </c>
      <c r="E591" s="74" t="s">
        <v>1793</v>
      </c>
      <c r="F591" s="74" t="s">
        <v>1599</v>
      </c>
      <c r="G591" s="74" t="s">
        <v>210</v>
      </c>
      <c r="H591" s="74">
        <v>46208</v>
      </c>
      <c r="I591" s="110">
        <v>0</v>
      </c>
      <c r="J591" s="110">
        <v>0</v>
      </c>
      <c r="K591" s="110">
        <v>0</v>
      </c>
      <c r="L591" s="110"/>
      <c r="M591" s="110"/>
      <c r="N591" s="110"/>
    </row>
    <row r="592" spans="1:14" x14ac:dyDescent="0.3">
      <c r="A592" s="74">
        <v>150191</v>
      </c>
      <c r="B592" s="74" t="s">
        <v>104</v>
      </c>
      <c r="C592" s="74">
        <v>12</v>
      </c>
      <c r="D592" s="74" t="s">
        <v>1674</v>
      </c>
      <c r="E592" s="74" t="s">
        <v>1675</v>
      </c>
      <c r="F592" s="74" t="s">
        <v>1676</v>
      </c>
      <c r="G592" s="74" t="s">
        <v>210</v>
      </c>
      <c r="H592" s="74">
        <v>47361</v>
      </c>
      <c r="I592" s="110">
        <v>0</v>
      </c>
      <c r="J592" s="110">
        <v>0</v>
      </c>
      <c r="K592" s="110"/>
      <c r="L592" s="110"/>
      <c r="M592" s="110"/>
      <c r="N592" s="110"/>
    </row>
    <row r="593" spans="1:14" x14ac:dyDescent="0.3">
      <c r="A593" s="74">
        <v>150107</v>
      </c>
      <c r="B593" s="74" t="s">
        <v>104</v>
      </c>
      <c r="C593" s="74">
        <v>12</v>
      </c>
      <c r="D593" s="74" t="s">
        <v>1586</v>
      </c>
      <c r="E593" s="74" t="s">
        <v>1587</v>
      </c>
      <c r="F593" s="74" t="s">
        <v>1588</v>
      </c>
      <c r="G593" s="74" t="s">
        <v>210</v>
      </c>
      <c r="H593" s="74">
        <v>46140</v>
      </c>
      <c r="I593" s="110">
        <v>598.6</v>
      </c>
      <c r="J593" s="110"/>
      <c r="K593" s="110">
        <v>0</v>
      </c>
      <c r="L593" s="110"/>
      <c r="M593" s="110"/>
      <c r="N593" s="110"/>
    </row>
    <row r="594" spans="1:14" x14ac:dyDescent="0.3">
      <c r="A594" s="74">
        <v>150251</v>
      </c>
      <c r="B594" s="74" t="s">
        <v>104</v>
      </c>
      <c r="C594" s="74">
        <v>12</v>
      </c>
      <c r="D594" s="74" t="s">
        <v>1743</v>
      </c>
      <c r="E594" s="74" t="s">
        <v>1744</v>
      </c>
      <c r="F594" s="74" t="s">
        <v>1745</v>
      </c>
      <c r="G594" s="74" t="s">
        <v>210</v>
      </c>
      <c r="H594" s="74" t="s">
        <v>582</v>
      </c>
      <c r="I594" s="110">
        <v>0</v>
      </c>
      <c r="J594" s="110"/>
      <c r="K594" s="110"/>
      <c r="L594" s="110"/>
      <c r="M594" s="110">
        <v>0</v>
      </c>
      <c r="N594" s="110">
        <v>0</v>
      </c>
    </row>
    <row r="595" spans="1:14" x14ac:dyDescent="0.3">
      <c r="A595" s="74">
        <v>150200</v>
      </c>
      <c r="B595" s="74" t="s">
        <v>104</v>
      </c>
      <c r="C595" s="74">
        <v>12</v>
      </c>
      <c r="D595" s="74" t="s">
        <v>1687</v>
      </c>
      <c r="E595" s="74" t="s">
        <v>1688</v>
      </c>
      <c r="F595" s="74" t="s">
        <v>1689</v>
      </c>
      <c r="G595" s="74" t="s">
        <v>210</v>
      </c>
      <c r="H595" s="74">
        <v>46163</v>
      </c>
      <c r="I595" s="110">
        <v>0</v>
      </c>
      <c r="J595" s="110"/>
      <c r="K595" s="110"/>
      <c r="L595" s="110"/>
      <c r="M595" s="110"/>
      <c r="N595" s="110">
        <v>0</v>
      </c>
    </row>
    <row r="596" spans="1:14" x14ac:dyDescent="0.3">
      <c r="A596" s="74">
        <v>150291</v>
      </c>
      <c r="B596" s="74" t="s">
        <v>104</v>
      </c>
      <c r="C596" s="74">
        <v>12</v>
      </c>
      <c r="D596" s="74" t="s">
        <v>1791</v>
      </c>
      <c r="E596" s="74" t="s">
        <v>6270</v>
      </c>
      <c r="F596" s="74" t="s">
        <v>1602</v>
      </c>
      <c r="G596" s="74" t="s">
        <v>210</v>
      </c>
      <c r="H596" s="74" t="s">
        <v>619</v>
      </c>
      <c r="I596" s="110"/>
      <c r="J596" s="110"/>
      <c r="K596" s="110"/>
      <c r="L596" s="110"/>
      <c r="M596" s="110"/>
      <c r="N596" s="110"/>
    </row>
    <row r="597" spans="1:14" x14ac:dyDescent="0.3">
      <c r="A597" s="74">
        <v>150201</v>
      </c>
      <c r="B597" s="74" t="s">
        <v>104</v>
      </c>
      <c r="C597" s="74">
        <v>12</v>
      </c>
      <c r="D597" s="74" t="s">
        <v>5938</v>
      </c>
      <c r="E597" s="74" t="s">
        <v>5939</v>
      </c>
      <c r="F597" s="74" t="s">
        <v>5940</v>
      </c>
      <c r="G597" s="74" t="s">
        <v>210</v>
      </c>
      <c r="H597" s="74">
        <v>47162</v>
      </c>
      <c r="I597" s="110"/>
      <c r="J597" s="110"/>
      <c r="K597" s="110"/>
      <c r="L597" s="110"/>
      <c r="M597" s="110"/>
      <c r="N597" s="110"/>
    </row>
    <row r="598" spans="1:14" x14ac:dyDescent="0.3">
      <c r="A598" s="74">
        <v>150092</v>
      </c>
      <c r="B598" s="74" t="s">
        <v>104</v>
      </c>
      <c r="C598" s="74">
        <v>12</v>
      </c>
      <c r="D598" s="74" t="s">
        <v>1536</v>
      </c>
      <c r="E598" s="74" t="s">
        <v>1565</v>
      </c>
      <c r="F598" s="74" t="s">
        <v>1564</v>
      </c>
      <c r="G598" s="74" t="s">
        <v>210</v>
      </c>
      <c r="H598" s="74">
        <v>46825</v>
      </c>
      <c r="I598" s="110">
        <v>0</v>
      </c>
      <c r="J598" s="110"/>
      <c r="K598" s="110">
        <v>0</v>
      </c>
      <c r="L598" s="110"/>
      <c r="M598" s="110">
        <v>0</v>
      </c>
      <c r="N598" s="110">
        <v>0</v>
      </c>
    </row>
    <row r="599" spans="1:14" x14ac:dyDescent="0.3">
      <c r="A599" s="74">
        <v>150064</v>
      </c>
      <c r="B599" s="74" t="s">
        <v>104</v>
      </c>
      <c r="C599" s="74">
        <v>12</v>
      </c>
      <c r="D599" s="74" t="s">
        <v>1536</v>
      </c>
      <c r="E599" s="74" t="s">
        <v>1537</v>
      </c>
      <c r="F599" s="74" t="s">
        <v>1133</v>
      </c>
      <c r="G599" s="74" t="s">
        <v>210</v>
      </c>
      <c r="H599" s="74">
        <v>47201</v>
      </c>
      <c r="I599" s="110">
        <v>2737.5</v>
      </c>
      <c r="J599" s="110"/>
      <c r="K599" s="110"/>
      <c r="L599" s="110"/>
      <c r="M599" s="110"/>
      <c r="N599" s="110">
        <v>0</v>
      </c>
    </row>
    <row r="600" spans="1:14" x14ac:dyDescent="0.3">
      <c r="A600" s="74">
        <v>150157</v>
      </c>
      <c r="B600" s="74" t="s">
        <v>104</v>
      </c>
      <c r="C600" s="74">
        <v>12</v>
      </c>
      <c r="D600" s="74" t="s">
        <v>1638</v>
      </c>
      <c r="E600" s="74" t="s">
        <v>1639</v>
      </c>
      <c r="F600" s="74" t="s">
        <v>1637</v>
      </c>
      <c r="G600" s="74" t="s">
        <v>210</v>
      </c>
      <c r="H600" s="74">
        <v>46901</v>
      </c>
      <c r="I600" s="110"/>
      <c r="J600" s="110"/>
      <c r="K600" s="110"/>
      <c r="L600" s="110"/>
      <c r="M600" s="110">
        <v>35</v>
      </c>
      <c r="N600" s="110">
        <v>70</v>
      </c>
    </row>
    <row r="601" spans="1:14" x14ac:dyDescent="0.3">
      <c r="A601" s="74">
        <v>150138</v>
      </c>
      <c r="B601" s="74" t="s">
        <v>104</v>
      </c>
      <c r="C601" s="74">
        <v>12</v>
      </c>
      <c r="D601" s="74" t="s">
        <v>1617</v>
      </c>
      <c r="E601" s="74" t="s">
        <v>1618</v>
      </c>
      <c r="F601" s="74" t="s">
        <v>1602</v>
      </c>
      <c r="G601" s="74" t="s">
        <v>210</v>
      </c>
      <c r="H601" s="74">
        <v>46205</v>
      </c>
      <c r="I601" s="110">
        <v>6044.8</v>
      </c>
      <c r="J601" s="110"/>
      <c r="K601" s="110">
        <v>-1558</v>
      </c>
      <c r="L601" s="110">
        <v>130</v>
      </c>
      <c r="M601" s="110">
        <v>1070</v>
      </c>
      <c r="N601" s="110">
        <v>1690</v>
      </c>
    </row>
    <row r="602" spans="1:14" x14ac:dyDescent="0.3">
      <c r="A602" s="74">
        <v>150188</v>
      </c>
      <c r="B602" s="74" t="s">
        <v>104</v>
      </c>
      <c r="C602" s="74">
        <v>12</v>
      </c>
      <c r="D602" s="74" t="s">
        <v>1671</v>
      </c>
      <c r="E602" s="74" t="s">
        <v>5492</v>
      </c>
      <c r="F602" s="74" t="s">
        <v>5493</v>
      </c>
      <c r="G602" s="74" t="s">
        <v>210</v>
      </c>
      <c r="H602" s="74">
        <v>47960</v>
      </c>
      <c r="I602" s="110">
        <v>1162.44</v>
      </c>
      <c r="J602" s="110"/>
      <c r="K602" s="110">
        <v>67</v>
      </c>
      <c r="L602" s="110">
        <v>90</v>
      </c>
      <c r="M602" s="110"/>
      <c r="N602" s="110">
        <v>75</v>
      </c>
    </row>
    <row r="603" spans="1:14" x14ac:dyDescent="0.3">
      <c r="A603" s="74">
        <v>150139</v>
      </c>
      <c r="B603" s="74" t="s">
        <v>104</v>
      </c>
      <c r="C603" s="74">
        <v>12</v>
      </c>
      <c r="D603" s="74" t="s">
        <v>1619</v>
      </c>
      <c r="E603" s="74" t="s">
        <v>5494</v>
      </c>
      <c r="F603" s="74" t="s">
        <v>1602</v>
      </c>
      <c r="G603" s="74" t="s">
        <v>210</v>
      </c>
      <c r="H603" s="74">
        <v>46225</v>
      </c>
      <c r="I603" s="110">
        <v>0</v>
      </c>
      <c r="J603" s="110"/>
      <c r="K603" s="110">
        <v>0</v>
      </c>
      <c r="L603" s="110">
        <v>0</v>
      </c>
      <c r="M603" s="110"/>
      <c r="N603" s="110">
        <v>0</v>
      </c>
    </row>
    <row r="604" spans="1:14" x14ac:dyDescent="0.3">
      <c r="A604" s="74">
        <v>150103</v>
      </c>
      <c r="B604" s="74" t="s">
        <v>104</v>
      </c>
      <c r="C604" s="74">
        <v>12</v>
      </c>
      <c r="D604" s="74" t="s">
        <v>5495</v>
      </c>
      <c r="E604" s="74" t="s">
        <v>5496</v>
      </c>
      <c r="F604" s="74" t="s">
        <v>5497</v>
      </c>
      <c r="G604" s="74" t="s">
        <v>210</v>
      </c>
      <c r="H604" s="74">
        <v>46133</v>
      </c>
      <c r="I604" s="110">
        <v>0</v>
      </c>
      <c r="J604" s="110"/>
      <c r="K604" s="110"/>
      <c r="L604" s="110"/>
      <c r="M604" s="110"/>
      <c r="N604" s="110"/>
    </row>
    <row r="605" spans="1:14" x14ac:dyDescent="0.3">
      <c r="A605" s="74">
        <v>150209</v>
      </c>
      <c r="B605" s="74" t="s">
        <v>104</v>
      </c>
      <c r="C605" s="74">
        <v>12</v>
      </c>
      <c r="D605" s="74" t="s">
        <v>5498</v>
      </c>
      <c r="E605" s="74" t="s">
        <v>1694</v>
      </c>
      <c r="F605" s="74" t="s">
        <v>5499</v>
      </c>
      <c r="G605" s="74" t="s">
        <v>210</v>
      </c>
      <c r="H605" s="74" t="s">
        <v>5500</v>
      </c>
      <c r="I605" s="110"/>
      <c r="J605" s="110"/>
      <c r="K605" s="110">
        <v>0</v>
      </c>
      <c r="L605" s="110"/>
      <c r="M605" s="110"/>
      <c r="N605" s="110">
        <v>0</v>
      </c>
    </row>
    <row r="606" spans="1:14" x14ac:dyDescent="0.3">
      <c r="A606" s="74">
        <v>150212</v>
      </c>
      <c r="B606" s="74" t="s">
        <v>104</v>
      </c>
      <c r="C606" s="74">
        <v>12</v>
      </c>
      <c r="D606" s="74" t="s">
        <v>1695</v>
      </c>
      <c r="E606" s="74" t="s">
        <v>1696</v>
      </c>
      <c r="F606" s="74" t="s">
        <v>1697</v>
      </c>
      <c r="G606" s="74" t="s">
        <v>210</v>
      </c>
      <c r="H606" s="74">
        <v>47971</v>
      </c>
      <c r="I606" s="110">
        <v>0</v>
      </c>
      <c r="J606" s="110"/>
      <c r="K606" s="110"/>
      <c r="L606" s="110"/>
      <c r="M606" s="110"/>
      <c r="N606" s="110"/>
    </row>
    <row r="607" spans="1:14" x14ac:dyDescent="0.3">
      <c r="A607" s="74">
        <v>150196</v>
      </c>
      <c r="B607" s="74" t="s">
        <v>104</v>
      </c>
      <c r="C607" s="74">
        <v>12</v>
      </c>
      <c r="D607" s="74" t="s">
        <v>5941</v>
      </c>
      <c r="E607" s="74" t="s">
        <v>5942</v>
      </c>
      <c r="F607" s="74" t="s">
        <v>1681</v>
      </c>
      <c r="G607" s="74" t="s">
        <v>210</v>
      </c>
      <c r="H607" s="74">
        <v>47150</v>
      </c>
      <c r="I607" s="110"/>
      <c r="J607" s="110">
        <v>0</v>
      </c>
      <c r="K607" s="110"/>
      <c r="L607" s="110"/>
      <c r="M607" s="110"/>
      <c r="N607" s="110"/>
    </row>
    <row r="608" spans="1:14" x14ac:dyDescent="0.3">
      <c r="A608" s="74">
        <v>150215</v>
      </c>
      <c r="B608" s="74" t="s">
        <v>104</v>
      </c>
      <c r="C608" s="74">
        <v>12</v>
      </c>
      <c r="D608" s="74" t="s">
        <v>1698</v>
      </c>
      <c r="E608" s="74" t="s">
        <v>1699</v>
      </c>
      <c r="F608" s="74" t="s">
        <v>1700</v>
      </c>
      <c r="G608" s="74" t="s">
        <v>210</v>
      </c>
      <c r="H608" s="74">
        <v>46167</v>
      </c>
      <c r="I608" s="110">
        <v>2502.1999999999998</v>
      </c>
      <c r="J608" s="110"/>
      <c r="K608" s="110">
        <v>0</v>
      </c>
      <c r="L608" s="110"/>
      <c r="M608" s="110"/>
      <c r="N608" s="110">
        <v>99</v>
      </c>
    </row>
    <row r="609" spans="1:14" x14ac:dyDescent="0.3">
      <c r="A609" s="74">
        <v>150217</v>
      </c>
      <c r="B609" s="74" t="s">
        <v>104</v>
      </c>
      <c r="C609" s="74">
        <v>12</v>
      </c>
      <c r="D609" s="74" t="s">
        <v>1704</v>
      </c>
      <c r="E609" s="74" t="s">
        <v>1705</v>
      </c>
      <c r="F609" s="74" t="s">
        <v>1706</v>
      </c>
      <c r="G609" s="74" t="s">
        <v>210</v>
      </c>
      <c r="H609" s="74" t="s">
        <v>220</v>
      </c>
      <c r="I609" s="110">
        <v>130</v>
      </c>
      <c r="J609" s="110"/>
      <c r="K609" s="110"/>
      <c r="L609" s="110"/>
      <c r="M609" s="110"/>
      <c r="N609" s="110">
        <v>0</v>
      </c>
    </row>
    <row r="610" spans="1:14" x14ac:dyDescent="0.3">
      <c r="A610" s="74">
        <v>150101</v>
      </c>
      <c r="B610" s="74" t="s">
        <v>104</v>
      </c>
      <c r="C610" s="74">
        <v>12</v>
      </c>
      <c r="D610" s="74" t="s">
        <v>1578</v>
      </c>
      <c r="E610" s="74" t="s">
        <v>5501</v>
      </c>
      <c r="F610" s="74" t="s">
        <v>5502</v>
      </c>
      <c r="G610" s="74" t="s">
        <v>210</v>
      </c>
      <c r="H610" s="74">
        <v>46342</v>
      </c>
      <c r="I610" s="110"/>
      <c r="J610" s="110"/>
      <c r="K610" s="110"/>
      <c r="L610" s="110"/>
      <c r="M610" s="110"/>
      <c r="N610" s="110"/>
    </row>
    <row r="611" spans="1:14" x14ac:dyDescent="0.3">
      <c r="A611" s="74">
        <v>150166</v>
      </c>
      <c r="B611" s="74" t="s">
        <v>104</v>
      </c>
      <c r="C611" s="74">
        <v>12</v>
      </c>
      <c r="D611" s="74" t="s">
        <v>1649</v>
      </c>
      <c r="E611" s="74" t="s">
        <v>1650</v>
      </c>
      <c r="F611" s="74" t="s">
        <v>1651</v>
      </c>
      <c r="G611" s="74" t="s">
        <v>210</v>
      </c>
      <c r="H611" s="74">
        <v>46947</v>
      </c>
      <c r="I611" s="110">
        <v>666.67</v>
      </c>
      <c r="J611" s="110"/>
      <c r="K611" s="110">
        <v>0</v>
      </c>
      <c r="L611" s="110">
        <v>0</v>
      </c>
      <c r="M611" s="110">
        <v>0</v>
      </c>
      <c r="N611" s="110">
        <v>0</v>
      </c>
    </row>
    <row r="612" spans="1:14" x14ac:dyDescent="0.3">
      <c r="A612" s="74">
        <v>150230</v>
      </c>
      <c r="B612" s="74" t="s">
        <v>104</v>
      </c>
      <c r="C612" s="74">
        <v>12</v>
      </c>
      <c r="D612" s="74" t="s">
        <v>1719</v>
      </c>
      <c r="E612" s="74" t="s">
        <v>1720</v>
      </c>
      <c r="F612" s="74" t="s">
        <v>1721</v>
      </c>
      <c r="G612" s="74" t="s">
        <v>210</v>
      </c>
      <c r="H612" s="74">
        <v>46175</v>
      </c>
      <c r="I612" s="110"/>
      <c r="J612" s="110"/>
      <c r="K612" s="110"/>
      <c r="L612" s="110"/>
      <c r="M612" s="110"/>
      <c r="N612" s="110">
        <v>231.92</v>
      </c>
    </row>
    <row r="613" spans="1:14" x14ac:dyDescent="0.3">
      <c r="A613" s="74">
        <v>150232</v>
      </c>
      <c r="B613" s="74" t="s">
        <v>104</v>
      </c>
      <c r="C613" s="74">
        <v>12</v>
      </c>
      <c r="D613" s="74" t="s">
        <v>1722</v>
      </c>
      <c r="E613" s="74" t="s">
        <v>5503</v>
      </c>
      <c r="F613" s="74" t="s">
        <v>5504</v>
      </c>
      <c r="G613" s="74" t="s">
        <v>210</v>
      </c>
      <c r="H613" s="74">
        <v>47272</v>
      </c>
      <c r="I613" s="110"/>
      <c r="J613" s="110"/>
      <c r="K613" s="110"/>
      <c r="L613" s="110"/>
      <c r="M613" s="110"/>
      <c r="N613" s="110"/>
    </row>
    <row r="614" spans="1:14" x14ac:dyDescent="0.3">
      <c r="A614" s="74">
        <v>150141</v>
      </c>
      <c r="B614" s="74" t="s">
        <v>104</v>
      </c>
      <c r="C614" s="74">
        <v>12</v>
      </c>
      <c r="D614" s="74" t="s">
        <v>1622</v>
      </c>
      <c r="E614" s="74" t="s">
        <v>1623</v>
      </c>
      <c r="F614" s="74" t="s">
        <v>1602</v>
      </c>
      <c r="G614" s="74" t="s">
        <v>210</v>
      </c>
      <c r="H614" s="74">
        <v>46222</v>
      </c>
      <c r="I614" s="110"/>
      <c r="J614" s="110"/>
      <c r="K614" s="110"/>
      <c r="L614" s="110"/>
      <c r="M614" s="110"/>
      <c r="N614" s="110"/>
    </row>
    <row r="615" spans="1:14" x14ac:dyDescent="0.3">
      <c r="A615" s="74">
        <v>150180</v>
      </c>
      <c r="B615" s="74" t="s">
        <v>104</v>
      </c>
      <c r="C615" s="74">
        <v>12</v>
      </c>
      <c r="D615" s="74" t="s">
        <v>1663</v>
      </c>
      <c r="E615" s="74" t="s">
        <v>1664</v>
      </c>
      <c r="F615" s="74" t="s">
        <v>1665</v>
      </c>
      <c r="G615" s="74" t="s">
        <v>210</v>
      </c>
      <c r="H615" s="74">
        <v>47356</v>
      </c>
      <c r="I615" s="110">
        <v>75</v>
      </c>
      <c r="J615" s="110"/>
      <c r="K615" s="110">
        <v>0</v>
      </c>
      <c r="L615" s="110"/>
      <c r="M615" s="110"/>
      <c r="N615" s="110"/>
    </row>
    <row r="616" spans="1:14" x14ac:dyDescent="0.3">
      <c r="A616" s="74">
        <v>150069</v>
      </c>
      <c r="B616" s="74" t="s">
        <v>104</v>
      </c>
      <c r="C616" s="74">
        <v>12</v>
      </c>
      <c r="D616" s="74" t="s">
        <v>1542</v>
      </c>
      <c r="E616" s="74" t="s">
        <v>1543</v>
      </c>
      <c r="F616" s="74" t="s">
        <v>1541</v>
      </c>
      <c r="G616" s="74" t="s">
        <v>210</v>
      </c>
      <c r="H616" s="74">
        <v>47933</v>
      </c>
      <c r="I616" s="110">
        <v>0</v>
      </c>
      <c r="J616" s="110"/>
      <c r="K616" s="110">
        <v>0</v>
      </c>
      <c r="L616" s="110"/>
      <c r="M616" s="110"/>
      <c r="N616" s="110">
        <v>0</v>
      </c>
    </row>
    <row r="617" spans="1:14" x14ac:dyDescent="0.3">
      <c r="A617" s="74">
        <v>150158</v>
      </c>
      <c r="B617" s="74" t="s">
        <v>104</v>
      </c>
      <c r="C617" s="74">
        <v>12</v>
      </c>
      <c r="D617" s="74" t="s">
        <v>1640</v>
      </c>
      <c r="E617" s="74" t="s">
        <v>1641</v>
      </c>
      <c r="F617" s="74" t="s">
        <v>1637</v>
      </c>
      <c r="G617" s="74" t="s">
        <v>210</v>
      </c>
      <c r="H617" s="74">
        <v>46901</v>
      </c>
      <c r="I617" s="110">
        <v>0</v>
      </c>
      <c r="J617" s="110"/>
      <c r="K617" s="110"/>
      <c r="L617" s="110"/>
      <c r="M617" s="110">
        <v>0</v>
      </c>
      <c r="N617" s="110">
        <v>0</v>
      </c>
    </row>
    <row r="618" spans="1:14" x14ac:dyDescent="0.3">
      <c r="A618" s="74">
        <v>150142</v>
      </c>
      <c r="B618" s="74" t="s">
        <v>104</v>
      </c>
      <c r="C618" s="74">
        <v>12</v>
      </c>
      <c r="D618" s="74" t="s">
        <v>1624</v>
      </c>
      <c r="E618" s="74" t="s">
        <v>1625</v>
      </c>
      <c r="F618" s="74" t="s">
        <v>1599</v>
      </c>
      <c r="G618" s="74" t="s">
        <v>210</v>
      </c>
      <c r="H618" s="74">
        <v>46227</v>
      </c>
      <c r="I618" s="110">
        <v>0</v>
      </c>
      <c r="J618" s="110">
        <v>0</v>
      </c>
      <c r="K618" s="110">
        <v>0</v>
      </c>
      <c r="L618" s="110">
        <v>0</v>
      </c>
      <c r="M618" s="110">
        <v>0</v>
      </c>
      <c r="N618" s="110">
        <v>25</v>
      </c>
    </row>
    <row r="619" spans="1:14" x14ac:dyDescent="0.3">
      <c r="A619" s="74">
        <v>150238</v>
      </c>
      <c r="B619" s="74" t="s">
        <v>104</v>
      </c>
      <c r="C619" s="74">
        <v>12</v>
      </c>
      <c r="D619" s="74" t="s">
        <v>1033</v>
      </c>
      <c r="E619" s="74" t="s">
        <v>1728</v>
      </c>
      <c r="F619" s="74" t="s">
        <v>1729</v>
      </c>
      <c r="G619" s="74" t="s">
        <v>210</v>
      </c>
      <c r="H619" s="74">
        <v>46614</v>
      </c>
      <c r="I619" s="110">
        <v>0</v>
      </c>
      <c r="J619" s="110"/>
      <c r="K619" s="110"/>
      <c r="L619" s="110"/>
      <c r="M619" s="110">
        <v>0</v>
      </c>
      <c r="N619" s="110">
        <v>0</v>
      </c>
    </row>
    <row r="620" spans="1:14" x14ac:dyDescent="0.3">
      <c r="A620" s="74">
        <v>150143</v>
      </c>
      <c r="B620" s="74" t="s">
        <v>104</v>
      </c>
      <c r="C620" s="74">
        <v>12</v>
      </c>
      <c r="D620" s="74" t="s">
        <v>1626</v>
      </c>
      <c r="E620" s="74" t="s">
        <v>1627</v>
      </c>
      <c r="F620" s="74" t="s">
        <v>1599</v>
      </c>
      <c r="G620" s="74" t="s">
        <v>210</v>
      </c>
      <c r="H620" s="74">
        <v>46224</v>
      </c>
      <c r="I620" s="110">
        <v>2518.36</v>
      </c>
      <c r="J620" s="110"/>
      <c r="K620" s="110">
        <v>0</v>
      </c>
      <c r="L620" s="110"/>
      <c r="M620" s="110">
        <v>0</v>
      </c>
      <c r="N620" s="110">
        <v>345</v>
      </c>
    </row>
    <row r="621" spans="1:14" x14ac:dyDescent="0.3">
      <c r="A621" s="74">
        <v>150242</v>
      </c>
      <c r="B621" s="74" t="s">
        <v>104</v>
      </c>
      <c r="C621" s="74">
        <v>12</v>
      </c>
      <c r="D621" s="74" t="s">
        <v>1730</v>
      </c>
      <c r="E621" s="74" t="s">
        <v>1731</v>
      </c>
      <c r="F621" s="74" t="s">
        <v>1732</v>
      </c>
      <c r="G621" s="74" t="s">
        <v>210</v>
      </c>
      <c r="H621" s="74">
        <v>46180</v>
      </c>
      <c r="I621" s="110">
        <v>0</v>
      </c>
      <c r="J621" s="110"/>
      <c r="K621" s="110"/>
      <c r="L621" s="110"/>
      <c r="M621" s="110">
        <v>0</v>
      </c>
      <c r="N621" s="110">
        <v>0</v>
      </c>
    </row>
    <row r="622" spans="1:14" x14ac:dyDescent="0.3">
      <c r="A622" s="74">
        <v>150096</v>
      </c>
      <c r="B622" s="74" t="s">
        <v>104</v>
      </c>
      <c r="C622" s="74">
        <v>12</v>
      </c>
      <c r="D622" s="74" t="s">
        <v>1568</v>
      </c>
      <c r="E622" s="74" t="s">
        <v>1569</v>
      </c>
      <c r="F622" s="74" t="s">
        <v>1570</v>
      </c>
      <c r="G622" s="74" t="s">
        <v>210</v>
      </c>
      <c r="H622" s="74">
        <v>46131</v>
      </c>
      <c r="I622" s="110">
        <v>1600</v>
      </c>
      <c r="J622" s="110"/>
      <c r="K622" s="110"/>
      <c r="L622" s="110"/>
      <c r="M622" s="110">
        <v>205.34</v>
      </c>
      <c r="N622" s="110">
        <v>373</v>
      </c>
    </row>
    <row r="623" spans="1:14" x14ac:dyDescent="0.3">
      <c r="A623" s="74">
        <v>150290</v>
      </c>
      <c r="B623" s="74" t="s">
        <v>104</v>
      </c>
      <c r="C623" s="74">
        <v>12</v>
      </c>
      <c r="D623" s="74" t="s">
        <v>5943</v>
      </c>
      <c r="E623" s="74" t="s">
        <v>5944</v>
      </c>
      <c r="F623" s="74" t="s">
        <v>1602</v>
      </c>
      <c r="G623" s="74" t="s">
        <v>210</v>
      </c>
      <c r="H623" s="74">
        <v>46222</v>
      </c>
      <c r="I623" s="110">
        <v>0</v>
      </c>
      <c r="J623" s="110"/>
      <c r="K623" s="110"/>
      <c r="L623" s="110">
        <v>0</v>
      </c>
      <c r="M623" s="110"/>
      <c r="N623" s="110">
        <v>0</v>
      </c>
    </row>
    <row r="624" spans="1:14" x14ac:dyDescent="0.3">
      <c r="A624" s="74">
        <v>150248</v>
      </c>
      <c r="B624" s="74" t="s">
        <v>104</v>
      </c>
      <c r="C624" s="74">
        <v>12</v>
      </c>
      <c r="D624" s="74" t="s">
        <v>1739</v>
      </c>
      <c r="E624" s="74" t="s">
        <v>1740</v>
      </c>
      <c r="F624" s="74" t="s">
        <v>1741</v>
      </c>
      <c r="G624" s="74" t="s">
        <v>210</v>
      </c>
      <c r="H624" s="74">
        <v>46181</v>
      </c>
      <c r="I624" s="110">
        <v>0</v>
      </c>
      <c r="J624" s="110"/>
      <c r="K624" s="110"/>
      <c r="L624" s="110"/>
      <c r="M624" s="110"/>
      <c r="N624" s="110"/>
    </row>
    <row r="625" spans="1:14" x14ac:dyDescent="0.3">
      <c r="A625" s="74">
        <v>150197</v>
      </c>
      <c r="B625" s="74" t="s">
        <v>104</v>
      </c>
      <c r="C625" s="74">
        <v>12</v>
      </c>
      <c r="D625" s="74" t="s">
        <v>1682</v>
      </c>
      <c r="E625" s="74" t="s">
        <v>1683</v>
      </c>
      <c r="F625" s="74" t="s">
        <v>1684</v>
      </c>
      <c r="G625" s="74" t="s">
        <v>210</v>
      </c>
      <c r="H625" s="74">
        <v>47122</v>
      </c>
      <c r="I625" s="110">
        <v>0</v>
      </c>
      <c r="J625" s="110">
        <v>0</v>
      </c>
      <c r="K625" s="110">
        <v>0</v>
      </c>
      <c r="L625" s="110"/>
      <c r="M625" s="110">
        <v>0</v>
      </c>
      <c r="N625" s="110">
        <v>0</v>
      </c>
    </row>
    <row r="626" spans="1:14" x14ac:dyDescent="0.3">
      <c r="A626" s="74">
        <v>150097</v>
      </c>
      <c r="B626" s="74" t="s">
        <v>104</v>
      </c>
      <c r="C626" s="74">
        <v>12</v>
      </c>
      <c r="D626" s="74" t="s">
        <v>714</v>
      </c>
      <c r="E626" s="74" t="s">
        <v>1571</v>
      </c>
      <c r="F626" s="74" t="s">
        <v>1572</v>
      </c>
      <c r="G626" s="74" t="s">
        <v>210</v>
      </c>
      <c r="H626" s="74">
        <v>46131</v>
      </c>
      <c r="I626" s="110">
        <v>280</v>
      </c>
      <c r="J626" s="110">
        <v>0</v>
      </c>
      <c r="K626" s="110">
        <v>0</v>
      </c>
      <c r="L626" s="110"/>
      <c r="M626" s="110"/>
      <c r="N626" s="110">
        <v>25</v>
      </c>
    </row>
    <row r="627" spans="1:14" x14ac:dyDescent="0.3">
      <c r="A627" s="74">
        <v>150258</v>
      </c>
      <c r="B627" s="74" t="s">
        <v>104</v>
      </c>
      <c r="C627" s="74">
        <v>12</v>
      </c>
      <c r="D627" s="74" t="s">
        <v>1752</v>
      </c>
      <c r="E627" s="74" t="s">
        <v>1753</v>
      </c>
      <c r="F627" s="74" t="s">
        <v>1754</v>
      </c>
      <c r="G627" s="74" t="s">
        <v>210</v>
      </c>
      <c r="H627" s="74">
        <v>46992</v>
      </c>
      <c r="I627" s="110">
        <v>1615.1</v>
      </c>
      <c r="J627" s="110"/>
      <c r="K627" s="110">
        <v>0</v>
      </c>
      <c r="L627" s="110"/>
      <c r="M627" s="110">
        <v>0</v>
      </c>
      <c r="N627" s="110">
        <v>0</v>
      </c>
    </row>
    <row r="628" spans="1:14" x14ac:dyDescent="0.3">
      <c r="A628" s="74">
        <v>150286</v>
      </c>
      <c r="B628" s="74" t="s">
        <v>104</v>
      </c>
      <c r="C628" s="74">
        <v>12</v>
      </c>
      <c r="D628" s="74" t="s">
        <v>1789</v>
      </c>
      <c r="E628" s="74" t="s">
        <v>1790</v>
      </c>
      <c r="F628" s="74" t="s">
        <v>1602</v>
      </c>
      <c r="G628" s="74" t="s">
        <v>210</v>
      </c>
      <c r="H628" s="74">
        <v>46208</v>
      </c>
      <c r="I628" s="110"/>
      <c r="J628" s="110"/>
      <c r="K628" s="110"/>
      <c r="L628" s="110"/>
      <c r="M628" s="110"/>
      <c r="N628" s="110"/>
    </row>
    <row r="629" spans="1:14" x14ac:dyDescent="0.3">
      <c r="A629" s="74">
        <v>150247</v>
      </c>
      <c r="B629" s="74" t="s">
        <v>104</v>
      </c>
      <c r="C629" s="74">
        <v>12</v>
      </c>
      <c r="D629" s="74" t="s">
        <v>1736</v>
      </c>
      <c r="E629" s="74" t="s">
        <v>1737</v>
      </c>
      <c r="F629" s="74" t="s">
        <v>1738</v>
      </c>
      <c r="G629" s="74" t="s">
        <v>210</v>
      </c>
      <c r="H629" s="74">
        <v>46072</v>
      </c>
      <c r="I629" s="110">
        <v>5166.66</v>
      </c>
      <c r="J629" s="110"/>
      <c r="K629" s="110"/>
      <c r="L629" s="110">
        <v>0</v>
      </c>
      <c r="M629" s="110">
        <v>0</v>
      </c>
      <c r="N629" s="110">
        <v>0</v>
      </c>
    </row>
    <row r="630" spans="1:14" x14ac:dyDescent="0.3">
      <c r="A630" s="74">
        <v>150149</v>
      </c>
      <c r="B630" s="74" t="s">
        <v>104</v>
      </c>
      <c r="C630" s="74">
        <v>12</v>
      </c>
      <c r="D630" s="74" t="s">
        <v>1628</v>
      </c>
      <c r="E630" s="74" t="s">
        <v>1629</v>
      </c>
      <c r="F630" s="74" t="s">
        <v>1599</v>
      </c>
      <c r="G630" s="74" t="s">
        <v>210</v>
      </c>
      <c r="H630" s="74" t="s">
        <v>216</v>
      </c>
      <c r="I630" s="110">
        <v>2958.9</v>
      </c>
      <c r="J630" s="110"/>
      <c r="K630" s="110">
        <v>0</v>
      </c>
      <c r="L630" s="110"/>
      <c r="M630" s="110">
        <v>255</v>
      </c>
      <c r="N630" s="110">
        <v>648</v>
      </c>
    </row>
    <row r="631" spans="1:14" x14ac:dyDescent="0.3">
      <c r="A631" s="74">
        <v>150070</v>
      </c>
      <c r="B631" s="74" t="s">
        <v>104</v>
      </c>
      <c r="C631" s="74">
        <v>12</v>
      </c>
      <c r="D631" s="74" t="s">
        <v>1544</v>
      </c>
      <c r="E631" s="74" t="s">
        <v>5505</v>
      </c>
      <c r="F631" s="74" t="s">
        <v>1541</v>
      </c>
      <c r="G631" s="74" t="s">
        <v>210</v>
      </c>
      <c r="H631" s="74">
        <v>47933</v>
      </c>
      <c r="I631" s="110">
        <v>0</v>
      </c>
      <c r="J631" s="110"/>
      <c r="K631" s="110"/>
      <c r="L631" s="110"/>
      <c r="M631" s="110"/>
      <c r="N631" s="110"/>
    </row>
    <row r="632" spans="1:14" x14ac:dyDescent="0.3">
      <c r="A632" s="74">
        <v>150268</v>
      </c>
      <c r="B632" s="74" t="s">
        <v>104</v>
      </c>
      <c r="C632" s="74">
        <v>12</v>
      </c>
      <c r="D632" s="74" t="s">
        <v>1770</v>
      </c>
      <c r="E632" s="74" t="s">
        <v>1771</v>
      </c>
      <c r="F632" s="74" t="s">
        <v>1772</v>
      </c>
      <c r="G632" s="74" t="s">
        <v>210</v>
      </c>
      <c r="H632" s="74">
        <v>47598</v>
      </c>
      <c r="I632" s="110">
        <v>50</v>
      </c>
      <c r="J632" s="110"/>
      <c r="K632" s="110">
        <v>0</v>
      </c>
      <c r="L632" s="110">
        <v>0</v>
      </c>
      <c r="M632" s="110"/>
      <c r="N632" s="110">
        <v>19</v>
      </c>
    </row>
    <row r="633" spans="1:14" x14ac:dyDescent="0.3">
      <c r="A633" s="74">
        <v>150269</v>
      </c>
      <c r="B633" s="74" t="s">
        <v>104</v>
      </c>
      <c r="C633" s="74">
        <v>12</v>
      </c>
      <c r="D633" s="74" t="s">
        <v>1773</v>
      </c>
      <c r="E633" s="74" t="s">
        <v>1774</v>
      </c>
      <c r="F633" s="74" t="s">
        <v>1775</v>
      </c>
      <c r="G633" s="74" t="s">
        <v>210</v>
      </c>
      <c r="H633" s="74">
        <v>47995</v>
      </c>
      <c r="I633" s="110"/>
      <c r="J633" s="110"/>
      <c r="K633" s="110"/>
      <c r="L633" s="110"/>
      <c r="M633" s="110"/>
      <c r="N633" s="110">
        <v>0</v>
      </c>
    </row>
    <row r="634" spans="1:14" x14ac:dyDescent="0.3">
      <c r="A634" s="74">
        <v>150039</v>
      </c>
      <c r="B634" s="74" t="s">
        <v>104</v>
      </c>
      <c r="C634" s="74">
        <v>12</v>
      </c>
      <c r="D634" s="74" t="s">
        <v>1514</v>
      </c>
      <c r="E634" s="74" t="s">
        <v>1515</v>
      </c>
      <c r="F634" s="74" t="s">
        <v>1492</v>
      </c>
      <c r="G634" s="74" t="s">
        <v>210</v>
      </c>
      <c r="H634" s="74">
        <v>47403</v>
      </c>
      <c r="I634" s="110">
        <v>0</v>
      </c>
      <c r="J634" s="110">
        <v>0</v>
      </c>
      <c r="K634" s="110"/>
      <c r="L634" s="110"/>
      <c r="M634" s="110">
        <v>0</v>
      </c>
      <c r="N634" s="110">
        <v>0</v>
      </c>
    </row>
    <row r="635" spans="1:14" x14ac:dyDescent="0.3">
      <c r="A635" s="74">
        <v>150270</v>
      </c>
      <c r="B635" s="74" t="s">
        <v>104</v>
      </c>
      <c r="C635" s="74">
        <v>12</v>
      </c>
      <c r="D635" s="74" t="s">
        <v>1776</v>
      </c>
      <c r="E635" s="74" t="s">
        <v>1777</v>
      </c>
      <c r="F635" s="74" t="s">
        <v>1778</v>
      </c>
      <c r="G635" s="74" t="s">
        <v>210</v>
      </c>
      <c r="H635" s="74" t="s">
        <v>529</v>
      </c>
      <c r="I635" s="110">
        <v>0</v>
      </c>
      <c r="J635" s="110"/>
      <c r="K635" s="110"/>
      <c r="L635" s="110">
        <v>0</v>
      </c>
      <c r="M635" s="110"/>
      <c r="N635" s="110">
        <v>0</v>
      </c>
    </row>
    <row r="636" spans="1:14" x14ac:dyDescent="0.3">
      <c r="A636" s="74">
        <v>150271</v>
      </c>
      <c r="B636" s="74" t="s">
        <v>104</v>
      </c>
      <c r="C636" s="74">
        <v>12</v>
      </c>
      <c r="D636" s="74" t="s">
        <v>1779</v>
      </c>
      <c r="E636" s="74" t="s">
        <v>1780</v>
      </c>
      <c r="F636" s="74" t="s">
        <v>1781</v>
      </c>
      <c r="G636" s="74" t="s">
        <v>210</v>
      </c>
      <c r="H636" s="74">
        <v>46077</v>
      </c>
      <c r="I636" s="110">
        <v>0</v>
      </c>
      <c r="J636" s="110"/>
      <c r="K636" s="110"/>
      <c r="L636" s="110"/>
      <c r="M636" s="110">
        <v>0</v>
      </c>
      <c r="N636" s="110">
        <v>0</v>
      </c>
    </row>
    <row r="637" spans="1:14" x14ac:dyDescent="0.3">
      <c r="A637" s="74">
        <v>170156</v>
      </c>
      <c r="B637" s="74" t="s">
        <v>103</v>
      </c>
      <c r="C637" s="74">
        <v>13</v>
      </c>
      <c r="D637" s="74" t="s">
        <v>1902</v>
      </c>
      <c r="E637" s="74" t="s">
        <v>1903</v>
      </c>
      <c r="F637" s="74" t="s">
        <v>1904</v>
      </c>
      <c r="G637" s="74" t="s">
        <v>221</v>
      </c>
      <c r="H637" s="74" t="s">
        <v>232</v>
      </c>
      <c r="I637" s="110">
        <v>2827.32</v>
      </c>
      <c r="J637" s="110"/>
      <c r="K637" s="110"/>
      <c r="L637" s="110">
        <v>0</v>
      </c>
      <c r="M637" s="110">
        <v>0</v>
      </c>
      <c r="N637" s="110">
        <v>405</v>
      </c>
    </row>
    <row r="638" spans="1:14" x14ac:dyDescent="0.3">
      <c r="A638" s="74">
        <v>170214</v>
      </c>
      <c r="B638" s="74" t="s">
        <v>103</v>
      </c>
      <c r="C638" s="74">
        <v>13</v>
      </c>
      <c r="D638" s="74" t="s">
        <v>1950</v>
      </c>
      <c r="E638" s="74" t="s">
        <v>1951</v>
      </c>
      <c r="F638" s="74" t="s">
        <v>1952</v>
      </c>
      <c r="G638" s="74" t="s">
        <v>221</v>
      </c>
      <c r="H638" s="74" t="s">
        <v>234</v>
      </c>
      <c r="I638" s="110">
        <v>0</v>
      </c>
      <c r="J638" s="110"/>
      <c r="K638" s="110"/>
      <c r="L638" s="110">
        <v>0</v>
      </c>
      <c r="M638" s="110">
        <v>0</v>
      </c>
      <c r="N638" s="110">
        <v>0</v>
      </c>
    </row>
    <row r="639" spans="1:14" x14ac:dyDescent="0.3">
      <c r="A639" s="74">
        <v>170037</v>
      </c>
      <c r="B639" s="74" t="s">
        <v>103</v>
      </c>
      <c r="C639" s="74">
        <v>13</v>
      </c>
      <c r="D639" s="74" t="s">
        <v>915</v>
      </c>
      <c r="E639" s="74" t="s">
        <v>1804</v>
      </c>
      <c r="F639" s="74" t="s">
        <v>1223</v>
      </c>
      <c r="G639" s="74" t="s">
        <v>221</v>
      </c>
      <c r="H639" s="74">
        <v>67022</v>
      </c>
      <c r="I639" s="110">
        <v>125</v>
      </c>
      <c r="J639" s="110"/>
      <c r="K639" s="110">
        <v>0</v>
      </c>
      <c r="L639" s="110"/>
      <c r="M639" s="110"/>
      <c r="N639" s="110">
        <v>10</v>
      </c>
    </row>
    <row r="640" spans="1:14" x14ac:dyDescent="0.3">
      <c r="A640" s="74">
        <v>170025</v>
      </c>
      <c r="B640" s="74" t="s">
        <v>103</v>
      </c>
      <c r="C640" s="74">
        <v>13</v>
      </c>
      <c r="D640" s="74" t="s">
        <v>915</v>
      </c>
      <c r="E640" s="74" t="s">
        <v>6529</v>
      </c>
      <c r="F640" s="74" t="s">
        <v>6530</v>
      </c>
      <c r="G640" s="74" t="s">
        <v>221</v>
      </c>
      <c r="H640" s="74" t="s">
        <v>6531</v>
      </c>
      <c r="I640" s="110">
        <v>4762.49</v>
      </c>
      <c r="J640" s="110">
        <v>0</v>
      </c>
      <c r="K640" s="110"/>
      <c r="L640" s="110"/>
      <c r="M640" s="110">
        <v>157</v>
      </c>
      <c r="N640" s="110">
        <v>208</v>
      </c>
    </row>
    <row r="641" spans="1:14" x14ac:dyDescent="0.3">
      <c r="A641" s="74">
        <v>170063</v>
      </c>
      <c r="B641" s="74" t="s">
        <v>103</v>
      </c>
      <c r="C641" s="74">
        <v>13</v>
      </c>
      <c r="D641" s="74" t="s">
        <v>1824</v>
      </c>
      <c r="E641" s="74" t="s">
        <v>1825</v>
      </c>
      <c r="F641" s="74" t="s">
        <v>779</v>
      </c>
      <c r="G641" s="74" t="s">
        <v>221</v>
      </c>
      <c r="H641" s="74">
        <v>67045</v>
      </c>
      <c r="I641" s="110">
        <v>429</v>
      </c>
      <c r="J641" s="110"/>
      <c r="K641" s="110"/>
      <c r="L641" s="110"/>
      <c r="M641" s="110"/>
      <c r="N641" s="110"/>
    </row>
    <row r="642" spans="1:14" x14ac:dyDescent="0.3">
      <c r="A642" s="74">
        <v>170064</v>
      </c>
      <c r="B642" s="74" t="s">
        <v>103</v>
      </c>
      <c r="C642" s="74">
        <v>13</v>
      </c>
      <c r="D642" s="74" t="s">
        <v>1826</v>
      </c>
      <c r="E642" s="74" t="s">
        <v>1827</v>
      </c>
      <c r="F642" s="74" t="s">
        <v>1828</v>
      </c>
      <c r="G642" s="74" t="s">
        <v>221</v>
      </c>
      <c r="H642" s="74">
        <v>66424</v>
      </c>
      <c r="I642" s="110"/>
      <c r="J642" s="110"/>
      <c r="K642" s="110">
        <v>0</v>
      </c>
      <c r="L642" s="110"/>
      <c r="M642" s="110">
        <v>0</v>
      </c>
      <c r="N642" s="110">
        <v>0</v>
      </c>
    </row>
    <row r="643" spans="1:14" x14ac:dyDescent="0.3">
      <c r="A643" s="74">
        <v>170188</v>
      </c>
      <c r="B643" s="74" t="s">
        <v>103</v>
      </c>
      <c r="C643" s="74">
        <v>13</v>
      </c>
      <c r="D643" s="74" t="s">
        <v>1934</v>
      </c>
      <c r="E643" s="74" t="s">
        <v>6580</v>
      </c>
      <c r="F643" s="74" t="s">
        <v>1933</v>
      </c>
      <c r="G643" s="74" t="s">
        <v>221</v>
      </c>
      <c r="H643" s="74" t="s">
        <v>6532</v>
      </c>
      <c r="I643" s="110">
        <v>0</v>
      </c>
      <c r="J643" s="110"/>
      <c r="K643" s="110"/>
      <c r="L643" s="110"/>
      <c r="M643" s="110">
        <v>0</v>
      </c>
      <c r="N643" s="110">
        <v>0</v>
      </c>
    </row>
    <row r="644" spans="1:14" x14ac:dyDescent="0.3">
      <c r="A644" s="74">
        <v>170023</v>
      </c>
      <c r="B644" s="74" t="s">
        <v>103</v>
      </c>
      <c r="C644" s="74">
        <v>13</v>
      </c>
      <c r="D644" s="74" t="s">
        <v>1794</v>
      </c>
      <c r="E644" s="74" t="s">
        <v>1795</v>
      </c>
      <c r="F644" s="74" t="s">
        <v>1796</v>
      </c>
      <c r="G644" s="74" t="s">
        <v>221</v>
      </c>
      <c r="H644" s="74">
        <v>67217</v>
      </c>
      <c r="I644" s="110">
        <v>494.83</v>
      </c>
      <c r="J644" s="110"/>
      <c r="K644" s="110"/>
      <c r="L644" s="110"/>
      <c r="M644" s="110"/>
      <c r="N644" s="110">
        <v>260</v>
      </c>
    </row>
    <row r="645" spans="1:14" x14ac:dyDescent="0.3">
      <c r="A645" s="74">
        <v>170055</v>
      </c>
      <c r="B645" s="74" t="s">
        <v>103</v>
      </c>
      <c r="C645" s="74">
        <v>13</v>
      </c>
      <c r="D645" s="74" t="s">
        <v>666</v>
      </c>
      <c r="E645" s="74" t="s">
        <v>1818</v>
      </c>
      <c r="F645" s="74" t="s">
        <v>1819</v>
      </c>
      <c r="G645" s="74" t="s">
        <v>221</v>
      </c>
      <c r="H645" s="74">
        <v>67039</v>
      </c>
      <c r="I645" s="110">
        <v>250</v>
      </c>
      <c r="J645" s="110"/>
      <c r="K645" s="110"/>
      <c r="L645" s="110"/>
      <c r="M645" s="110">
        <v>0</v>
      </c>
      <c r="N645" s="110">
        <v>360</v>
      </c>
    </row>
    <row r="646" spans="1:14" x14ac:dyDescent="0.3">
      <c r="A646" s="74">
        <v>170031</v>
      </c>
      <c r="B646" s="74" t="s">
        <v>103</v>
      </c>
      <c r="C646" s="74">
        <v>13</v>
      </c>
      <c r="D646" s="74" t="s">
        <v>666</v>
      </c>
      <c r="E646" s="74" t="s">
        <v>1802</v>
      </c>
      <c r="F646" s="74" t="s">
        <v>1803</v>
      </c>
      <c r="G646" s="74" t="s">
        <v>221</v>
      </c>
      <c r="H646" s="74">
        <v>66713</v>
      </c>
      <c r="I646" s="110">
        <v>0</v>
      </c>
      <c r="J646" s="110">
        <v>0</v>
      </c>
      <c r="K646" s="110"/>
      <c r="L646" s="110"/>
      <c r="M646" s="110">
        <v>0</v>
      </c>
      <c r="N646" s="110">
        <v>901</v>
      </c>
    </row>
    <row r="647" spans="1:14" x14ac:dyDescent="0.3">
      <c r="A647" s="74">
        <v>170050</v>
      </c>
      <c r="B647" s="74" t="s">
        <v>103</v>
      </c>
      <c r="C647" s="74">
        <v>13</v>
      </c>
      <c r="D647" s="74" t="s">
        <v>666</v>
      </c>
      <c r="E647" s="74" t="s">
        <v>1797</v>
      </c>
      <c r="F647" s="74" t="s">
        <v>5506</v>
      </c>
      <c r="G647" s="74" t="s">
        <v>221</v>
      </c>
      <c r="H647" s="74" t="s">
        <v>5507</v>
      </c>
      <c r="I647" s="110"/>
      <c r="J647" s="110"/>
      <c r="K647" s="110"/>
      <c r="L647" s="110"/>
      <c r="M647" s="110"/>
      <c r="N647" s="110">
        <v>0</v>
      </c>
    </row>
    <row r="648" spans="1:14" x14ac:dyDescent="0.3">
      <c r="A648" s="74">
        <v>170127</v>
      </c>
      <c r="B648" s="74" t="s">
        <v>103</v>
      </c>
      <c r="C648" s="74">
        <v>13</v>
      </c>
      <c r="D648" s="74" t="s">
        <v>666</v>
      </c>
      <c r="E648" s="74" t="s">
        <v>1881</v>
      </c>
      <c r="F648" s="74" t="s">
        <v>1882</v>
      </c>
      <c r="G648" s="74" t="s">
        <v>221</v>
      </c>
      <c r="H648" s="74">
        <v>66508</v>
      </c>
      <c r="I648" s="110">
        <v>1307</v>
      </c>
      <c r="J648" s="110"/>
      <c r="K648" s="110">
        <v>0</v>
      </c>
      <c r="L648" s="110">
        <v>0</v>
      </c>
      <c r="M648" s="110">
        <v>0</v>
      </c>
      <c r="N648" s="110">
        <v>0</v>
      </c>
    </row>
    <row r="649" spans="1:14" x14ac:dyDescent="0.3">
      <c r="A649" s="74">
        <v>170152</v>
      </c>
      <c r="B649" s="74" t="s">
        <v>103</v>
      </c>
      <c r="C649" s="74">
        <v>13</v>
      </c>
      <c r="D649" s="74" t="s">
        <v>666</v>
      </c>
      <c r="E649" s="74" t="s">
        <v>1900</v>
      </c>
      <c r="F649" s="74" t="s">
        <v>1901</v>
      </c>
      <c r="G649" s="74" t="s">
        <v>221</v>
      </c>
      <c r="H649" s="74">
        <v>67124</v>
      </c>
      <c r="I649" s="110">
        <v>1000</v>
      </c>
      <c r="J649" s="110">
        <v>0</v>
      </c>
      <c r="K649" s="110"/>
      <c r="L649" s="110"/>
      <c r="M649" s="110">
        <v>0</v>
      </c>
      <c r="N649" s="110">
        <v>85</v>
      </c>
    </row>
    <row r="650" spans="1:14" x14ac:dyDescent="0.3">
      <c r="A650" s="74">
        <v>170026</v>
      </c>
      <c r="B650" s="74" t="s">
        <v>103</v>
      </c>
      <c r="C650" s="74">
        <v>13</v>
      </c>
      <c r="D650" s="74" t="s">
        <v>666</v>
      </c>
      <c r="E650" s="74" t="s">
        <v>1797</v>
      </c>
      <c r="F650" s="74" t="s">
        <v>1798</v>
      </c>
      <c r="G650" s="74" t="s">
        <v>221</v>
      </c>
      <c r="H650" s="74">
        <v>66002</v>
      </c>
      <c r="I650" s="110">
        <v>3885.17</v>
      </c>
      <c r="J650" s="110"/>
      <c r="K650" s="110"/>
      <c r="L650" s="110"/>
      <c r="M650" s="110">
        <v>148</v>
      </c>
      <c r="N650" s="110">
        <v>150</v>
      </c>
    </row>
    <row r="651" spans="1:14" x14ac:dyDescent="0.3">
      <c r="A651" s="74">
        <v>170070</v>
      </c>
      <c r="B651" s="74" t="s">
        <v>103</v>
      </c>
      <c r="C651" s="74">
        <v>13</v>
      </c>
      <c r="D651" s="74" t="s">
        <v>666</v>
      </c>
      <c r="E651" s="74" t="s">
        <v>1836</v>
      </c>
      <c r="F651" s="74" t="s">
        <v>1837</v>
      </c>
      <c r="G651" s="74" t="s">
        <v>221</v>
      </c>
      <c r="H651" s="74">
        <v>67846</v>
      </c>
      <c r="I651" s="110">
        <v>3166.66</v>
      </c>
      <c r="J651" s="110">
        <v>0</v>
      </c>
      <c r="K651" s="110"/>
      <c r="L651" s="110"/>
      <c r="M651" s="110">
        <v>0</v>
      </c>
      <c r="N651" s="110">
        <v>330</v>
      </c>
    </row>
    <row r="652" spans="1:14" x14ac:dyDescent="0.3">
      <c r="A652" s="74">
        <v>170085</v>
      </c>
      <c r="B652" s="74" t="s">
        <v>103</v>
      </c>
      <c r="C652" s="74">
        <v>13</v>
      </c>
      <c r="D652" s="74" t="s">
        <v>666</v>
      </c>
      <c r="E652" s="74" t="s">
        <v>1851</v>
      </c>
      <c r="F652" s="74" t="s">
        <v>1852</v>
      </c>
      <c r="G652" s="74" t="s">
        <v>221</v>
      </c>
      <c r="H652" s="74">
        <v>66439</v>
      </c>
      <c r="I652" s="110"/>
      <c r="J652" s="110"/>
      <c r="K652" s="110"/>
      <c r="L652" s="110"/>
      <c r="M652" s="110"/>
      <c r="N652" s="110">
        <v>0</v>
      </c>
    </row>
    <row r="653" spans="1:14" x14ac:dyDescent="0.3">
      <c r="A653" s="74">
        <v>170124</v>
      </c>
      <c r="B653" s="74" t="s">
        <v>103</v>
      </c>
      <c r="C653" s="74">
        <v>13</v>
      </c>
      <c r="D653" s="74" t="s">
        <v>666</v>
      </c>
      <c r="E653" s="74" t="s">
        <v>1879</v>
      </c>
      <c r="F653" s="74" t="s">
        <v>1880</v>
      </c>
      <c r="G653" s="74" t="s">
        <v>221</v>
      </c>
      <c r="H653" s="74">
        <v>66502</v>
      </c>
      <c r="I653" s="110">
        <v>0</v>
      </c>
      <c r="J653" s="110">
        <v>0</v>
      </c>
      <c r="K653" s="110"/>
      <c r="L653" s="110"/>
      <c r="M653" s="110">
        <v>0</v>
      </c>
      <c r="N653" s="110">
        <v>0</v>
      </c>
    </row>
    <row r="654" spans="1:14" x14ac:dyDescent="0.3">
      <c r="A654" s="74">
        <v>170132</v>
      </c>
      <c r="B654" s="74" t="s">
        <v>103</v>
      </c>
      <c r="C654" s="74">
        <v>13</v>
      </c>
      <c r="D654" s="74" t="s">
        <v>666</v>
      </c>
      <c r="E654" s="74" t="s">
        <v>1883</v>
      </c>
      <c r="F654" s="74" t="s">
        <v>1884</v>
      </c>
      <c r="G654" s="74" t="s">
        <v>221</v>
      </c>
      <c r="H654" s="74">
        <v>67114</v>
      </c>
      <c r="I654" s="110">
        <v>1647.53</v>
      </c>
      <c r="J654" s="110">
        <v>0</v>
      </c>
      <c r="K654" s="110"/>
      <c r="L654" s="110"/>
      <c r="M654" s="110">
        <v>0</v>
      </c>
      <c r="N654" s="110">
        <v>410</v>
      </c>
    </row>
    <row r="655" spans="1:14" x14ac:dyDescent="0.3">
      <c r="A655" s="74">
        <v>170147</v>
      </c>
      <c r="B655" s="74" t="s">
        <v>103</v>
      </c>
      <c r="C655" s="74">
        <v>13</v>
      </c>
      <c r="D655" s="74" t="s">
        <v>666</v>
      </c>
      <c r="E655" s="74" t="s">
        <v>1896</v>
      </c>
      <c r="F655" s="74" t="s">
        <v>1897</v>
      </c>
      <c r="G655" s="74" t="s">
        <v>221</v>
      </c>
      <c r="H655" s="74">
        <v>66762</v>
      </c>
      <c r="I655" s="110">
        <v>1416.67</v>
      </c>
      <c r="J655" s="110">
        <v>0</v>
      </c>
      <c r="K655" s="110"/>
      <c r="L655" s="110"/>
      <c r="M655" s="110">
        <v>0</v>
      </c>
      <c r="N655" s="110">
        <v>0</v>
      </c>
    </row>
    <row r="656" spans="1:14" x14ac:dyDescent="0.3">
      <c r="A656" s="74">
        <v>170160</v>
      </c>
      <c r="B656" s="74" t="s">
        <v>103</v>
      </c>
      <c r="C656" s="74">
        <v>13</v>
      </c>
      <c r="D656" s="74" t="s">
        <v>666</v>
      </c>
      <c r="E656" s="74" t="s">
        <v>1911</v>
      </c>
      <c r="F656" s="74" t="s">
        <v>1912</v>
      </c>
      <c r="G656" s="74" t="s">
        <v>221</v>
      </c>
      <c r="H656" s="74" t="s">
        <v>559</v>
      </c>
      <c r="I656" s="110">
        <v>100</v>
      </c>
      <c r="J656" s="110"/>
      <c r="K656" s="110"/>
      <c r="L656" s="110"/>
      <c r="M656" s="110"/>
      <c r="N656" s="110">
        <v>277</v>
      </c>
    </row>
    <row r="657" spans="1:14" x14ac:dyDescent="0.3">
      <c r="A657" s="74">
        <v>170171</v>
      </c>
      <c r="B657" s="74" t="s">
        <v>103</v>
      </c>
      <c r="C657" s="74">
        <v>13</v>
      </c>
      <c r="D657" s="74" t="s">
        <v>666</v>
      </c>
      <c r="E657" s="74" t="s">
        <v>1918</v>
      </c>
      <c r="F657" s="74" t="s">
        <v>1919</v>
      </c>
      <c r="G657" s="74" t="s">
        <v>221</v>
      </c>
      <c r="H657" s="74">
        <v>66604</v>
      </c>
      <c r="I657" s="110">
        <v>4699</v>
      </c>
      <c r="J657" s="110"/>
      <c r="K657" s="110"/>
      <c r="L657" s="110"/>
      <c r="M657" s="110">
        <v>0</v>
      </c>
      <c r="N657" s="110">
        <v>3545</v>
      </c>
    </row>
    <row r="658" spans="1:14" x14ac:dyDescent="0.3">
      <c r="A658" s="74">
        <v>170043</v>
      </c>
      <c r="B658" s="74" t="s">
        <v>103</v>
      </c>
      <c r="C658" s="74">
        <v>13</v>
      </c>
      <c r="D658" s="74" t="s">
        <v>666</v>
      </c>
      <c r="E658" s="74" t="s">
        <v>1810</v>
      </c>
      <c r="F658" s="74" t="s">
        <v>1811</v>
      </c>
      <c r="G658" s="74" t="s">
        <v>221</v>
      </c>
      <c r="H658" s="74">
        <v>67026</v>
      </c>
      <c r="I658" s="110">
        <v>3293.59</v>
      </c>
      <c r="J658" s="110">
        <v>0</v>
      </c>
      <c r="K658" s="110"/>
      <c r="L658" s="110"/>
      <c r="M658" s="110"/>
      <c r="N658" s="110">
        <v>483</v>
      </c>
    </row>
    <row r="659" spans="1:14" x14ac:dyDescent="0.3">
      <c r="A659" s="74">
        <v>170046</v>
      </c>
      <c r="B659" s="74" t="s">
        <v>103</v>
      </c>
      <c r="C659" s="74">
        <v>13</v>
      </c>
      <c r="D659" s="74" t="s">
        <v>666</v>
      </c>
      <c r="E659" s="74" t="s">
        <v>1814</v>
      </c>
      <c r="F659" s="74" t="s">
        <v>1815</v>
      </c>
      <c r="G659" s="74" t="s">
        <v>221</v>
      </c>
      <c r="H659" s="74">
        <v>67701</v>
      </c>
      <c r="I659" s="110">
        <v>0</v>
      </c>
      <c r="J659" s="110">
        <v>0</v>
      </c>
      <c r="K659" s="110">
        <v>0</v>
      </c>
      <c r="L659" s="110"/>
      <c r="M659" s="110">
        <v>0</v>
      </c>
      <c r="N659" s="110"/>
    </row>
    <row r="660" spans="1:14" x14ac:dyDescent="0.3">
      <c r="A660" s="74">
        <v>170048</v>
      </c>
      <c r="B660" s="74" t="s">
        <v>103</v>
      </c>
      <c r="C660" s="74">
        <v>13</v>
      </c>
      <c r="D660" s="74" t="s">
        <v>666</v>
      </c>
      <c r="E660" s="74" t="s">
        <v>1816</v>
      </c>
      <c r="F660" s="74" t="s">
        <v>1133</v>
      </c>
      <c r="G660" s="74" t="s">
        <v>221</v>
      </c>
      <c r="H660" s="74">
        <v>66725</v>
      </c>
      <c r="I660" s="110">
        <v>1470</v>
      </c>
      <c r="J660" s="110">
        <v>0</v>
      </c>
      <c r="K660" s="110"/>
      <c r="L660" s="110"/>
      <c r="M660" s="110"/>
      <c r="N660" s="110">
        <v>0</v>
      </c>
    </row>
    <row r="661" spans="1:14" x14ac:dyDescent="0.3">
      <c r="A661" s="74">
        <v>170061</v>
      </c>
      <c r="B661" s="74" t="s">
        <v>103</v>
      </c>
      <c r="C661" s="74">
        <v>13</v>
      </c>
      <c r="D661" s="74" t="s">
        <v>666</v>
      </c>
      <c r="E661" s="74" t="s">
        <v>1822</v>
      </c>
      <c r="F661" s="74" t="s">
        <v>1823</v>
      </c>
      <c r="G661" s="74" t="s">
        <v>221</v>
      </c>
      <c r="H661" s="74">
        <v>66733</v>
      </c>
      <c r="I661" s="110">
        <v>20</v>
      </c>
      <c r="J661" s="110"/>
      <c r="K661" s="110"/>
      <c r="L661" s="110"/>
      <c r="M661" s="110">
        <v>0</v>
      </c>
      <c r="N661" s="110">
        <v>0</v>
      </c>
    </row>
    <row r="662" spans="1:14" x14ac:dyDescent="0.3">
      <c r="A662" s="74">
        <v>170075</v>
      </c>
      <c r="B662" s="74" t="s">
        <v>103</v>
      </c>
      <c r="C662" s="74">
        <v>13</v>
      </c>
      <c r="D662" s="74" t="s">
        <v>666</v>
      </c>
      <c r="E662" s="74" t="s">
        <v>1841</v>
      </c>
      <c r="F662" s="74" t="s">
        <v>1842</v>
      </c>
      <c r="G662" s="74" t="s">
        <v>221</v>
      </c>
      <c r="H662" s="74">
        <v>67530</v>
      </c>
      <c r="I662" s="110">
        <v>1412.5</v>
      </c>
      <c r="J662" s="110">
        <v>0</v>
      </c>
      <c r="K662" s="110"/>
      <c r="L662" s="110"/>
      <c r="M662" s="110"/>
      <c r="N662" s="110">
        <v>360</v>
      </c>
    </row>
    <row r="663" spans="1:14" x14ac:dyDescent="0.3">
      <c r="A663" s="74">
        <v>170077</v>
      </c>
      <c r="B663" s="74" t="s">
        <v>103</v>
      </c>
      <c r="C663" s="74">
        <v>13</v>
      </c>
      <c r="D663" s="74" t="s">
        <v>666</v>
      </c>
      <c r="E663" s="74" t="s">
        <v>1843</v>
      </c>
      <c r="F663" s="74" t="s">
        <v>1844</v>
      </c>
      <c r="G663" s="74" t="s">
        <v>221</v>
      </c>
      <c r="H663" s="74" t="s">
        <v>228</v>
      </c>
      <c r="I663" s="110">
        <v>0</v>
      </c>
      <c r="J663" s="110"/>
      <c r="K663" s="110"/>
      <c r="L663" s="110"/>
      <c r="M663" s="110">
        <v>0</v>
      </c>
      <c r="N663" s="110">
        <v>0</v>
      </c>
    </row>
    <row r="664" spans="1:14" x14ac:dyDescent="0.3">
      <c r="A664" s="74">
        <v>170083</v>
      </c>
      <c r="B664" s="74" t="s">
        <v>103</v>
      </c>
      <c r="C664" s="74">
        <v>13</v>
      </c>
      <c r="D664" s="74" t="s">
        <v>666</v>
      </c>
      <c r="E664" s="74" t="s">
        <v>1849</v>
      </c>
      <c r="F664" s="74" t="s">
        <v>1850</v>
      </c>
      <c r="G664" s="74" t="s">
        <v>221</v>
      </c>
      <c r="H664" s="74" t="s">
        <v>224</v>
      </c>
      <c r="I664" s="110">
        <v>0</v>
      </c>
      <c r="J664" s="110"/>
      <c r="K664" s="110"/>
      <c r="L664" s="110"/>
      <c r="M664" s="110">
        <v>0</v>
      </c>
      <c r="N664" s="110">
        <v>0</v>
      </c>
    </row>
    <row r="665" spans="1:14" x14ac:dyDescent="0.3">
      <c r="A665" s="74">
        <v>170111</v>
      </c>
      <c r="B665" s="74" t="s">
        <v>103</v>
      </c>
      <c r="C665" s="74">
        <v>13</v>
      </c>
      <c r="D665" s="74" t="s">
        <v>666</v>
      </c>
      <c r="E665" s="74" t="s">
        <v>1868</v>
      </c>
      <c r="F665" s="74" t="s">
        <v>1869</v>
      </c>
      <c r="G665" s="74" t="s">
        <v>221</v>
      </c>
      <c r="H665" s="74">
        <v>66044</v>
      </c>
      <c r="I665" s="110">
        <v>0</v>
      </c>
      <c r="J665" s="110"/>
      <c r="K665" s="110"/>
      <c r="L665" s="110"/>
      <c r="M665" s="110"/>
      <c r="N665" s="110">
        <v>0</v>
      </c>
    </row>
    <row r="666" spans="1:14" x14ac:dyDescent="0.3">
      <c r="A666" s="74">
        <v>170113</v>
      </c>
      <c r="B666" s="74" t="s">
        <v>103</v>
      </c>
      <c r="C666" s="74">
        <v>13</v>
      </c>
      <c r="D666" s="74" t="s">
        <v>666</v>
      </c>
      <c r="E666" s="74" t="s">
        <v>1870</v>
      </c>
      <c r="F666" s="74" t="s">
        <v>1871</v>
      </c>
      <c r="G666" s="74" t="s">
        <v>221</v>
      </c>
      <c r="H666" s="74">
        <v>66048</v>
      </c>
      <c r="I666" s="110">
        <v>2330</v>
      </c>
      <c r="J666" s="110">
        <v>0</v>
      </c>
      <c r="K666" s="110">
        <v>100</v>
      </c>
      <c r="L666" s="110">
        <v>100</v>
      </c>
      <c r="M666" s="110">
        <v>120</v>
      </c>
      <c r="N666" s="110">
        <v>1460</v>
      </c>
    </row>
    <row r="667" spans="1:14" x14ac:dyDescent="0.3">
      <c r="A667" s="74">
        <v>170139</v>
      </c>
      <c r="B667" s="74" t="s">
        <v>103</v>
      </c>
      <c r="C667" s="74">
        <v>13</v>
      </c>
      <c r="D667" s="74" t="s">
        <v>666</v>
      </c>
      <c r="E667" s="74" t="s">
        <v>1888</v>
      </c>
      <c r="F667" s="74" t="s">
        <v>1889</v>
      </c>
      <c r="G667" s="74" t="s">
        <v>221</v>
      </c>
      <c r="H667" s="74" t="s">
        <v>225</v>
      </c>
      <c r="I667" s="110">
        <v>225</v>
      </c>
      <c r="J667" s="110"/>
      <c r="K667" s="110"/>
      <c r="L667" s="110"/>
      <c r="M667" s="110">
        <v>0</v>
      </c>
      <c r="N667" s="110">
        <v>10</v>
      </c>
    </row>
    <row r="668" spans="1:14" x14ac:dyDescent="0.3">
      <c r="A668" s="74">
        <v>170144</v>
      </c>
      <c r="B668" s="74" t="s">
        <v>103</v>
      </c>
      <c r="C668" s="74">
        <v>13</v>
      </c>
      <c r="D668" s="74" t="s">
        <v>666</v>
      </c>
      <c r="E668" s="74" t="s">
        <v>1892</v>
      </c>
      <c r="F668" s="74" t="s">
        <v>1893</v>
      </c>
      <c r="G668" s="74" t="s">
        <v>221</v>
      </c>
      <c r="H668" s="74">
        <v>67357</v>
      </c>
      <c r="I668" s="110">
        <v>2431.59</v>
      </c>
      <c r="J668" s="110">
        <v>0</v>
      </c>
      <c r="K668" s="110"/>
      <c r="L668" s="110"/>
      <c r="M668" s="110">
        <v>0</v>
      </c>
      <c r="N668" s="110">
        <v>388</v>
      </c>
    </row>
    <row r="669" spans="1:14" x14ac:dyDescent="0.3">
      <c r="A669" s="74">
        <v>170169</v>
      </c>
      <c r="B669" s="74" t="s">
        <v>103</v>
      </c>
      <c r="C669" s="74">
        <v>13</v>
      </c>
      <c r="D669" s="74" t="s">
        <v>666</v>
      </c>
      <c r="E669" s="74" t="s">
        <v>1916</v>
      </c>
      <c r="F669" s="74" t="s">
        <v>1917</v>
      </c>
      <c r="G669" s="74" t="s">
        <v>221</v>
      </c>
      <c r="H669" s="74" t="s">
        <v>233</v>
      </c>
      <c r="I669" s="110"/>
      <c r="J669" s="110">
        <v>0</v>
      </c>
      <c r="K669" s="110"/>
      <c r="L669" s="110"/>
      <c r="M669" s="110">
        <v>0</v>
      </c>
      <c r="N669" s="110">
        <v>126</v>
      </c>
    </row>
    <row r="670" spans="1:14" x14ac:dyDescent="0.3">
      <c r="A670" s="74">
        <v>170182</v>
      </c>
      <c r="B670" s="74" t="s">
        <v>103</v>
      </c>
      <c r="C670" s="74">
        <v>13</v>
      </c>
      <c r="D670" s="74" t="s">
        <v>666</v>
      </c>
      <c r="E670" s="74" t="s">
        <v>1928</v>
      </c>
      <c r="F670" s="74" t="s">
        <v>1929</v>
      </c>
      <c r="G670" s="74" t="s">
        <v>221</v>
      </c>
      <c r="H670" s="74">
        <v>67584</v>
      </c>
      <c r="I670" s="110">
        <v>150</v>
      </c>
      <c r="J670" s="110"/>
      <c r="K670" s="110"/>
      <c r="L670" s="110"/>
      <c r="M670" s="110"/>
      <c r="N670" s="110"/>
    </row>
    <row r="671" spans="1:14" x14ac:dyDescent="0.3">
      <c r="A671" s="74">
        <v>170029</v>
      </c>
      <c r="B671" s="74" t="s">
        <v>103</v>
      </c>
      <c r="C671" s="74">
        <v>13</v>
      </c>
      <c r="D671" s="74" t="s">
        <v>666</v>
      </c>
      <c r="E671" s="74" t="s">
        <v>1799</v>
      </c>
      <c r="F671" s="74" t="s">
        <v>1800</v>
      </c>
      <c r="G671" s="74" t="s">
        <v>221</v>
      </c>
      <c r="H671" s="74">
        <v>67730</v>
      </c>
      <c r="I671" s="110">
        <v>233.33</v>
      </c>
      <c r="J671" s="110">
        <v>0</v>
      </c>
      <c r="K671" s="110"/>
      <c r="L671" s="110">
        <v>0</v>
      </c>
      <c r="M671" s="110"/>
      <c r="N671" s="110">
        <v>0</v>
      </c>
    </row>
    <row r="672" spans="1:14" x14ac:dyDescent="0.3">
      <c r="A672" s="74">
        <v>170030</v>
      </c>
      <c r="B672" s="74" t="s">
        <v>103</v>
      </c>
      <c r="C672" s="74">
        <v>13</v>
      </c>
      <c r="D672" s="74" t="s">
        <v>666</v>
      </c>
      <c r="E672" s="74" t="s">
        <v>1801</v>
      </c>
      <c r="F672" s="74" t="s">
        <v>1129</v>
      </c>
      <c r="G672" s="74" t="s">
        <v>221</v>
      </c>
      <c r="H672" s="74">
        <v>67010</v>
      </c>
      <c r="I672" s="110">
        <v>0</v>
      </c>
      <c r="J672" s="110"/>
      <c r="K672" s="110"/>
      <c r="L672" s="110"/>
      <c r="M672" s="110">
        <v>72</v>
      </c>
      <c r="N672" s="110">
        <v>271</v>
      </c>
    </row>
    <row r="673" spans="1:14" x14ac:dyDescent="0.3">
      <c r="A673" s="74">
        <v>170040</v>
      </c>
      <c r="B673" s="74" t="s">
        <v>103</v>
      </c>
      <c r="C673" s="74">
        <v>13</v>
      </c>
      <c r="D673" s="74" t="s">
        <v>666</v>
      </c>
      <c r="E673" s="74" t="s">
        <v>1805</v>
      </c>
      <c r="F673" s="74" t="s">
        <v>1806</v>
      </c>
      <c r="G673" s="74" t="s">
        <v>221</v>
      </c>
      <c r="H673" s="74">
        <v>66720</v>
      </c>
      <c r="I673" s="110">
        <v>1500</v>
      </c>
      <c r="J673" s="110">
        <v>0</v>
      </c>
      <c r="K673" s="110"/>
      <c r="L673" s="110"/>
      <c r="M673" s="110">
        <v>0</v>
      </c>
      <c r="N673" s="110">
        <v>60</v>
      </c>
    </row>
    <row r="674" spans="1:14" x14ac:dyDescent="0.3">
      <c r="A674" s="74">
        <v>170045</v>
      </c>
      <c r="B674" s="74" t="s">
        <v>103</v>
      </c>
      <c r="C674" s="74">
        <v>13</v>
      </c>
      <c r="D674" s="74" t="s">
        <v>666</v>
      </c>
      <c r="E674" s="74" t="s">
        <v>1812</v>
      </c>
      <c r="F674" s="74" t="s">
        <v>1813</v>
      </c>
      <c r="G674" s="74" t="s">
        <v>221</v>
      </c>
      <c r="H674" s="74" t="s">
        <v>222</v>
      </c>
      <c r="I674" s="110">
        <v>0</v>
      </c>
      <c r="J674" s="110"/>
      <c r="K674" s="110"/>
      <c r="L674" s="110"/>
      <c r="M674" s="110">
        <v>0</v>
      </c>
      <c r="N674" s="110">
        <v>100</v>
      </c>
    </row>
    <row r="675" spans="1:14" x14ac:dyDescent="0.3">
      <c r="A675" s="74">
        <v>170054</v>
      </c>
      <c r="B675" s="74" t="s">
        <v>103</v>
      </c>
      <c r="C675" s="74">
        <v>13</v>
      </c>
      <c r="D675" s="74" t="s">
        <v>666</v>
      </c>
      <c r="E675" s="74" t="s">
        <v>1561</v>
      </c>
      <c r="F675" s="74" t="s">
        <v>1817</v>
      </c>
      <c r="G675" s="74" t="s">
        <v>221</v>
      </c>
      <c r="H675" s="74">
        <v>67839</v>
      </c>
      <c r="I675" s="110">
        <v>661.78</v>
      </c>
      <c r="J675" s="110"/>
      <c r="K675" s="110"/>
      <c r="L675" s="110"/>
      <c r="M675" s="110"/>
      <c r="N675" s="110">
        <v>0</v>
      </c>
    </row>
    <row r="676" spans="1:14" x14ac:dyDescent="0.3">
      <c r="A676" s="74">
        <v>170060</v>
      </c>
      <c r="B676" s="74" t="s">
        <v>103</v>
      </c>
      <c r="C676" s="74">
        <v>13</v>
      </c>
      <c r="D676" s="74" t="s">
        <v>666</v>
      </c>
      <c r="E676" s="74" t="s">
        <v>1820</v>
      </c>
      <c r="F676" s="74" t="s">
        <v>1821</v>
      </c>
      <c r="G676" s="74" t="s">
        <v>221</v>
      </c>
      <c r="H676" s="74">
        <v>66801</v>
      </c>
      <c r="I676" s="110">
        <v>2175</v>
      </c>
      <c r="J676" s="110"/>
      <c r="K676" s="110">
        <v>0</v>
      </c>
      <c r="L676" s="110">
        <v>0</v>
      </c>
      <c r="M676" s="110">
        <v>315</v>
      </c>
      <c r="N676" s="110">
        <v>1484</v>
      </c>
    </row>
    <row r="677" spans="1:14" x14ac:dyDescent="0.3">
      <c r="A677" s="74">
        <v>170067</v>
      </c>
      <c r="B677" s="74" t="s">
        <v>103</v>
      </c>
      <c r="C677" s="74">
        <v>13</v>
      </c>
      <c r="D677" s="74" t="s">
        <v>666</v>
      </c>
      <c r="E677" s="74" t="s">
        <v>1829</v>
      </c>
      <c r="F677" s="74" t="s">
        <v>1830</v>
      </c>
      <c r="G677" s="74" t="s">
        <v>221</v>
      </c>
      <c r="H677" s="74">
        <v>66701</v>
      </c>
      <c r="I677" s="110">
        <v>400</v>
      </c>
      <c r="J677" s="110"/>
      <c r="K677" s="110"/>
      <c r="L677" s="110"/>
      <c r="M677" s="110">
        <v>75</v>
      </c>
      <c r="N677" s="110">
        <v>0</v>
      </c>
    </row>
    <row r="678" spans="1:14" x14ac:dyDescent="0.3">
      <c r="A678" s="74">
        <v>170068</v>
      </c>
      <c r="B678" s="74" t="s">
        <v>103</v>
      </c>
      <c r="C678" s="74">
        <v>13</v>
      </c>
      <c r="D678" s="74" t="s">
        <v>666</v>
      </c>
      <c r="E678" s="74" t="s">
        <v>1831</v>
      </c>
      <c r="F678" s="74" t="s">
        <v>1832</v>
      </c>
      <c r="G678" s="74" t="s">
        <v>221</v>
      </c>
      <c r="H678" s="74">
        <v>66736</v>
      </c>
      <c r="I678" s="110">
        <v>426</v>
      </c>
      <c r="J678" s="110"/>
      <c r="K678" s="110"/>
      <c r="L678" s="110">
        <v>0</v>
      </c>
      <c r="M678" s="110">
        <v>0</v>
      </c>
      <c r="N678" s="110">
        <v>62</v>
      </c>
    </row>
    <row r="679" spans="1:14" x14ac:dyDescent="0.3">
      <c r="A679" s="74">
        <v>170073</v>
      </c>
      <c r="B679" s="74" t="s">
        <v>103</v>
      </c>
      <c r="C679" s="74">
        <v>13</v>
      </c>
      <c r="D679" s="74" t="s">
        <v>666</v>
      </c>
      <c r="E679" s="74" t="s">
        <v>1838</v>
      </c>
      <c r="F679" s="74" t="s">
        <v>1344</v>
      </c>
      <c r="G679" s="74" t="s">
        <v>221</v>
      </c>
      <c r="H679" s="74">
        <v>66743</v>
      </c>
      <c r="I679" s="110">
        <v>0</v>
      </c>
      <c r="J679" s="110">
        <v>0</v>
      </c>
      <c r="K679" s="110"/>
      <c r="L679" s="110"/>
      <c r="M679" s="110"/>
      <c r="N679" s="110"/>
    </row>
    <row r="680" spans="1:14" x14ac:dyDescent="0.3">
      <c r="A680" s="74">
        <v>170074</v>
      </c>
      <c r="B680" s="74" t="s">
        <v>103</v>
      </c>
      <c r="C680" s="74">
        <v>13</v>
      </c>
      <c r="D680" s="74" t="s">
        <v>666</v>
      </c>
      <c r="E680" s="74" t="s">
        <v>1839</v>
      </c>
      <c r="F680" s="74" t="s">
        <v>1840</v>
      </c>
      <c r="G680" s="74" t="s">
        <v>221</v>
      </c>
      <c r="H680" s="74">
        <v>67735</v>
      </c>
      <c r="I680" s="110">
        <v>200</v>
      </c>
      <c r="J680" s="110"/>
      <c r="K680" s="110"/>
      <c r="L680" s="110"/>
      <c r="M680" s="110">
        <v>0</v>
      </c>
      <c r="N680" s="110">
        <v>81.8</v>
      </c>
    </row>
    <row r="681" spans="1:14" x14ac:dyDescent="0.3">
      <c r="A681" s="74">
        <v>170079</v>
      </c>
      <c r="B681" s="74" t="s">
        <v>103</v>
      </c>
      <c r="C681" s="74">
        <v>13</v>
      </c>
      <c r="D681" s="74" t="s">
        <v>666</v>
      </c>
      <c r="E681" s="74" t="s">
        <v>1845</v>
      </c>
      <c r="F681" s="74" t="s">
        <v>1846</v>
      </c>
      <c r="G681" s="74" t="s">
        <v>221</v>
      </c>
      <c r="H681" s="74">
        <v>67449</v>
      </c>
      <c r="I681" s="110">
        <v>0</v>
      </c>
      <c r="J681" s="110"/>
      <c r="K681" s="110"/>
      <c r="L681" s="110"/>
      <c r="M681" s="110"/>
      <c r="N681" s="110">
        <v>135</v>
      </c>
    </row>
    <row r="682" spans="1:14" x14ac:dyDescent="0.3">
      <c r="A682" s="74">
        <v>170080</v>
      </c>
      <c r="B682" s="74" t="s">
        <v>103</v>
      </c>
      <c r="C682" s="74">
        <v>13</v>
      </c>
      <c r="D682" s="74" t="s">
        <v>666</v>
      </c>
      <c r="E682" s="74" t="s">
        <v>1847</v>
      </c>
      <c r="F682" s="74" t="s">
        <v>1848</v>
      </c>
      <c r="G682" s="74" t="s">
        <v>221</v>
      </c>
      <c r="H682" s="74">
        <v>66434</v>
      </c>
      <c r="I682" s="110">
        <v>100</v>
      </c>
      <c r="J682" s="110"/>
      <c r="K682" s="110">
        <v>0</v>
      </c>
      <c r="L682" s="110"/>
      <c r="M682" s="110">
        <v>0</v>
      </c>
      <c r="N682" s="110">
        <v>0</v>
      </c>
    </row>
    <row r="683" spans="1:14" x14ac:dyDescent="0.3">
      <c r="A683" s="74">
        <v>170088</v>
      </c>
      <c r="B683" s="74" t="s">
        <v>103</v>
      </c>
      <c r="C683" s="74">
        <v>13</v>
      </c>
      <c r="D683" s="74" t="s">
        <v>666</v>
      </c>
      <c r="E683" s="74" t="s">
        <v>1853</v>
      </c>
      <c r="F683" s="74" t="s">
        <v>1854</v>
      </c>
      <c r="G683" s="74" t="s">
        <v>221</v>
      </c>
      <c r="H683" s="74">
        <v>67501</v>
      </c>
      <c r="I683" s="110"/>
      <c r="J683" s="110"/>
      <c r="K683" s="110"/>
      <c r="L683" s="110"/>
      <c r="M683" s="110">
        <v>0</v>
      </c>
      <c r="N683" s="110">
        <v>0</v>
      </c>
    </row>
    <row r="684" spans="1:14" x14ac:dyDescent="0.3">
      <c r="A684" s="74">
        <v>170090</v>
      </c>
      <c r="B684" s="74" t="s">
        <v>103</v>
      </c>
      <c r="C684" s="74">
        <v>13</v>
      </c>
      <c r="D684" s="74" t="s">
        <v>666</v>
      </c>
      <c r="E684" s="74" t="s">
        <v>1858</v>
      </c>
      <c r="F684" s="74" t="s">
        <v>1859</v>
      </c>
      <c r="G684" s="74" t="s">
        <v>221</v>
      </c>
      <c r="H684" s="74" t="s">
        <v>223</v>
      </c>
      <c r="I684" s="110">
        <v>60</v>
      </c>
      <c r="J684" s="110"/>
      <c r="K684" s="110"/>
      <c r="L684" s="110"/>
      <c r="M684" s="110">
        <v>256</v>
      </c>
      <c r="N684" s="110">
        <v>581</v>
      </c>
    </row>
    <row r="685" spans="1:14" x14ac:dyDescent="0.3">
      <c r="A685" s="74">
        <v>170105</v>
      </c>
      <c r="B685" s="74" t="s">
        <v>103</v>
      </c>
      <c r="C685" s="74">
        <v>13</v>
      </c>
      <c r="D685" s="74" t="s">
        <v>666</v>
      </c>
      <c r="E685" s="74" t="s">
        <v>1866</v>
      </c>
      <c r="F685" s="74" t="s">
        <v>1867</v>
      </c>
      <c r="G685" s="74" t="s">
        <v>221</v>
      </c>
      <c r="H685" s="74">
        <v>67547</v>
      </c>
      <c r="I685" s="110">
        <v>503</v>
      </c>
      <c r="J685" s="110"/>
      <c r="K685" s="110">
        <v>0</v>
      </c>
      <c r="L685" s="110"/>
      <c r="M685" s="110"/>
      <c r="N685" s="110">
        <v>100</v>
      </c>
    </row>
    <row r="686" spans="1:14" x14ac:dyDescent="0.3">
      <c r="A686" s="74">
        <v>170119</v>
      </c>
      <c r="B686" s="74" t="s">
        <v>103</v>
      </c>
      <c r="C686" s="74">
        <v>13</v>
      </c>
      <c r="D686" s="74" t="s">
        <v>666</v>
      </c>
      <c r="E686" s="74" t="s">
        <v>1872</v>
      </c>
      <c r="F686" s="74" t="s">
        <v>1652</v>
      </c>
      <c r="G686" s="74" t="s">
        <v>221</v>
      </c>
      <c r="H686" s="74">
        <v>67554</v>
      </c>
      <c r="I686" s="110">
        <v>321.17</v>
      </c>
      <c r="J686" s="110">
        <v>0</v>
      </c>
      <c r="K686" s="110"/>
      <c r="L686" s="110"/>
      <c r="M686" s="110">
        <v>0</v>
      </c>
      <c r="N686" s="110">
        <v>0</v>
      </c>
    </row>
    <row r="687" spans="1:14" x14ac:dyDescent="0.3">
      <c r="A687" s="74">
        <v>170120</v>
      </c>
      <c r="B687" s="74" t="s">
        <v>103</v>
      </c>
      <c r="C687" s="74">
        <v>13</v>
      </c>
      <c r="D687" s="74" t="s">
        <v>666</v>
      </c>
      <c r="E687" s="74" t="s">
        <v>1873</v>
      </c>
      <c r="F687" s="74" t="s">
        <v>1874</v>
      </c>
      <c r="G687" s="74" t="s">
        <v>221</v>
      </c>
      <c r="H687" s="74" t="s">
        <v>230</v>
      </c>
      <c r="I687" s="110">
        <v>1600</v>
      </c>
      <c r="J687" s="110">
        <v>0</v>
      </c>
      <c r="K687" s="110">
        <v>25</v>
      </c>
      <c r="L687" s="110">
        <v>25</v>
      </c>
      <c r="M687" s="110">
        <v>156</v>
      </c>
      <c r="N687" s="110">
        <v>240</v>
      </c>
    </row>
    <row r="688" spans="1:14" x14ac:dyDescent="0.3">
      <c r="A688" s="74">
        <v>170123</v>
      </c>
      <c r="B688" s="74" t="s">
        <v>103</v>
      </c>
      <c r="C688" s="74">
        <v>13</v>
      </c>
      <c r="D688" s="74" t="s">
        <v>666</v>
      </c>
      <c r="E688" s="74" t="s">
        <v>1878</v>
      </c>
      <c r="F688" s="74" t="s">
        <v>721</v>
      </c>
      <c r="G688" s="74" t="s">
        <v>221</v>
      </c>
      <c r="H688" s="74">
        <v>66860</v>
      </c>
      <c r="I688" s="110">
        <v>4030.53</v>
      </c>
      <c r="J688" s="110"/>
      <c r="K688" s="110">
        <v>190</v>
      </c>
      <c r="L688" s="110">
        <v>47</v>
      </c>
      <c r="M688" s="110">
        <v>126</v>
      </c>
      <c r="N688" s="110">
        <v>86</v>
      </c>
    </row>
    <row r="689" spans="1:14" x14ac:dyDescent="0.3">
      <c r="A689" s="74">
        <v>170131</v>
      </c>
      <c r="B689" s="74" t="s">
        <v>103</v>
      </c>
      <c r="C689" s="74">
        <v>13</v>
      </c>
      <c r="D689" s="74" t="s">
        <v>666</v>
      </c>
      <c r="E689" s="74" t="s">
        <v>5305</v>
      </c>
      <c r="F689" s="74" t="s">
        <v>5306</v>
      </c>
      <c r="G689" s="74" t="s">
        <v>221</v>
      </c>
      <c r="H689" s="74" t="s">
        <v>5307</v>
      </c>
      <c r="I689" s="110">
        <v>0</v>
      </c>
      <c r="J689" s="110"/>
      <c r="K689" s="110">
        <v>0</v>
      </c>
      <c r="L689" s="110"/>
      <c r="M689" s="110">
        <v>0</v>
      </c>
      <c r="N689" s="110">
        <v>0</v>
      </c>
    </row>
    <row r="690" spans="1:14" x14ac:dyDescent="0.3">
      <c r="A690" s="74">
        <v>170146</v>
      </c>
      <c r="B690" s="74" t="s">
        <v>103</v>
      </c>
      <c r="C690" s="74">
        <v>13</v>
      </c>
      <c r="D690" s="74" t="s">
        <v>666</v>
      </c>
      <c r="E690" s="74" t="s">
        <v>1894</v>
      </c>
      <c r="F690" s="74" t="s">
        <v>1895</v>
      </c>
      <c r="G690" s="74" t="s">
        <v>221</v>
      </c>
      <c r="H690" s="74" t="s">
        <v>231</v>
      </c>
      <c r="I690" s="110">
        <v>3761.82</v>
      </c>
      <c r="J690" s="110"/>
      <c r="K690" s="110"/>
      <c r="L690" s="110"/>
      <c r="M690" s="110"/>
      <c r="N690" s="110">
        <v>20</v>
      </c>
    </row>
    <row r="691" spans="1:14" x14ac:dyDescent="0.3">
      <c r="A691" s="74">
        <v>170150</v>
      </c>
      <c r="B691" s="74" t="s">
        <v>103</v>
      </c>
      <c r="C691" s="74">
        <v>13</v>
      </c>
      <c r="D691" s="74" t="s">
        <v>666</v>
      </c>
      <c r="E691" s="74" t="s">
        <v>1898</v>
      </c>
      <c r="F691" s="74" t="s">
        <v>1899</v>
      </c>
      <c r="G691" s="74" t="s">
        <v>221</v>
      </c>
      <c r="H691" s="74">
        <v>67123</v>
      </c>
      <c r="I691" s="110">
        <v>0</v>
      </c>
      <c r="J691" s="110"/>
      <c r="K691" s="110"/>
      <c r="L691" s="110"/>
      <c r="M691" s="110"/>
      <c r="N691" s="110"/>
    </row>
    <row r="692" spans="1:14" x14ac:dyDescent="0.3">
      <c r="A692" s="74">
        <v>170157</v>
      </c>
      <c r="B692" s="74" t="s">
        <v>103</v>
      </c>
      <c r="C692" s="74">
        <v>13</v>
      </c>
      <c r="D692" s="74" t="s">
        <v>666</v>
      </c>
      <c r="E692" s="74" t="s">
        <v>1905</v>
      </c>
      <c r="F692" s="74" t="s">
        <v>1904</v>
      </c>
      <c r="G692" s="74" t="s">
        <v>221</v>
      </c>
      <c r="H692" s="74">
        <v>67401</v>
      </c>
      <c r="I692" s="110">
        <v>0</v>
      </c>
      <c r="J692" s="110">
        <v>0</v>
      </c>
      <c r="K692" s="110"/>
      <c r="L692" s="110"/>
      <c r="M692" s="110">
        <v>0</v>
      </c>
      <c r="N692" s="110">
        <v>282</v>
      </c>
    </row>
    <row r="693" spans="1:14" x14ac:dyDescent="0.3">
      <c r="A693" s="74">
        <v>170159</v>
      </c>
      <c r="B693" s="74" t="s">
        <v>103</v>
      </c>
      <c r="C693" s="74">
        <v>13</v>
      </c>
      <c r="D693" s="74" t="s">
        <v>666</v>
      </c>
      <c r="E693" s="74" t="s">
        <v>1909</v>
      </c>
      <c r="F693" s="74" t="s">
        <v>1910</v>
      </c>
      <c r="G693" s="74" t="s">
        <v>221</v>
      </c>
      <c r="H693" s="74">
        <v>67871</v>
      </c>
      <c r="I693" s="110">
        <v>3937.01</v>
      </c>
      <c r="J693" s="110"/>
      <c r="K693" s="110"/>
      <c r="L693" s="110"/>
      <c r="M693" s="110">
        <v>0</v>
      </c>
      <c r="N693" s="110">
        <v>159.5</v>
      </c>
    </row>
    <row r="694" spans="1:14" x14ac:dyDescent="0.3">
      <c r="A694" s="74">
        <v>170184</v>
      </c>
      <c r="B694" s="74" t="s">
        <v>103</v>
      </c>
      <c r="C694" s="74">
        <v>13</v>
      </c>
      <c r="D694" s="74" t="s">
        <v>666</v>
      </c>
      <c r="E694" s="74" t="s">
        <v>1930</v>
      </c>
      <c r="F694" s="74" t="s">
        <v>1931</v>
      </c>
      <c r="G694" s="74" t="s">
        <v>221</v>
      </c>
      <c r="H694" s="74">
        <v>67152</v>
      </c>
      <c r="I694" s="110">
        <v>1542.11</v>
      </c>
      <c r="J694" s="110"/>
      <c r="K694" s="110">
        <v>0</v>
      </c>
      <c r="L694" s="110"/>
      <c r="M694" s="110">
        <v>10</v>
      </c>
      <c r="N694" s="110">
        <v>834</v>
      </c>
    </row>
    <row r="695" spans="1:14" x14ac:dyDescent="0.3">
      <c r="A695" s="74">
        <v>170201</v>
      </c>
      <c r="B695" s="74" t="s">
        <v>103</v>
      </c>
      <c r="C695" s="74">
        <v>13</v>
      </c>
      <c r="D695" s="74" t="s">
        <v>666</v>
      </c>
      <c r="E695" s="74" t="s">
        <v>1945</v>
      </c>
      <c r="F695" s="74" t="s">
        <v>1946</v>
      </c>
      <c r="G695" s="74" t="s">
        <v>221</v>
      </c>
      <c r="H695" s="74">
        <v>67156</v>
      </c>
      <c r="I695" s="110">
        <v>0</v>
      </c>
      <c r="J695" s="110"/>
      <c r="K695" s="110"/>
      <c r="L695" s="110"/>
      <c r="M695" s="110">
        <v>0</v>
      </c>
      <c r="N695" s="110">
        <v>0</v>
      </c>
    </row>
    <row r="696" spans="1:14" x14ac:dyDescent="0.3">
      <c r="A696" s="74">
        <v>170202</v>
      </c>
      <c r="B696" s="74" t="s">
        <v>103</v>
      </c>
      <c r="C696" s="74">
        <v>13</v>
      </c>
      <c r="D696" s="74" t="s">
        <v>666</v>
      </c>
      <c r="E696" s="74" t="s">
        <v>6581</v>
      </c>
      <c r="F696" s="74" t="s">
        <v>6533</v>
      </c>
      <c r="G696" s="74" t="s">
        <v>221</v>
      </c>
      <c r="H696" s="74" t="s">
        <v>6534</v>
      </c>
      <c r="I696" s="110">
        <v>209.24</v>
      </c>
      <c r="J696" s="110"/>
      <c r="K696" s="110"/>
      <c r="L696" s="110"/>
      <c r="M696" s="110">
        <v>0</v>
      </c>
      <c r="N696" s="110">
        <v>0</v>
      </c>
    </row>
    <row r="697" spans="1:14" x14ac:dyDescent="0.3">
      <c r="A697" s="74">
        <v>170167</v>
      </c>
      <c r="B697" s="74" t="s">
        <v>103</v>
      </c>
      <c r="C697" s="74">
        <v>13</v>
      </c>
      <c r="D697" s="74" t="s">
        <v>1913</v>
      </c>
      <c r="E697" s="74" t="s">
        <v>1914</v>
      </c>
      <c r="F697" s="74" t="s">
        <v>1915</v>
      </c>
      <c r="G697" s="74" t="s">
        <v>221</v>
      </c>
      <c r="H697" s="74">
        <v>66967</v>
      </c>
      <c r="I697" s="110">
        <v>0</v>
      </c>
      <c r="J697" s="110"/>
      <c r="K697" s="110"/>
      <c r="L697" s="110"/>
      <c r="M697" s="110">
        <v>0</v>
      </c>
      <c r="N697" s="110">
        <v>0</v>
      </c>
    </row>
    <row r="698" spans="1:14" x14ac:dyDescent="0.3">
      <c r="A698" s="74">
        <v>170069</v>
      </c>
      <c r="B698" s="74" t="s">
        <v>103</v>
      </c>
      <c r="C698" s="74">
        <v>13</v>
      </c>
      <c r="D698" s="74" t="s">
        <v>1833</v>
      </c>
      <c r="E698" s="74" t="s">
        <v>1834</v>
      </c>
      <c r="F698" s="74" t="s">
        <v>1835</v>
      </c>
      <c r="G698" s="74" t="s">
        <v>221</v>
      </c>
      <c r="H698" s="74">
        <v>67443</v>
      </c>
      <c r="I698" s="110">
        <v>0</v>
      </c>
      <c r="J698" s="110">
        <v>0</v>
      </c>
      <c r="K698" s="110"/>
      <c r="L698" s="110"/>
      <c r="M698" s="110">
        <v>0</v>
      </c>
      <c r="N698" s="110">
        <v>0</v>
      </c>
    </row>
    <row r="699" spans="1:14" x14ac:dyDescent="0.3">
      <c r="A699" s="74">
        <v>170209</v>
      </c>
      <c r="B699" s="74" t="s">
        <v>103</v>
      </c>
      <c r="C699" s="74">
        <v>13</v>
      </c>
      <c r="D699" s="74" t="s">
        <v>1947</v>
      </c>
      <c r="E699" s="74" t="s">
        <v>1948</v>
      </c>
      <c r="F699" s="74" t="s">
        <v>1949</v>
      </c>
      <c r="G699" s="74" t="s">
        <v>221</v>
      </c>
      <c r="H699" s="74">
        <v>67050</v>
      </c>
      <c r="I699" s="110">
        <v>0</v>
      </c>
      <c r="J699" s="110"/>
      <c r="K699" s="110"/>
      <c r="L699" s="110"/>
      <c r="M699" s="110"/>
      <c r="N699" s="110"/>
    </row>
    <row r="700" spans="1:14" x14ac:dyDescent="0.3">
      <c r="A700" s="74">
        <v>170121</v>
      </c>
      <c r="B700" s="74" t="s">
        <v>103</v>
      </c>
      <c r="C700" s="74">
        <v>13</v>
      </c>
      <c r="D700" s="74" t="s">
        <v>1875</v>
      </c>
      <c r="E700" s="74" t="s">
        <v>1876</v>
      </c>
      <c r="F700" s="74" t="s">
        <v>1877</v>
      </c>
      <c r="G700" s="74" t="s">
        <v>221</v>
      </c>
      <c r="H700" s="74">
        <v>67546</v>
      </c>
      <c r="I700" s="110">
        <v>0</v>
      </c>
      <c r="J700" s="110"/>
      <c r="K700" s="110"/>
      <c r="L700" s="110"/>
      <c r="M700" s="110">
        <v>0</v>
      </c>
      <c r="N700" s="110"/>
    </row>
    <row r="701" spans="1:14" x14ac:dyDescent="0.3">
      <c r="A701" s="74">
        <v>170081</v>
      </c>
      <c r="B701" s="74" t="s">
        <v>103</v>
      </c>
      <c r="C701" s="74">
        <v>13</v>
      </c>
      <c r="D701" s="74" t="s">
        <v>921</v>
      </c>
      <c r="E701" s="74" t="s">
        <v>5508</v>
      </c>
      <c r="F701" s="74" t="s">
        <v>1592</v>
      </c>
      <c r="G701" s="74" t="s">
        <v>221</v>
      </c>
      <c r="H701" s="74">
        <v>66035</v>
      </c>
      <c r="I701" s="110">
        <v>100</v>
      </c>
      <c r="J701" s="110">
        <v>0</v>
      </c>
      <c r="K701" s="110"/>
      <c r="L701" s="110"/>
      <c r="M701" s="110"/>
      <c r="N701" s="110"/>
    </row>
    <row r="702" spans="1:14" x14ac:dyDescent="0.3">
      <c r="A702" s="74">
        <v>170189</v>
      </c>
      <c r="B702" s="74" t="s">
        <v>103</v>
      </c>
      <c r="C702" s="74">
        <v>113</v>
      </c>
      <c r="D702" s="74" t="s">
        <v>1935</v>
      </c>
      <c r="E702" s="74" t="s">
        <v>1936</v>
      </c>
      <c r="F702" s="74" t="s">
        <v>1933</v>
      </c>
      <c r="G702" s="74" t="s">
        <v>221</v>
      </c>
      <c r="H702" s="74">
        <v>67206</v>
      </c>
      <c r="I702" s="110">
        <v>0</v>
      </c>
      <c r="J702" s="110">
        <v>0</v>
      </c>
      <c r="K702" s="110"/>
      <c r="L702" s="110"/>
      <c r="M702" s="110">
        <v>0</v>
      </c>
      <c r="N702" s="110">
        <v>874</v>
      </c>
    </row>
    <row r="703" spans="1:14" x14ac:dyDescent="0.3">
      <c r="A703" s="74">
        <v>179039</v>
      </c>
      <c r="B703" s="74" t="s">
        <v>103</v>
      </c>
      <c r="C703" s="74">
        <v>13</v>
      </c>
      <c r="D703" s="74" t="s">
        <v>1958</v>
      </c>
      <c r="E703" s="74" t="s">
        <v>1959</v>
      </c>
      <c r="F703" s="74" t="s">
        <v>1960</v>
      </c>
      <c r="G703" s="74" t="s">
        <v>221</v>
      </c>
      <c r="H703" s="74" t="s">
        <v>577</v>
      </c>
      <c r="I703" s="110">
        <v>0</v>
      </c>
      <c r="J703" s="110"/>
      <c r="K703" s="110"/>
      <c r="L703" s="110"/>
      <c r="M703" s="110"/>
      <c r="N703" s="110"/>
    </row>
    <row r="704" spans="1:14" x14ac:dyDescent="0.3">
      <c r="A704" s="74">
        <v>170104</v>
      </c>
      <c r="B704" s="74" t="s">
        <v>103</v>
      </c>
      <c r="C704" s="74">
        <v>13</v>
      </c>
      <c r="D704" s="74" t="s">
        <v>1863</v>
      </c>
      <c r="E704" s="74" t="s">
        <v>1864</v>
      </c>
      <c r="F704" s="74" t="s">
        <v>1865</v>
      </c>
      <c r="G704" s="74" t="s">
        <v>221</v>
      </c>
      <c r="H704" s="74">
        <v>67068</v>
      </c>
      <c r="I704" s="110">
        <v>50</v>
      </c>
      <c r="J704" s="110"/>
      <c r="K704" s="110"/>
      <c r="L704" s="110"/>
      <c r="M704" s="110"/>
      <c r="N704" s="110">
        <v>0</v>
      </c>
    </row>
    <row r="705" spans="1:14" x14ac:dyDescent="0.3">
      <c r="A705" s="74">
        <v>170115</v>
      </c>
      <c r="B705" s="74" t="s">
        <v>103</v>
      </c>
      <c r="C705" s="74">
        <v>13</v>
      </c>
      <c r="D705" s="74" t="s">
        <v>5509</v>
      </c>
      <c r="E705" s="74" t="s">
        <v>5510</v>
      </c>
      <c r="F705" s="74" t="s">
        <v>5511</v>
      </c>
      <c r="G705" s="74" t="s">
        <v>221</v>
      </c>
      <c r="H705" s="74">
        <v>67552</v>
      </c>
      <c r="I705" s="110">
        <v>0</v>
      </c>
      <c r="J705" s="110"/>
      <c r="K705" s="110"/>
      <c r="L705" s="110"/>
      <c r="M705" s="110"/>
      <c r="N705" s="110">
        <v>70</v>
      </c>
    </row>
    <row r="706" spans="1:14" x14ac:dyDescent="0.3">
      <c r="A706" s="74">
        <v>179013</v>
      </c>
      <c r="B706" s="74" t="s">
        <v>103</v>
      </c>
      <c r="C706" s="74">
        <v>13</v>
      </c>
      <c r="D706" s="74" t="s">
        <v>1956</v>
      </c>
      <c r="E706" s="74" t="s">
        <v>1957</v>
      </c>
      <c r="F706" s="74" t="s">
        <v>1922</v>
      </c>
      <c r="G706" s="74" t="s">
        <v>221</v>
      </c>
      <c r="H706" s="74">
        <v>66611</v>
      </c>
      <c r="I706" s="110">
        <v>4.62</v>
      </c>
      <c r="J706" s="110">
        <v>0</v>
      </c>
      <c r="K706" s="110"/>
      <c r="L706" s="110"/>
      <c r="M706" s="110"/>
      <c r="N706" s="110">
        <v>0</v>
      </c>
    </row>
    <row r="707" spans="1:14" x14ac:dyDescent="0.3">
      <c r="A707" s="74">
        <v>170185</v>
      </c>
      <c r="B707" s="74" t="s">
        <v>103</v>
      </c>
      <c r="C707" s="74">
        <v>13</v>
      </c>
      <c r="D707" s="74" t="s">
        <v>699</v>
      </c>
      <c r="E707" s="74" t="s">
        <v>1932</v>
      </c>
      <c r="F707" s="74" t="s">
        <v>1933</v>
      </c>
      <c r="G707" s="74" t="s">
        <v>221</v>
      </c>
      <c r="H707" s="74">
        <v>67211</v>
      </c>
      <c r="I707" s="110">
        <v>0</v>
      </c>
      <c r="J707" s="110"/>
      <c r="K707" s="110"/>
      <c r="L707" s="110"/>
      <c r="M707" s="110">
        <v>0</v>
      </c>
      <c r="N707" s="110">
        <v>0</v>
      </c>
    </row>
    <row r="708" spans="1:14" x14ac:dyDescent="0.3">
      <c r="A708" s="74">
        <v>170193</v>
      </c>
      <c r="B708" s="74" t="s">
        <v>103</v>
      </c>
      <c r="C708" s="74">
        <v>13</v>
      </c>
      <c r="D708" s="74" t="s">
        <v>5512</v>
      </c>
      <c r="E708" s="74" t="s">
        <v>5513</v>
      </c>
      <c r="F708" s="74" t="s">
        <v>1796</v>
      </c>
      <c r="G708" s="74" t="s">
        <v>221</v>
      </c>
      <c r="H708" s="74" t="s">
        <v>5514</v>
      </c>
      <c r="I708" s="110">
        <v>45</v>
      </c>
      <c r="J708" s="110">
        <v>0</v>
      </c>
      <c r="K708" s="110"/>
      <c r="L708" s="110"/>
      <c r="M708" s="110">
        <v>150</v>
      </c>
      <c r="N708" s="110">
        <v>150</v>
      </c>
    </row>
    <row r="709" spans="1:14" x14ac:dyDescent="0.3">
      <c r="A709" s="74">
        <v>170174</v>
      </c>
      <c r="B709" s="74" t="s">
        <v>103</v>
      </c>
      <c r="C709" s="74">
        <v>13</v>
      </c>
      <c r="D709" s="74" t="s">
        <v>1920</v>
      </c>
      <c r="E709" s="74" t="s">
        <v>1921</v>
      </c>
      <c r="F709" s="74" t="s">
        <v>1922</v>
      </c>
      <c r="G709" s="74" t="s">
        <v>221</v>
      </c>
      <c r="H709" s="74">
        <v>66616</v>
      </c>
      <c r="I709" s="110"/>
      <c r="J709" s="110"/>
      <c r="K709" s="110"/>
      <c r="L709" s="110"/>
      <c r="M709" s="110">
        <v>0</v>
      </c>
      <c r="N709" s="110">
        <v>0</v>
      </c>
    </row>
    <row r="710" spans="1:14" x14ac:dyDescent="0.3">
      <c r="A710" s="74">
        <v>170194</v>
      </c>
      <c r="B710" s="74" t="s">
        <v>103</v>
      </c>
      <c r="C710" s="74">
        <v>13</v>
      </c>
      <c r="D710" s="74" t="s">
        <v>1937</v>
      </c>
      <c r="E710" s="74" t="s">
        <v>1938</v>
      </c>
      <c r="F710" s="74" t="s">
        <v>1796</v>
      </c>
      <c r="G710" s="74" t="s">
        <v>221</v>
      </c>
      <c r="H710" s="74" t="s">
        <v>229</v>
      </c>
      <c r="I710" s="110">
        <v>250.6</v>
      </c>
      <c r="J710" s="110"/>
      <c r="K710" s="110">
        <v>0</v>
      </c>
      <c r="L710" s="110"/>
      <c r="M710" s="110"/>
      <c r="N710" s="110">
        <v>0</v>
      </c>
    </row>
    <row r="711" spans="1:14" x14ac:dyDescent="0.3">
      <c r="A711" s="74">
        <v>170142</v>
      </c>
      <c r="B711" s="74" t="s">
        <v>103</v>
      </c>
      <c r="C711" s="74">
        <v>13</v>
      </c>
      <c r="D711" s="74" t="s">
        <v>1890</v>
      </c>
      <c r="E711" s="74" t="s">
        <v>1891</v>
      </c>
      <c r="F711" s="74" t="s">
        <v>1697</v>
      </c>
      <c r="G711" s="74" t="s">
        <v>221</v>
      </c>
      <c r="H711" s="74">
        <v>67119</v>
      </c>
      <c r="I711" s="110">
        <v>738.46</v>
      </c>
      <c r="J711" s="110"/>
      <c r="K711" s="110"/>
      <c r="L711" s="110"/>
      <c r="M711" s="110"/>
      <c r="N711" s="110"/>
    </row>
    <row r="712" spans="1:14" x14ac:dyDescent="0.3">
      <c r="A712" s="74">
        <v>170089</v>
      </c>
      <c r="B712" s="74" t="s">
        <v>103</v>
      </c>
      <c r="C712" s="74">
        <v>13</v>
      </c>
      <c r="D712" s="74" t="s">
        <v>1855</v>
      </c>
      <c r="E712" s="74" t="s">
        <v>1856</v>
      </c>
      <c r="F712" s="74" t="s">
        <v>1857</v>
      </c>
      <c r="G712" s="74" t="s">
        <v>221</v>
      </c>
      <c r="H712" s="74">
        <v>67502</v>
      </c>
      <c r="I712" s="110">
        <v>5081.3999999999996</v>
      </c>
      <c r="J712" s="110">
        <v>0</v>
      </c>
      <c r="K712" s="110"/>
      <c r="L712" s="110"/>
      <c r="M712" s="110"/>
      <c r="N712" s="110">
        <v>788</v>
      </c>
    </row>
    <row r="713" spans="1:14" x14ac:dyDescent="0.3">
      <c r="A713" s="74">
        <v>170196</v>
      </c>
      <c r="B713" s="74" t="s">
        <v>103</v>
      </c>
      <c r="C713" s="74">
        <v>113</v>
      </c>
      <c r="D713" s="74" t="s">
        <v>1939</v>
      </c>
      <c r="E713" s="74" t="s">
        <v>1940</v>
      </c>
      <c r="F713" s="74" t="s">
        <v>1933</v>
      </c>
      <c r="G713" s="74" t="s">
        <v>221</v>
      </c>
      <c r="H713" s="74">
        <v>67208</v>
      </c>
      <c r="I713" s="110"/>
      <c r="J713" s="110"/>
      <c r="K713" s="110"/>
      <c r="L713" s="110"/>
      <c r="M713" s="110">
        <v>75</v>
      </c>
      <c r="N713" s="110">
        <v>545</v>
      </c>
    </row>
    <row r="714" spans="1:14" x14ac:dyDescent="0.3">
      <c r="A714" s="74">
        <v>170197</v>
      </c>
      <c r="B714" s="74" t="s">
        <v>103</v>
      </c>
      <c r="C714" s="74">
        <v>113</v>
      </c>
      <c r="D714" s="74" t="s">
        <v>1941</v>
      </c>
      <c r="E714" s="74" t="s">
        <v>1942</v>
      </c>
      <c r="F714" s="74" t="s">
        <v>1933</v>
      </c>
      <c r="G714" s="74" t="s">
        <v>221</v>
      </c>
      <c r="H714" s="74">
        <v>67203</v>
      </c>
      <c r="I714" s="110">
        <v>1180</v>
      </c>
      <c r="J714" s="110">
        <v>0</v>
      </c>
      <c r="K714" s="110">
        <v>0</v>
      </c>
      <c r="L714" s="110"/>
      <c r="M714" s="110"/>
      <c r="N714" s="110">
        <v>0</v>
      </c>
    </row>
    <row r="715" spans="1:14" x14ac:dyDescent="0.3">
      <c r="A715" s="74">
        <v>170216</v>
      </c>
      <c r="B715" s="74" t="s">
        <v>103</v>
      </c>
      <c r="C715" s="74">
        <v>13</v>
      </c>
      <c r="D715" s="74" t="s">
        <v>1953</v>
      </c>
      <c r="E715" s="74" t="s">
        <v>1954</v>
      </c>
      <c r="F715" s="74" t="s">
        <v>1955</v>
      </c>
      <c r="G715" s="74" t="s">
        <v>221</v>
      </c>
      <c r="H715" s="74">
        <v>67131</v>
      </c>
      <c r="I715" s="110"/>
      <c r="J715" s="110"/>
      <c r="K715" s="110"/>
      <c r="L715" s="110"/>
      <c r="M715" s="110"/>
      <c r="N715" s="110"/>
    </row>
    <row r="716" spans="1:14" x14ac:dyDescent="0.3">
      <c r="A716" s="74">
        <v>170158</v>
      </c>
      <c r="B716" s="74" t="s">
        <v>103</v>
      </c>
      <c r="C716" s="74">
        <v>13</v>
      </c>
      <c r="D716" s="74" t="s">
        <v>1906</v>
      </c>
      <c r="E716" s="74" t="s">
        <v>1907</v>
      </c>
      <c r="F716" s="74" t="s">
        <v>1908</v>
      </c>
      <c r="G716" s="74" t="s">
        <v>221</v>
      </c>
      <c r="H716" s="74">
        <v>67134</v>
      </c>
      <c r="I716" s="110"/>
      <c r="J716" s="110"/>
      <c r="K716" s="110"/>
      <c r="L716" s="110"/>
      <c r="M716" s="110">
        <v>0</v>
      </c>
      <c r="N716" s="110">
        <v>0</v>
      </c>
    </row>
    <row r="717" spans="1:14" x14ac:dyDescent="0.3">
      <c r="A717" s="74">
        <v>170181</v>
      </c>
      <c r="B717" s="74" t="s">
        <v>103</v>
      </c>
      <c r="C717" s="74">
        <v>13</v>
      </c>
      <c r="D717" s="74" t="s">
        <v>1925</v>
      </c>
      <c r="E717" s="74" t="s">
        <v>1926</v>
      </c>
      <c r="F717" s="74" t="s">
        <v>1927</v>
      </c>
      <c r="G717" s="74" t="s">
        <v>221</v>
      </c>
      <c r="H717" s="74">
        <v>67880</v>
      </c>
      <c r="I717" s="110">
        <v>5238.8999999999996</v>
      </c>
      <c r="J717" s="110">
        <v>0</v>
      </c>
      <c r="K717" s="110"/>
      <c r="L717" s="110"/>
      <c r="M717" s="110">
        <v>0</v>
      </c>
      <c r="N717" s="110">
        <v>1686</v>
      </c>
    </row>
    <row r="718" spans="1:14" x14ac:dyDescent="0.3">
      <c r="A718" s="74">
        <v>170041</v>
      </c>
      <c r="B718" s="74" t="s">
        <v>103</v>
      </c>
      <c r="C718" s="74">
        <v>13</v>
      </c>
      <c r="D718" s="74" t="s">
        <v>1807</v>
      </c>
      <c r="E718" s="74" t="s">
        <v>1808</v>
      </c>
      <c r="F718" s="74" t="s">
        <v>1809</v>
      </c>
      <c r="G718" s="74" t="s">
        <v>221</v>
      </c>
      <c r="H718" s="74" t="s">
        <v>227</v>
      </c>
      <c r="I718" s="110">
        <v>590.95000000000005</v>
      </c>
      <c r="J718" s="110">
        <v>0</v>
      </c>
      <c r="K718" s="110"/>
      <c r="L718" s="110">
        <v>0</v>
      </c>
      <c r="M718" s="110"/>
      <c r="N718" s="110">
        <v>30.82</v>
      </c>
    </row>
    <row r="719" spans="1:14" x14ac:dyDescent="0.3">
      <c r="A719" s="74">
        <v>170103</v>
      </c>
      <c r="B719" s="74" t="s">
        <v>103</v>
      </c>
      <c r="C719" s="74">
        <v>113</v>
      </c>
      <c r="D719" s="74" t="s">
        <v>1860</v>
      </c>
      <c r="E719" s="74" t="s">
        <v>1861</v>
      </c>
      <c r="F719" s="74" t="s">
        <v>1862</v>
      </c>
      <c r="G719" s="74" t="s">
        <v>221</v>
      </c>
      <c r="H719" s="74">
        <v>66951</v>
      </c>
      <c r="I719" s="110">
        <v>400</v>
      </c>
      <c r="J719" s="110"/>
      <c r="K719" s="110"/>
      <c r="L719" s="110"/>
      <c r="M719" s="110"/>
      <c r="N719" s="110">
        <v>0</v>
      </c>
    </row>
    <row r="720" spans="1:14" x14ac:dyDescent="0.3">
      <c r="A720" s="74">
        <v>170135</v>
      </c>
      <c r="B720" s="74" t="s">
        <v>103</v>
      </c>
      <c r="C720" s="74">
        <v>13</v>
      </c>
      <c r="D720" s="74" t="s">
        <v>1885</v>
      </c>
      <c r="E720" s="74" t="s">
        <v>1886</v>
      </c>
      <c r="F720" s="74" t="s">
        <v>1887</v>
      </c>
      <c r="G720" s="74" t="s">
        <v>221</v>
      </c>
      <c r="H720" s="74">
        <v>67749</v>
      </c>
      <c r="I720" s="110">
        <v>0</v>
      </c>
      <c r="J720" s="110"/>
      <c r="K720" s="110"/>
      <c r="L720" s="110"/>
      <c r="M720" s="110"/>
      <c r="N720" s="110"/>
    </row>
    <row r="721" spans="1:14" x14ac:dyDescent="0.3">
      <c r="A721" s="74">
        <v>170176</v>
      </c>
      <c r="B721" s="74" t="s">
        <v>103</v>
      </c>
      <c r="C721" s="74">
        <v>13</v>
      </c>
      <c r="D721" s="74" t="s">
        <v>1923</v>
      </c>
      <c r="E721" s="74" t="s">
        <v>1924</v>
      </c>
      <c r="F721" s="74" t="s">
        <v>1922</v>
      </c>
      <c r="G721" s="74" t="s">
        <v>221</v>
      </c>
      <c r="H721" s="74" t="s">
        <v>226</v>
      </c>
      <c r="I721" s="110">
        <v>2313.1</v>
      </c>
      <c r="J721" s="110">
        <v>0</v>
      </c>
      <c r="K721" s="110"/>
      <c r="L721" s="110"/>
      <c r="M721" s="110">
        <v>0</v>
      </c>
      <c r="N721" s="110">
        <v>55</v>
      </c>
    </row>
    <row r="722" spans="1:14" x14ac:dyDescent="0.3">
      <c r="A722" s="74">
        <v>170198</v>
      </c>
      <c r="B722" s="74" t="s">
        <v>103</v>
      </c>
      <c r="C722" s="74">
        <v>113</v>
      </c>
      <c r="D722" s="74" t="s">
        <v>1943</v>
      </c>
      <c r="E722" s="74" t="s">
        <v>1944</v>
      </c>
      <c r="F722" s="74" t="s">
        <v>1796</v>
      </c>
      <c r="G722" s="74" t="s">
        <v>221</v>
      </c>
      <c r="H722" s="74">
        <v>67206</v>
      </c>
      <c r="I722" s="110">
        <v>420</v>
      </c>
      <c r="J722" s="110"/>
      <c r="K722" s="110"/>
      <c r="L722" s="110"/>
      <c r="M722" s="110"/>
      <c r="N722" s="110">
        <v>0</v>
      </c>
    </row>
    <row r="723" spans="1:14" x14ac:dyDescent="0.3">
      <c r="A723" s="74">
        <v>180148</v>
      </c>
      <c r="B723" s="74" t="s">
        <v>101</v>
      </c>
      <c r="C723" s="74">
        <v>14</v>
      </c>
      <c r="D723" s="74" t="s">
        <v>899</v>
      </c>
      <c r="E723" s="74" t="s">
        <v>2104</v>
      </c>
      <c r="F723" s="74" t="s">
        <v>1374</v>
      </c>
      <c r="G723" s="74" t="s">
        <v>235</v>
      </c>
      <c r="H723" s="74">
        <v>40511</v>
      </c>
      <c r="I723" s="110">
        <v>1400</v>
      </c>
      <c r="J723" s="110"/>
      <c r="K723" s="110"/>
      <c r="L723" s="110"/>
      <c r="M723" s="110"/>
      <c r="N723" s="110"/>
    </row>
    <row r="724" spans="1:14" x14ac:dyDescent="0.3">
      <c r="A724" s="74">
        <v>180149</v>
      </c>
      <c r="B724" s="74" t="s">
        <v>101</v>
      </c>
      <c r="C724" s="74">
        <v>14</v>
      </c>
      <c r="D724" s="74" t="s">
        <v>1020</v>
      </c>
      <c r="E724" s="74" t="s">
        <v>2105</v>
      </c>
      <c r="F724" s="74" t="s">
        <v>1374</v>
      </c>
      <c r="G724" s="74" t="s">
        <v>235</v>
      </c>
      <c r="H724" s="74">
        <v>40505</v>
      </c>
      <c r="I724" s="110">
        <v>0</v>
      </c>
      <c r="J724" s="110"/>
      <c r="K724" s="110"/>
      <c r="L724" s="110"/>
      <c r="M724" s="110"/>
      <c r="N724" s="110"/>
    </row>
    <row r="725" spans="1:14" x14ac:dyDescent="0.3">
      <c r="A725" s="74">
        <v>180014</v>
      </c>
      <c r="B725" s="74" t="s">
        <v>101</v>
      </c>
      <c r="C725" s="74">
        <v>14</v>
      </c>
      <c r="D725" s="74" t="s">
        <v>1968</v>
      </c>
      <c r="E725" s="74" t="s">
        <v>1969</v>
      </c>
      <c r="F725" s="74" t="s">
        <v>1970</v>
      </c>
      <c r="G725" s="74" t="s">
        <v>235</v>
      </c>
      <c r="H725" s="74">
        <v>42023</v>
      </c>
      <c r="I725" s="110"/>
      <c r="J725" s="110"/>
      <c r="K725" s="110"/>
      <c r="L725" s="110"/>
      <c r="M725" s="110"/>
      <c r="N725" s="110"/>
    </row>
    <row r="726" spans="1:14" x14ac:dyDescent="0.3">
      <c r="A726" s="74">
        <v>180016</v>
      </c>
      <c r="B726" s="74" t="s">
        <v>101</v>
      </c>
      <c r="C726" s="74">
        <v>14</v>
      </c>
      <c r="D726" s="74" t="s">
        <v>1971</v>
      </c>
      <c r="E726" s="74" t="s">
        <v>1972</v>
      </c>
      <c r="F726" s="74" t="s">
        <v>1973</v>
      </c>
      <c r="G726" s="74" t="s">
        <v>235</v>
      </c>
      <c r="H726" s="74">
        <v>42402</v>
      </c>
      <c r="I726" s="110"/>
      <c r="J726" s="110"/>
      <c r="K726" s="110">
        <v>0</v>
      </c>
      <c r="L726" s="110"/>
      <c r="M726" s="110"/>
      <c r="N726" s="110">
        <v>0</v>
      </c>
    </row>
    <row r="727" spans="1:14" x14ac:dyDescent="0.3">
      <c r="A727" s="74">
        <v>180167</v>
      </c>
      <c r="B727" s="74" t="s">
        <v>101</v>
      </c>
      <c r="C727" s="74">
        <v>14</v>
      </c>
      <c r="D727" s="74" t="s">
        <v>2122</v>
      </c>
      <c r="E727" s="74" t="s">
        <v>2123</v>
      </c>
      <c r="F727" s="74" t="s">
        <v>2124</v>
      </c>
      <c r="G727" s="74" t="s">
        <v>235</v>
      </c>
      <c r="H727" s="74">
        <v>40207</v>
      </c>
      <c r="I727" s="110">
        <v>0</v>
      </c>
      <c r="J727" s="110"/>
      <c r="K727" s="110"/>
      <c r="L727" s="110"/>
      <c r="M727" s="110"/>
      <c r="N727" s="110">
        <v>0</v>
      </c>
    </row>
    <row r="728" spans="1:14" x14ac:dyDescent="0.3">
      <c r="A728" s="74">
        <v>180023</v>
      </c>
      <c r="B728" s="74" t="s">
        <v>101</v>
      </c>
      <c r="C728" s="74">
        <v>14</v>
      </c>
      <c r="D728" s="74" t="s">
        <v>1974</v>
      </c>
      <c r="E728" s="74" t="s">
        <v>1975</v>
      </c>
      <c r="F728" s="74" t="s">
        <v>1510</v>
      </c>
      <c r="G728" s="74" t="s">
        <v>235</v>
      </c>
      <c r="H728" s="74">
        <v>40006</v>
      </c>
      <c r="I728" s="110">
        <v>533.38</v>
      </c>
      <c r="J728" s="110"/>
      <c r="K728" s="110"/>
      <c r="L728" s="110"/>
      <c r="M728" s="110"/>
      <c r="N728" s="110">
        <v>0</v>
      </c>
    </row>
    <row r="729" spans="1:14" x14ac:dyDescent="0.3">
      <c r="A729" s="74">
        <v>180024</v>
      </c>
      <c r="B729" s="74" t="s">
        <v>101</v>
      </c>
      <c r="C729" s="74">
        <v>14</v>
      </c>
      <c r="D729" s="74" t="s">
        <v>1976</v>
      </c>
      <c r="E729" s="74" t="s">
        <v>1977</v>
      </c>
      <c r="F729" s="74" t="s">
        <v>1512</v>
      </c>
      <c r="G729" s="74" t="s">
        <v>235</v>
      </c>
      <c r="H729" s="74">
        <v>42322</v>
      </c>
      <c r="I729" s="110"/>
      <c r="J729" s="110"/>
      <c r="K729" s="110">
        <v>0</v>
      </c>
      <c r="L729" s="110">
        <v>0</v>
      </c>
      <c r="M729" s="110">
        <v>0</v>
      </c>
      <c r="N729" s="110">
        <v>0</v>
      </c>
    </row>
    <row r="730" spans="1:14" x14ac:dyDescent="0.3">
      <c r="A730" s="74">
        <v>180252</v>
      </c>
      <c r="B730" s="74" t="s">
        <v>101</v>
      </c>
      <c r="C730" s="74">
        <v>14</v>
      </c>
      <c r="D730" s="74" t="s">
        <v>2198</v>
      </c>
      <c r="E730" s="74" t="s">
        <v>2199</v>
      </c>
      <c r="F730" s="74" t="s">
        <v>2200</v>
      </c>
      <c r="G730" s="74" t="s">
        <v>235</v>
      </c>
      <c r="H730" s="74" t="s">
        <v>249</v>
      </c>
      <c r="I730" s="110"/>
      <c r="J730" s="110"/>
      <c r="K730" s="110"/>
      <c r="L730" s="110"/>
      <c r="M730" s="110"/>
      <c r="N730" s="110"/>
    </row>
    <row r="731" spans="1:14" x14ac:dyDescent="0.3">
      <c r="A731" s="74">
        <v>180275</v>
      </c>
      <c r="B731" s="74" t="s">
        <v>101</v>
      </c>
      <c r="C731" s="74">
        <v>14</v>
      </c>
      <c r="D731" s="74" t="s">
        <v>2198</v>
      </c>
      <c r="E731" s="74" t="s">
        <v>2216</v>
      </c>
      <c r="F731" s="74" t="s">
        <v>1721</v>
      </c>
      <c r="G731" s="74" t="s">
        <v>235</v>
      </c>
      <c r="H731" s="74" t="s">
        <v>240</v>
      </c>
      <c r="I731" s="110">
        <v>0</v>
      </c>
      <c r="J731" s="110"/>
      <c r="K731" s="110"/>
      <c r="L731" s="110"/>
      <c r="M731" s="110"/>
      <c r="N731" s="110"/>
    </row>
    <row r="732" spans="1:14" x14ac:dyDescent="0.3">
      <c r="A732" s="74">
        <v>180219</v>
      </c>
      <c r="B732" s="74" t="s">
        <v>101</v>
      </c>
      <c r="C732" s="74">
        <v>14</v>
      </c>
      <c r="D732" s="74" t="s">
        <v>869</v>
      </c>
      <c r="E732" s="74" t="s">
        <v>2173</v>
      </c>
      <c r="F732" s="74" t="s">
        <v>2174</v>
      </c>
      <c r="G732" s="74" t="s">
        <v>235</v>
      </c>
      <c r="H732" s="74">
        <v>40356</v>
      </c>
      <c r="I732" s="110"/>
      <c r="J732" s="110"/>
      <c r="K732" s="110"/>
      <c r="L732" s="110"/>
      <c r="M732" s="110">
        <v>0</v>
      </c>
      <c r="N732" s="110">
        <v>0</v>
      </c>
    </row>
    <row r="733" spans="1:14" x14ac:dyDescent="0.3">
      <c r="A733" s="74">
        <v>180137</v>
      </c>
      <c r="B733" s="74" t="s">
        <v>101</v>
      </c>
      <c r="C733" s="74">
        <v>14</v>
      </c>
      <c r="D733" s="74" t="s">
        <v>811</v>
      </c>
      <c r="E733" s="74" t="s">
        <v>5515</v>
      </c>
      <c r="F733" s="74" t="s">
        <v>5516</v>
      </c>
      <c r="G733" s="74" t="s">
        <v>235</v>
      </c>
      <c r="H733" s="74">
        <v>42053</v>
      </c>
      <c r="I733" s="110">
        <v>0</v>
      </c>
      <c r="J733" s="110"/>
      <c r="K733" s="110"/>
      <c r="L733" s="110"/>
      <c r="M733" s="110"/>
      <c r="N733" s="110"/>
    </row>
    <row r="734" spans="1:14" x14ac:dyDescent="0.3">
      <c r="A734" s="74">
        <v>180031</v>
      </c>
      <c r="B734" s="74" t="s">
        <v>101</v>
      </c>
      <c r="C734" s="74">
        <v>14</v>
      </c>
      <c r="D734" s="74" t="s">
        <v>1985</v>
      </c>
      <c r="E734" s="74" t="s">
        <v>1986</v>
      </c>
      <c r="F734" s="74" t="s">
        <v>1987</v>
      </c>
      <c r="G734" s="74" t="s">
        <v>235</v>
      </c>
      <c r="H734" s="74">
        <v>40107</v>
      </c>
      <c r="I734" s="110"/>
      <c r="J734" s="110"/>
      <c r="K734" s="110"/>
      <c r="L734" s="110"/>
      <c r="M734" s="110"/>
      <c r="N734" s="110"/>
    </row>
    <row r="735" spans="1:14" x14ac:dyDescent="0.3">
      <c r="A735" s="74">
        <v>180099</v>
      </c>
      <c r="B735" s="74" t="s">
        <v>101</v>
      </c>
      <c r="C735" s="74">
        <v>14</v>
      </c>
      <c r="D735" s="74" t="s">
        <v>2060</v>
      </c>
      <c r="E735" s="74" t="s">
        <v>2061</v>
      </c>
      <c r="F735" s="74" t="s">
        <v>1567</v>
      </c>
      <c r="G735" s="74" t="s">
        <v>235</v>
      </c>
      <c r="H735" s="74">
        <v>40601</v>
      </c>
      <c r="I735" s="110">
        <v>1394.33</v>
      </c>
      <c r="J735" s="110"/>
      <c r="K735" s="110"/>
      <c r="L735" s="110"/>
      <c r="M735" s="110"/>
      <c r="N735" s="110"/>
    </row>
    <row r="736" spans="1:14" x14ac:dyDescent="0.3">
      <c r="A736" s="74">
        <v>180061</v>
      </c>
      <c r="B736" s="74" t="s">
        <v>101</v>
      </c>
      <c r="C736" s="74">
        <v>14</v>
      </c>
      <c r="D736" s="74" t="s">
        <v>5517</v>
      </c>
      <c r="E736" s="74" t="s">
        <v>5518</v>
      </c>
      <c r="F736" s="74" t="s">
        <v>2014</v>
      </c>
      <c r="G736" s="74" t="s">
        <v>235</v>
      </c>
      <c r="H736" s="74">
        <v>41016</v>
      </c>
      <c r="I736" s="110">
        <v>300</v>
      </c>
      <c r="J736" s="110"/>
      <c r="K736" s="110"/>
      <c r="L736" s="110"/>
      <c r="M736" s="110"/>
      <c r="N736" s="110"/>
    </row>
    <row r="737" spans="1:14" x14ac:dyDescent="0.3">
      <c r="A737" s="74">
        <v>180037</v>
      </c>
      <c r="B737" s="74" t="s">
        <v>101</v>
      </c>
      <c r="C737" s="74">
        <v>14</v>
      </c>
      <c r="D737" s="74" t="s">
        <v>1993</v>
      </c>
      <c r="E737" s="74" t="s">
        <v>1994</v>
      </c>
      <c r="F737" s="74" t="s">
        <v>909</v>
      </c>
      <c r="G737" s="74" t="s">
        <v>235</v>
      </c>
      <c r="H737" s="74">
        <v>41005</v>
      </c>
      <c r="I737" s="110">
        <v>1000</v>
      </c>
      <c r="J737" s="110"/>
      <c r="K737" s="110"/>
      <c r="L737" s="110">
        <v>0</v>
      </c>
      <c r="M737" s="110">
        <v>0</v>
      </c>
      <c r="N737" s="110">
        <v>720</v>
      </c>
    </row>
    <row r="738" spans="1:14" x14ac:dyDescent="0.3">
      <c r="A738" s="74">
        <v>180035</v>
      </c>
      <c r="B738" s="74" t="s">
        <v>101</v>
      </c>
      <c r="C738" s="74">
        <v>14</v>
      </c>
      <c r="D738" s="74" t="s">
        <v>1990</v>
      </c>
      <c r="E738" s="74" t="s">
        <v>1991</v>
      </c>
      <c r="F738" s="74" t="s">
        <v>1992</v>
      </c>
      <c r="G738" s="74" t="s">
        <v>235</v>
      </c>
      <c r="H738" s="74">
        <v>40310</v>
      </c>
      <c r="I738" s="110">
        <v>0</v>
      </c>
      <c r="J738" s="110"/>
      <c r="K738" s="110">
        <v>0</v>
      </c>
      <c r="L738" s="110">
        <v>0</v>
      </c>
      <c r="M738" s="110">
        <v>0</v>
      </c>
      <c r="N738" s="110">
        <v>0</v>
      </c>
    </row>
    <row r="739" spans="1:14" x14ac:dyDescent="0.3">
      <c r="A739" s="74">
        <v>180040</v>
      </c>
      <c r="B739" s="74" t="s">
        <v>101</v>
      </c>
      <c r="C739" s="74">
        <v>14</v>
      </c>
      <c r="D739" s="74" t="s">
        <v>1995</v>
      </c>
      <c r="E739" s="74" t="s">
        <v>1996</v>
      </c>
      <c r="F739" s="74" t="s">
        <v>1997</v>
      </c>
      <c r="G739" s="74" t="s">
        <v>235</v>
      </c>
      <c r="H739" s="74">
        <v>41006</v>
      </c>
      <c r="I739" s="110">
        <v>0</v>
      </c>
      <c r="J739" s="110">
        <v>0</v>
      </c>
      <c r="K739" s="110"/>
      <c r="L739" s="110"/>
      <c r="M739" s="110">
        <v>71</v>
      </c>
      <c r="N739" s="110">
        <v>40</v>
      </c>
    </row>
    <row r="740" spans="1:14" x14ac:dyDescent="0.3">
      <c r="A740" s="74">
        <v>180043</v>
      </c>
      <c r="B740" s="74" t="s">
        <v>101</v>
      </c>
      <c r="C740" s="74">
        <v>14</v>
      </c>
      <c r="D740" s="74" t="s">
        <v>1999</v>
      </c>
      <c r="E740" s="74" t="s">
        <v>2000</v>
      </c>
      <c r="F740" s="74" t="s">
        <v>2001</v>
      </c>
      <c r="G740" s="74" t="s">
        <v>235</v>
      </c>
      <c r="H740" s="74">
        <v>42211</v>
      </c>
      <c r="I740" s="110">
        <v>1950</v>
      </c>
      <c r="J740" s="110"/>
      <c r="K740" s="110"/>
      <c r="L740" s="110"/>
      <c r="M740" s="110"/>
      <c r="N740" s="110"/>
    </row>
    <row r="741" spans="1:14" x14ac:dyDescent="0.3">
      <c r="A741" s="74">
        <v>180045</v>
      </c>
      <c r="B741" s="74" t="s">
        <v>101</v>
      </c>
      <c r="C741" s="74">
        <v>14</v>
      </c>
      <c r="D741" s="74" t="s">
        <v>2002</v>
      </c>
      <c r="E741" s="74" t="s">
        <v>2003</v>
      </c>
      <c r="F741" s="74" t="s">
        <v>2004</v>
      </c>
      <c r="G741" s="74" t="s">
        <v>235</v>
      </c>
      <c r="H741" s="74">
        <v>40011</v>
      </c>
      <c r="I741" s="110"/>
      <c r="J741" s="110"/>
      <c r="K741" s="110"/>
      <c r="L741" s="110"/>
      <c r="M741" s="110"/>
      <c r="N741" s="110">
        <v>0</v>
      </c>
    </row>
    <row r="742" spans="1:14" x14ac:dyDescent="0.3">
      <c r="A742" s="74">
        <v>180049</v>
      </c>
      <c r="B742" s="74" t="s">
        <v>101</v>
      </c>
      <c r="C742" s="74">
        <v>14</v>
      </c>
      <c r="D742" s="74" t="s">
        <v>2007</v>
      </c>
      <c r="E742" s="74" t="s">
        <v>2008</v>
      </c>
      <c r="F742" s="74" t="s">
        <v>2009</v>
      </c>
      <c r="G742" s="74" t="s">
        <v>235</v>
      </c>
      <c r="H742" s="74">
        <v>41008</v>
      </c>
      <c r="I742" s="110">
        <v>3030.8</v>
      </c>
      <c r="J742" s="110"/>
      <c r="K742" s="110"/>
      <c r="L742" s="110"/>
      <c r="M742" s="110"/>
      <c r="N742" s="110">
        <v>0</v>
      </c>
    </row>
    <row r="743" spans="1:14" x14ac:dyDescent="0.3">
      <c r="A743" s="74">
        <v>180151</v>
      </c>
      <c r="B743" s="74" t="s">
        <v>101</v>
      </c>
      <c r="C743" s="74">
        <v>14</v>
      </c>
      <c r="D743" s="74" t="s">
        <v>915</v>
      </c>
      <c r="E743" s="74" t="s">
        <v>2106</v>
      </c>
      <c r="F743" s="74" t="s">
        <v>1374</v>
      </c>
      <c r="G743" s="74" t="s">
        <v>235</v>
      </c>
      <c r="H743" s="74">
        <v>40588</v>
      </c>
      <c r="I743" s="110">
        <v>8333.34</v>
      </c>
      <c r="J743" s="110"/>
      <c r="K743" s="110"/>
      <c r="L743" s="110"/>
      <c r="M743" s="110"/>
      <c r="N743" s="110">
        <v>4833</v>
      </c>
    </row>
    <row r="744" spans="1:14" x14ac:dyDescent="0.3">
      <c r="A744" s="74">
        <v>180230</v>
      </c>
      <c r="B744" s="74" t="s">
        <v>101</v>
      </c>
      <c r="C744" s="74">
        <v>14</v>
      </c>
      <c r="D744" s="74" t="s">
        <v>2182</v>
      </c>
      <c r="E744" s="74" t="s">
        <v>2183</v>
      </c>
      <c r="F744" s="74" t="s">
        <v>2184</v>
      </c>
      <c r="G744" s="74" t="s">
        <v>235</v>
      </c>
      <c r="H744" s="74">
        <v>42301</v>
      </c>
      <c r="I744" s="110">
        <v>0</v>
      </c>
      <c r="J744" s="110"/>
      <c r="K744" s="110"/>
      <c r="L744" s="110"/>
      <c r="M744" s="110"/>
      <c r="N744" s="110"/>
    </row>
    <row r="745" spans="1:14" x14ac:dyDescent="0.3">
      <c r="A745" s="74">
        <v>180350</v>
      </c>
      <c r="B745" s="74" t="s">
        <v>101</v>
      </c>
      <c r="C745" s="74">
        <v>14</v>
      </c>
      <c r="D745" s="74" t="s">
        <v>765</v>
      </c>
      <c r="E745" s="74" t="s">
        <v>6535</v>
      </c>
      <c r="F745" s="74" t="s">
        <v>5408</v>
      </c>
      <c r="G745" s="74" t="s">
        <v>235</v>
      </c>
      <c r="H745" s="74" t="s">
        <v>6536</v>
      </c>
      <c r="I745" s="110"/>
      <c r="J745" s="110"/>
      <c r="K745" s="110"/>
      <c r="L745" s="110"/>
      <c r="M745" s="110"/>
      <c r="N745" s="110"/>
    </row>
    <row r="746" spans="1:14" x14ac:dyDescent="0.3">
      <c r="A746" s="74">
        <v>180105</v>
      </c>
      <c r="B746" s="74" t="s">
        <v>101</v>
      </c>
      <c r="C746" s="74">
        <v>14</v>
      </c>
      <c r="D746" s="74" t="s">
        <v>5945</v>
      </c>
      <c r="E746" s="74" t="s">
        <v>5946</v>
      </c>
      <c r="F746" s="74" t="s">
        <v>2067</v>
      </c>
      <c r="G746" s="74" t="s">
        <v>235</v>
      </c>
      <c r="H746" s="74">
        <v>40324</v>
      </c>
      <c r="I746" s="110"/>
      <c r="J746" s="110"/>
      <c r="K746" s="110"/>
      <c r="L746" s="110"/>
      <c r="M746" s="110"/>
      <c r="N746" s="110">
        <v>0</v>
      </c>
    </row>
    <row r="747" spans="1:14" x14ac:dyDescent="0.3">
      <c r="A747" s="74">
        <v>180054</v>
      </c>
      <c r="B747" s="74" t="s">
        <v>101</v>
      </c>
      <c r="C747" s="74">
        <v>14</v>
      </c>
      <c r="D747" s="74" t="s">
        <v>2010</v>
      </c>
      <c r="E747" s="74" t="s">
        <v>2011</v>
      </c>
      <c r="F747" s="74" t="s">
        <v>1984</v>
      </c>
      <c r="G747" s="74" t="s">
        <v>235</v>
      </c>
      <c r="H747" s="74">
        <v>40008</v>
      </c>
      <c r="I747" s="110">
        <v>0</v>
      </c>
      <c r="J747" s="110"/>
      <c r="K747" s="110"/>
      <c r="L747" s="110"/>
      <c r="M747" s="110"/>
      <c r="N747" s="110"/>
    </row>
    <row r="748" spans="1:14" x14ac:dyDescent="0.3">
      <c r="A748" s="74">
        <v>180241</v>
      </c>
      <c r="B748" s="74" t="s">
        <v>101</v>
      </c>
      <c r="C748" s="74">
        <v>14</v>
      </c>
      <c r="D748" s="74" t="s">
        <v>2191</v>
      </c>
      <c r="E748" s="74" t="s">
        <v>2192</v>
      </c>
      <c r="F748" s="74" t="s">
        <v>2193</v>
      </c>
      <c r="G748" s="74" t="s">
        <v>235</v>
      </c>
      <c r="H748" s="74">
        <v>40361</v>
      </c>
      <c r="I748" s="110">
        <v>800</v>
      </c>
      <c r="J748" s="110"/>
      <c r="K748" s="110"/>
      <c r="L748" s="110"/>
      <c r="M748" s="110"/>
      <c r="N748" s="110"/>
    </row>
    <row r="749" spans="1:14" x14ac:dyDescent="0.3">
      <c r="A749" s="74">
        <v>180068</v>
      </c>
      <c r="B749" s="74" t="s">
        <v>101</v>
      </c>
      <c r="C749" s="74">
        <v>14</v>
      </c>
      <c r="D749" s="74" t="s">
        <v>2019</v>
      </c>
      <c r="E749" s="74" t="s">
        <v>2020</v>
      </c>
      <c r="F749" s="74" t="s">
        <v>2021</v>
      </c>
      <c r="G749" s="74" t="s">
        <v>235</v>
      </c>
      <c r="H749" s="74">
        <v>40014</v>
      </c>
      <c r="I749" s="110">
        <v>0</v>
      </c>
      <c r="J749" s="110"/>
      <c r="K749" s="110"/>
      <c r="L749" s="110"/>
      <c r="M749" s="110"/>
      <c r="N749" s="110"/>
    </row>
    <row r="750" spans="1:14" x14ac:dyDescent="0.3">
      <c r="A750" s="74">
        <v>180152</v>
      </c>
      <c r="B750" s="74" t="s">
        <v>101</v>
      </c>
      <c r="C750" s="74">
        <v>14</v>
      </c>
      <c r="D750" s="74" t="s">
        <v>2019</v>
      </c>
      <c r="E750" s="74" t="s">
        <v>2107</v>
      </c>
      <c r="F750" s="74" t="s">
        <v>2108</v>
      </c>
      <c r="G750" s="74" t="s">
        <v>235</v>
      </c>
      <c r="H750" s="74">
        <v>40503</v>
      </c>
      <c r="I750" s="110">
        <v>13420.91</v>
      </c>
      <c r="J750" s="110"/>
      <c r="K750" s="110"/>
      <c r="L750" s="110"/>
      <c r="M750" s="110"/>
      <c r="N750" s="110"/>
    </row>
    <row r="751" spans="1:14" x14ac:dyDescent="0.3">
      <c r="A751" s="74">
        <v>180069</v>
      </c>
      <c r="B751" s="74" t="s">
        <v>101</v>
      </c>
      <c r="C751" s="74">
        <v>14</v>
      </c>
      <c r="D751" s="74" t="s">
        <v>2022</v>
      </c>
      <c r="E751" s="74" t="s">
        <v>2023</v>
      </c>
      <c r="F751" s="74" t="s">
        <v>2024</v>
      </c>
      <c r="G751" s="74" t="s">
        <v>235</v>
      </c>
      <c r="H751" s="74">
        <v>41030</v>
      </c>
      <c r="I751" s="110"/>
      <c r="J751" s="110"/>
      <c r="K751" s="110"/>
      <c r="L751" s="110"/>
      <c r="M751" s="110"/>
      <c r="N751" s="110"/>
    </row>
    <row r="752" spans="1:14" x14ac:dyDescent="0.3">
      <c r="A752" s="74">
        <v>180070</v>
      </c>
      <c r="B752" s="74" t="s">
        <v>101</v>
      </c>
      <c r="C752" s="74">
        <v>14</v>
      </c>
      <c r="D752" s="74" t="s">
        <v>2025</v>
      </c>
      <c r="E752" s="74" t="s">
        <v>2026</v>
      </c>
      <c r="F752" s="74" t="s">
        <v>2027</v>
      </c>
      <c r="G752" s="74" t="s">
        <v>235</v>
      </c>
      <c r="H752" s="74">
        <v>42217</v>
      </c>
      <c r="I752" s="110">
        <v>2202.4299999999998</v>
      </c>
      <c r="J752" s="110"/>
      <c r="K752" s="110"/>
      <c r="L752" s="110"/>
      <c r="M752" s="110"/>
      <c r="N752" s="110"/>
    </row>
    <row r="753" spans="1:14" x14ac:dyDescent="0.3">
      <c r="A753" s="74">
        <v>180073</v>
      </c>
      <c r="B753" s="74" t="s">
        <v>101</v>
      </c>
      <c r="C753" s="74">
        <v>14</v>
      </c>
      <c r="D753" s="74" t="s">
        <v>2028</v>
      </c>
      <c r="E753" s="74" t="s">
        <v>2029</v>
      </c>
      <c r="F753" s="74" t="s">
        <v>2030</v>
      </c>
      <c r="G753" s="74" t="s">
        <v>235</v>
      </c>
      <c r="H753" s="74">
        <v>41031</v>
      </c>
      <c r="I753" s="110">
        <v>2500</v>
      </c>
      <c r="J753" s="110"/>
      <c r="K753" s="110"/>
      <c r="L753" s="110"/>
      <c r="M753" s="110">
        <v>0</v>
      </c>
      <c r="N753" s="110">
        <v>100</v>
      </c>
    </row>
    <row r="754" spans="1:14" x14ac:dyDescent="0.3">
      <c r="A754" s="74">
        <v>180080</v>
      </c>
      <c r="B754" s="74" t="s">
        <v>101</v>
      </c>
      <c r="C754" s="74">
        <v>14</v>
      </c>
      <c r="D754" s="74" t="s">
        <v>5947</v>
      </c>
      <c r="E754" s="74" t="s">
        <v>6287</v>
      </c>
      <c r="F754" s="74" t="s">
        <v>2037</v>
      </c>
      <c r="G754" s="74" t="s">
        <v>235</v>
      </c>
      <c r="H754" s="74">
        <v>40057</v>
      </c>
      <c r="I754" s="110"/>
      <c r="J754" s="110"/>
      <c r="K754" s="110"/>
      <c r="L754" s="110"/>
      <c r="M754" s="110"/>
      <c r="N754" s="110"/>
    </row>
    <row r="755" spans="1:14" x14ac:dyDescent="0.3">
      <c r="A755" s="74">
        <v>180171</v>
      </c>
      <c r="B755" s="74" t="s">
        <v>101</v>
      </c>
      <c r="C755" s="74">
        <v>14</v>
      </c>
      <c r="D755" s="74" t="s">
        <v>2125</v>
      </c>
      <c r="E755" s="74" t="s">
        <v>2126</v>
      </c>
      <c r="F755" s="74" t="s">
        <v>2127</v>
      </c>
      <c r="G755" s="74" t="s">
        <v>235</v>
      </c>
      <c r="H755" s="74">
        <v>40205</v>
      </c>
      <c r="I755" s="110">
        <v>700</v>
      </c>
      <c r="J755" s="110"/>
      <c r="K755" s="110"/>
      <c r="L755" s="110"/>
      <c r="M755" s="110"/>
      <c r="N755" s="110"/>
    </row>
    <row r="756" spans="1:14" x14ac:dyDescent="0.3">
      <c r="A756" s="74">
        <v>180082</v>
      </c>
      <c r="B756" s="74" t="s">
        <v>101</v>
      </c>
      <c r="C756" s="74">
        <v>14</v>
      </c>
      <c r="D756" s="74" t="s">
        <v>2038</v>
      </c>
      <c r="E756" s="74" t="s">
        <v>2039</v>
      </c>
      <c r="F756" s="74" t="s">
        <v>2040</v>
      </c>
      <c r="G756" s="74" t="s">
        <v>235</v>
      </c>
      <c r="H756" s="74">
        <v>41035</v>
      </c>
      <c r="I756" s="110">
        <v>0</v>
      </c>
      <c r="J756" s="110"/>
      <c r="K756" s="110"/>
      <c r="L756" s="110"/>
      <c r="M756" s="110"/>
      <c r="N756" s="110">
        <v>0</v>
      </c>
    </row>
    <row r="757" spans="1:14" x14ac:dyDescent="0.3">
      <c r="A757" s="74">
        <v>180153</v>
      </c>
      <c r="B757" s="74" t="s">
        <v>101</v>
      </c>
      <c r="C757" s="74">
        <v>14</v>
      </c>
      <c r="D757" s="74" t="s">
        <v>2109</v>
      </c>
      <c r="E757" s="74" t="s">
        <v>2110</v>
      </c>
      <c r="F757" s="74" t="s">
        <v>1374</v>
      </c>
      <c r="G757" s="74" t="s">
        <v>235</v>
      </c>
      <c r="H757" s="74">
        <v>40508</v>
      </c>
      <c r="I757" s="110">
        <v>0</v>
      </c>
      <c r="J757" s="110"/>
      <c r="K757" s="110"/>
      <c r="L757" s="110"/>
      <c r="M757" s="110"/>
      <c r="N757" s="110"/>
    </row>
    <row r="758" spans="1:14" x14ac:dyDescent="0.3">
      <c r="A758" s="74">
        <v>180085</v>
      </c>
      <c r="B758" s="74" t="s">
        <v>101</v>
      </c>
      <c r="C758" s="74">
        <v>14</v>
      </c>
      <c r="D758" s="74" t="s">
        <v>2044</v>
      </c>
      <c r="E758" s="74" t="s">
        <v>2045</v>
      </c>
      <c r="F758" s="74" t="s">
        <v>2046</v>
      </c>
      <c r="G758" s="74" t="s">
        <v>235</v>
      </c>
      <c r="H758" s="74" t="s">
        <v>247</v>
      </c>
      <c r="I758" s="110">
        <v>1000</v>
      </c>
      <c r="J758" s="110"/>
      <c r="K758" s="110"/>
      <c r="L758" s="110"/>
      <c r="M758" s="110"/>
      <c r="N758" s="110"/>
    </row>
    <row r="759" spans="1:14" x14ac:dyDescent="0.3">
      <c r="A759" s="74">
        <v>180087</v>
      </c>
      <c r="B759" s="74" t="s">
        <v>101</v>
      </c>
      <c r="C759" s="74">
        <v>14</v>
      </c>
      <c r="D759" s="74" t="s">
        <v>2047</v>
      </c>
      <c r="E759" s="74" t="s">
        <v>2048</v>
      </c>
      <c r="F759" s="74" t="s">
        <v>2049</v>
      </c>
      <c r="G759" s="74" t="s">
        <v>235</v>
      </c>
      <c r="H759" s="74">
        <v>41018</v>
      </c>
      <c r="I759" s="110">
        <v>0</v>
      </c>
      <c r="J759" s="110"/>
      <c r="K759" s="110">
        <v>0</v>
      </c>
      <c r="L759" s="110">
        <v>0</v>
      </c>
      <c r="M759" s="110"/>
      <c r="N759" s="110">
        <v>0</v>
      </c>
    </row>
    <row r="760" spans="1:14" x14ac:dyDescent="0.3">
      <c r="A760" s="74">
        <v>180089</v>
      </c>
      <c r="B760" s="74" t="s">
        <v>101</v>
      </c>
      <c r="C760" s="74">
        <v>14</v>
      </c>
      <c r="D760" s="74" t="s">
        <v>2050</v>
      </c>
      <c r="E760" s="74" t="s">
        <v>2051</v>
      </c>
      <c r="F760" s="74" t="s">
        <v>2052</v>
      </c>
      <c r="G760" s="74" t="s">
        <v>235</v>
      </c>
      <c r="H760" s="74">
        <v>41039</v>
      </c>
      <c r="I760" s="110">
        <v>100</v>
      </c>
      <c r="J760" s="110"/>
      <c r="K760" s="110"/>
      <c r="L760" s="110"/>
      <c r="M760" s="110"/>
      <c r="N760" s="110"/>
    </row>
    <row r="761" spans="1:14" x14ac:dyDescent="0.3">
      <c r="A761" s="74">
        <v>180092</v>
      </c>
      <c r="B761" s="74" t="s">
        <v>101</v>
      </c>
      <c r="C761" s="74">
        <v>14</v>
      </c>
      <c r="D761" s="74" t="s">
        <v>2053</v>
      </c>
      <c r="E761" s="74" t="s">
        <v>2054</v>
      </c>
      <c r="F761" s="74" t="s">
        <v>1981</v>
      </c>
      <c r="G761" s="74" t="s">
        <v>235</v>
      </c>
      <c r="H761" s="74">
        <v>41040</v>
      </c>
      <c r="I761" s="110">
        <v>0</v>
      </c>
      <c r="J761" s="110"/>
      <c r="K761" s="110"/>
      <c r="L761" s="110"/>
      <c r="M761" s="110">
        <v>0</v>
      </c>
      <c r="N761" s="110"/>
    </row>
    <row r="762" spans="1:14" x14ac:dyDescent="0.3">
      <c r="A762" s="74">
        <v>180224</v>
      </c>
      <c r="B762" s="74" t="s">
        <v>101</v>
      </c>
      <c r="C762" s="74">
        <v>14</v>
      </c>
      <c r="D762" s="74" t="s">
        <v>666</v>
      </c>
      <c r="E762" s="74" t="s">
        <v>2180</v>
      </c>
      <c r="F762" s="74" t="s">
        <v>2181</v>
      </c>
      <c r="G762" s="74" t="s">
        <v>235</v>
      </c>
      <c r="H762" s="74" t="s">
        <v>237</v>
      </c>
      <c r="I762" s="110">
        <v>100</v>
      </c>
      <c r="J762" s="110"/>
      <c r="K762" s="110"/>
      <c r="L762" s="110">
        <v>0</v>
      </c>
      <c r="M762" s="110">
        <v>0</v>
      </c>
      <c r="N762" s="110">
        <v>0</v>
      </c>
    </row>
    <row r="763" spans="1:14" x14ac:dyDescent="0.3">
      <c r="A763" s="74">
        <v>180307</v>
      </c>
      <c r="B763" s="74" t="s">
        <v>101</v>
      </c>
      <c r="C763" s="74">
        <v>14</v>
      </c>
      <c r="D763" s="74" t="s">
        <v>666</v>
      </c>
      <c r="E763" s="74" t="s">
        <v>2238</v>
      </c>
      <c r="F763" s="74" t="s">
        <v>2239</v>
      </c>
      <c r="G763" s="74" t="s">
        <v>235</v>
      </c>
      <c r="H763" s="74">
        <v>40071</v>
      </c>
      <c r="I763" s="110">
        <v>0</v>
      </c>
      <c r="J763" s="110"/>
      <c r="K763" s="110">
        <v>20</v>
      </c>
      <c r="L763" s="110">
        <v>50</v>
      </c>
      <c r="M763" s="110">
        <v>52</v>
      </c>
      <c r="N763" s="110">
        <v>50</v>
      </c>
    </row>
    <row r="764" spans="1:14" x14ac:dyDescent="0.3">
      <c r="A764" s="74">
        <v>180214</v>
      </c>
      <c r="B764" s="74" t="s">
        <v>101</v>
      </c>
      <c r="C764" s="74">
        <v>14</v>
      </c>
      <c r="D764" s="74" t="s">
        <v>666</v>
      </c>
      <c r="E764" s="74" t="s">
        <v>2171</v>
      </c>
      <c r="F764" s="74" t="s">
        <v>2172</v>
      </c>
      <c r="G764" s="74" t="s">
        <v>235</v>
      </c>
      <c r="H764" s="74">
        <v>42071</v>
      </c>
      <c r="I764" s="110">
        <v>0</v>
      </c>
      <c r="J764" s="110">
        <v>0</v>
      </c>
      <c r="K764" s="110">
        <v>0</v>
      </c>
      <c r="L764" s="110">
        <v>0</v>
      </c>
      <c r="M764" s="110">
        <v>0</v>
      </c>
      <c r="N764" s="110">
        <v>0</v>
      </c>
    </row>
    <row r="765" spans="1:14" x14ac:dyDescent="0.3">
      <c r="A765" s="74">
        <v>180242</v>
      </c>
      <c r="B765" s="74" t="s">
        <v>101</v>
      </c>
      <c r="C765" s="74">
        <v>14</v>
      </c>
      <c r="D765" s="74" t="s">
        <v>666</v>
      </c>
      <c r="E765" s="74" t="s">
        <v>2194</v>
      </c>
      <c r="F765" s="74" t="s">
        <v>1416</v>
      </c>
      <c r="G765" s="74" t="s">
        <v>235</v>
      </c>
      <c r="H765" s="74" t="s">
        <v>253</v>
      </c>
      <c r="I765" s="110">
        <v>1666.66</v>
      </c>
      <c r="J765" s="110"/>
      <c r="K765" s="110">
        <v>0</v>
      </c>
      <c r="L765" s="110">
        <v>0</v>
      </c>
      <c r="M765" s="110">
        <v>0</v>
      </c>
      <c r="N765" s="110">
        <v>0</v>
      </c>
    </row>
    <row r="766" spans="1:14" x14ac:dyDescent="0.3">
      <c r="A766" s="74">
        <v>180276</v>
      </c>
      <c r="B766" s="74" t="s">
        <v>101</v>
      </c>
      <c r="C766" s="74">
        <v>14</v>
      </c>
      <c r="D766" s="74" t="s">
        <v>666</v>
      </c>
      <c r="E766" s="74" t="s">
        <v>2217</v>
      </c>
      <c r="F766" s="74" t="s">
        <v>1721</v>
      </c>
      <c r="G766" s="74" t="s">
        <v>235</v>
      </c>
      <c r="H766" s="74">
        <v>42276</v>
      </c>
      <c r="I766" s="110">
        <v>0</v>
      </c>
      <c r="J766" s="110">
        <v>0</v>
      </c>
      <c r="K766" s="110"/>
      <c r="L766" s="110"/>
      <c r="M766" s="110"/>
      <c r="N766" s="110">
        <v>70</v>
      </c>
    </row>
    <row r="767" spans="1:14" x14ac:dyDescent="0.3">
      <c r="A767" s="74">
        <v>180007</v>
      </c>
      <c r="B767" s="74" t="s">
        <v>101</v>
      </c>
      <c r="C767" s="74">
        <v>14</v>
      </c>
      <c r="D767" s="74" t="s">
        <v>666</v>
      </c>
      <c r="E767" s="74" t="s">
        <v>1962</v>
      </c>
      <c r="F767" s="74" t="s">
        <v>1963</v>
      </c>
      <c r="G767" s="74" t="s">
        <v>235</v>
      </c>
      <c r="H767" s="74">
        <v>41101</v>
      </c>
      <c r="I767" s="110">
        <v>3709.59</v>
      </c>
      <c r="J767" s="110"/>
      <c r="K767" s="110">
        <v>0</v>
      </c>
      <c r="L767" s="110"/>
      <c r="M767" s="110"/>
      <c r="N767" s="110">
        <v>0</v>
      </c>
    </row>
    <row r="768" spans="1:14" x14ac:dyDescent="0.3">
      <c r="A768" s="74">
        <v>180206</v>
      </c>
      <c r="B768" s="74" t="s">
        <v>101</v>
      </c>
      <c r="C768" s="74">
        <v>14</v>
      </c>
      <c r="D768" s="74" t="s">
        <v>666</v>
      </c>
      <c r="E768" s="74" t="s">
        <v>2168</v>
      </c>
      <c r="F768" s="74" t="s">
        <v>2169</v>
      </c>
      <c r="G768" s="74" t="s">
        <v>235</v>
      </c>
      <c r="H768" s="74">
        <v>40351</v>
      </c>
      <c r="I768" s="110">
        <v>833.34</v>
      </c>
      <c r="J768" s="110"/>
      <c r="K768" s="110"/>
      <c r="L768" s="110"/>
      <c r="M768" s="110">
        <v>0</v>
      </c>
      <c r="N768" s="110">
        <v>0</v>
      </c>
    </row>
    <row r="769" spans="1:14" x14ac:dyDescent="0.3">
      <c r="A769" s="74">
        <v>180210</v>
      </c>
      <c r="B769" s="74" t="s">
        <v>101</v>
      </c>
      <c r="C769" s="74">
        <v>14</v>
      </c>
      <c r="D769" s="74" t="s">
        <v>666</v>
      </c>
      <c r="E769" s="74" t="s">
        <v>2170</v>
      </c>
      <c r="F769" s="74" t="s">
        <v>1406</v>
      </c>
      <c r="G769" s="74" t="s">
        <v>235</v>
      </c>
      <c r="H769" s="74">
        <v>40353</v>
      </c>
      <c r="I769" s="110">
        <v>0</v>
      </c>
      <c r="J769" s="110"/>
      <c r="K769" s="110"/>
      <c r="L769" s="110"/>
      <c r="M769" s="110">
        <v>0</v>
      </c>
      <c r="N769" s="110">
        <v>0</v>
      </c>
    </row>
    <row r="770" spans="1:14" x14ac:dyDescent="0.3">
      <c r="A770" s="74">
        <v>180332</v>
      </c>
      <c r="B770" s="74" t="s">
        <v>101</v>
      </c>
      <c r="C770" s="74">
        <v>14</v>
      </c>
      <c r="D770" s="74" t="s">
        <v>666</v>
      </c>
      <c r="E770" s="74" t="s">
        <v>2255</v>
      </c>
      <c r="F770" s="74" t="s">
        <v>1769</v>
      </c>
      <c r="G770" s="74" t="s">
        <v>235</v>
      </c>
      <c r="H770" s="74" t="s">
        <v>254</v>
      </c>
      <c r="I770" s="110">
        <v>400</v>
      </c>
      <c r="J770" s="110"/>
      <c r="K770" s="110"/>
      <c r="L770" s="110"/>
      <c r="M770" s="110">
        <v>0</v>
      </c>
      <c r="N770" s="110">
        <v>1307.4100000000001</v>
      </c>
    </row>
    <row r="771" spans="1:14" x14ac:dyDescent="0.3">
      <c r="A771" s="74">
        <v>180032</v>
      </c>
      <c r="B771" s="74" t="s">
        <v>101</v>
      </c>
      <c r="C771" s="74">
        <v>14</v>
      </c>
      <c r="D771" s="74" t="s">
        <v>666</v>
      </c>
      <c r="E771" s="74" t="s">
        <v>1988</v>
      </c>
      <c r="F771" s="74" t="s">
        <v>1989</v>
      </c>
      <c r="G771" s="74" t="s">
        <v>235</v>
      </c>
      <c r="H771" s="74">
        <v>42101</v>
      </c>
      <c r="I771" s="110">
        <v>4557.5</v>
      </c>
      <c r="J771" s="110"/>
      <c r="K771" s="110">
        <v>0</v>
      </c>
      <c r="L771" s="110"/>
      <c r="M771" s="110"/>
      <c r="N771" s="110">
        <v>0</v>
      </c>
    </row>
    <row r="772" spans="1:14" x14ac:dyDescent="0.3">
      <c r="A772" s="74">
        <v>180077</v>
      </c>
      <c r="B772" s="74" t="s">
        <v>101</v>
      </c>
      <c r="C772" s="74">
        <v>14</v>
      </c>
      <c r="D772" s="74" t="s">
        <v>666</v>
      </c>
      <c r="E772" s="74" t="s">
        <v>2035</v>
      </c>
      <c r="F772" s="74" t="s">
        <v>2036</v>
      </c>
      <c r="G772" s="74" t="s">
        <v>235</v>
      </c>
      <c r="H772" s="74">
        <v>42408</v>
      </c>
      <c r="I772" s="110">
        <v>3341.92</v>
      </c>
      <c r="J772" s="110"/>
      <c r="K772" s="110"/>
      <c r="L772" s="110"/>
      <c r="M772" s="110"/>
      <c r="N772" s="110"/>
    </row>
    <row r="773" spans="1:14" x14ac:dyDescent="0.3">
      <c r="A773" s="74">
        <v>180110</v>
      </c>
      <c r="B773" s="74" t="s">
        <v>101</v>
      </c>
      <c r="C773" s="74">
        <v>14</v>
      </c>
      <c r="D773" s="74" t="s">
        <v>666</v>
      </c>
      <c r="E773" s="74" t="s">
        <v>2072</v>
      </c>
      <c r="F773" s="74" t="s">
        <v>2073</v>
      </c>
      <c r="G773" s="74" t="s">
        <v>235</v>
      </c>
      <c r="H773" s="74" t="s">
        <v>238</v>
      </c>
      <c r="I773" s="110">
        <v>0</v>
      </c>
      <c r="J773" s="110"/>
      <c r="K773" s="110"/>
      <c r="L773" s="110"/>
      <c r="M773" s="110"/>
      <c r="N773" s="110"/>
    </row>
    <row r="774" spans="1:14" x14ac:dyDescent="0.3">
      <c r="A774" s="74">
        <v>180234</v>
      </c>
      <c r="B774" s="74" t="s">
        <v>101</v>
      </c>
      <c r="C774" s="74">
        <v>14</v>
      </c>
      <c r="D774" s="74" t="s">
        <v>666</v>
      </c>
      <c r="E774" s="74" t="s">
        <v>2187</v>
      </c>
      <c r="F774" s="74" t="s">
        <v>2188</v>
      </c>
      <c r="G774" s="74" t="s">
        <v>235</v>
      </c>
      <c r="H774" s="74">
        <v>40360</v>
      </c>
      <c r="I774" s="110"/>
      <c r="J774" s="110"/>
      <c r="K774" s="110"/>
      <c r="L774" s="110"/>
      <c r="M774" s="110"/>
      <c r="N774" s="110"/>
    </row>
    <row r="775" spans="1:14" x14ac:dyDescent="0.3">
      <c r="A775" s="74">
        <v>180238</v>
      </c>
      <c r="B775" s="74" t="s">
        <v>101</v>
      </c>
      <c r="C775" s="74">
        <v>14</v>
      </c>
      <c r="D775" s="74" t="s">
        <v>666</v>
      </c>
      <c r="E775" s="74" t="s">
        <v>2189</v>
      </c>
      <c r="F775" s="74" t="s">
        <v>2190</v>
      </c>
      <c r="G775" s="74" t="s">
        <v>235</v>
      </c>
      <c r="H775" s="74">
        <v>42001</v>
      </c>
      <c r="I775" s="110">
        <v>0</v>
      </c>
      <c r="J775" s="110"/>
      <c r="K775" s="110"/>
      <c r="L775" s="110"/>
      <c r="M775" s="110"/>
      <c r="N775" s="110"/>
    </row>
    <row r="776" spans="1:14" x14ac:dyDescent="0.3">
      <c r="A776" s="74">
        <v>180258</v>
      </c>
      <c r="B776" s="74" t="s">
        <v>101</v>
      </c>
      <c r="C776" s="74">
        <v>14</v>
      </c>
      <c r="D776" s="74" t="s">
        <v>666</v>
      </c>
      <c r="E776" s="74" t="s">
        <v>2203</v>
      </c>
      <c r="F776" s="74" t="s">
        <v>1709</v>
      </c>
      <c r="G776" s="74" t="s">
        <v>235</v>
      </c>
      <c r="H776" s="74">
        <v>42445</v>
      </c>
      <c r="I776" s="110">
        <v>150</v>
      </c>
      <c r="J776" s="110">
        <v>0</v>
      </c>
      <c r="K776" s="110"/>
      <c r="L776" s="110"/>
      <c r="M776" s="110"/>
      <c r="N776" s="110"/>
    </row>
    <row r="777" spans="1:14" x14ac:dyDescent="0.3">
      <c r="A777" s="74">
        <v>180266</v>
      </c>
      <c r="B777" s="74" t="s">
        <v>101</v>
      </c>
      <c r="C777" s="74">
        <v>14</v>
      </c>
      <c r="D777" s="74" t="s">
        <v>666</v>
      </c>
      <c r="E777" s="74" t="s">
        <v>1547</v>
      </c>
      <c r="F777" s="74" t="s">
        <v>792</v>
      </c>
      <c r="G777" s="74" t="s">
        <v>235</v>
      </c>
      <c r="H777" s="74" t="s">
        <v>256</v>
      </c>
      <c r="I777" s="110">
        <v>0</v>
      </c>
      <c r="J777" s="110"/>
      <c r="K777" s="110"/>
      <c r="L777" s="110"/>
      <c r="M777" s="110"/>
      <c r="N777" s="110">
        <v>0</v>
      </c>
    </row>
    <row r="778" spans="1:14" x14ac:dyDescent="0.3">
      <c r="A778" s="74">
        <v>180005</v>
      </c>
      <c r="B778" s="74" t="s">
        <v>101</v>
      </c>
      <c r="C778" s="74">
        <v>14</v>
      </c>
      <c r="D778" s="74" t="s">
        <v>666</v>
      </c>
      <c r="E778" s="74" t="s">
        <v>1961</v>
      </c>
      <c r="F778" s="74" t="s">
        <v>1117</v>
      </c>
      <c r="G778" s="74" t="s">
        <v>235</v>
      </c>
      <c r="H778" s="74">
        <v>42602</v>
      </c>
      <c r="I778" s="110"/>
      <c r="J778" s="110"/>
      <c r="K778" s="110">
        <v>0</v>
      </c>
      <c r="L778" s="110"/>
      <c r="M778" s="110"/>
      <c r="N778" s="110">
        <v>0</v>
      </c>
    </row>
    <row r="779" spans="1:14" x14ac:dyDescent="0.3">
      <c r="A779" s="74">
        <v>180011</v>
      </c>
      <c r="B779" s="74" t="s">
        <v>101</v>
      </c>
      <c r="C779" s="74">
        <v>14</v>
      </c>
      <c r="D779" s="74" t="s">
        <v>666</v>
      </c>
      <c r="E779" s="74" t="s">
        <v>1964</v>
      </c>
      <c r="F779" s="74" t="s">
        <v>1965</v>
      </c>
      <c r="G779" s="74" t="s">
        <v>235</v>
      </c>
      <c r="H779" s="74">
        <v>40906</v>
      </c>
      <c r="I779" s="110">
        <v>0</v>
      </c>
      <c r="J779" s="110"/>
      <c r="K779" s="110"/>
      <c r="L779" s="110"/>
      <c r="M779" s="110"/>
      <c r="N779" s="110"/>
    </row>
    <row r="780" spans="1:14" x14ac:dyDescent="0.3">
      <c r="A780" s="74">
        <v>180026</v>
      </c>
      <c r="B780" s="74" t="s">
        <v>101</v>
      </c>
      <c r="C780" s="74">
        <v>14</v>
      </c>
      <c r="D780" s="74" t="s">
        <v>666</v>
      </c>
      <c r="E780" s="74" t="s">
        <v>1979</v>
      </c>
      <c r="F780" s="74" t="s">
        <v>1980</v>
      </c>
      <c r="G780" s="74" t="s">
        <v>235</v>
      </c>
      <c r="H780" s="74">
        <v>40403</v>
      </c>
      <c r="I780" s="110">
        <v>100</v>
      </c>
      <c r="J780" s="110"/>
      <c r="K780" s="110">
        <v>0</v>
      </c>
      <c r="L780" s="110"/>
      <c r="M780" s="110">
        <v>0</v>
      </c>
      <c r="N780" s="110">
        <v>500</v>
      </c>
    </row>
    <row r="781" spans="1:14" x14ac:dyDescent="0.3">
      <c r="A781" s="74">
        <v>180062</v>
      </c>
      <c r="B781" s="74" t="s">
        <v>101</v>
      </c>
      <c r="C781" s="74">
        <v>14</v>
      </c>
      <c r="D781" s="74" t="s">
        <v>666</v>
      </c>
      <c r="E781" s="74" t="s">
        <v>2015</v>
      </c>
      <c r="F781" s="74" t="s">
        <v>2016</v>
      </c>
      <c r="G781" s="74" t="s">
        <v>235</v>
      </c>
      <c r="H781" s="74" t="s">
        <v>620</v>
      </c>
      <c r="I781" s="110">
        <v>1400</v>
      </c>
      <c r="J781" s="110"/>
      <c r="K781" s="110"/>
      <c r="L781" s="110"/>
      <c r="M781" s="110"/>
      <c r="N781" s="110">
        <v>0</v>
      </c>
    </row>
    <row r="782" spans="1:14" x14ac:dyDescent="0.3">
      <c r="A782" s="74">
        <v>180075</v>
      </c>
      <c r="B782" s="74" t="s">
        <v>101</v>
      </c>
      <c r="C782" s="74">
        <v>14</v>
      </c>
      <c r="D782" s="74" t="s">
        <v>666</v>
      </c>
      <c r="E782" s="74" t="s">
        <v>2034</v>
      </c>
      <c r="F782" s="74" t="s">
        <v>1320</v>
      </c>
      <c r="G782" s="74" t="s">
        <v>235</v>
      </c>
      <c r="H782" s="74">
        <v>40423</v>
      </c>
      <c r="I782" s="110">
        <v>300</v>
      </c>
      <c r="J782" s="110"/>
      <c r="K782" s="110"/>
      <c r="L782" s="110"/>
      <c r="M782" s="110">
        <v>0</v>
      </c>
      <c r="N782" s="110">
        <v>0</v>
      </c>
    </row>
    <row r="783" spans="1:14" x14ac:dyDescent="0.3">
      <c r="A783" s="74">
        <v>180097</v>
      </c>
      <c r="B783" s="74" t="s">
        <v>101</v>
      </c>
      <c r="C783" s="74">
        <v>14</v>
      </c>
      <c r="D783" s="74" t="s">
        <v>666</v>
      </c>
      <c r="E783" s="74" t="s">
        <v>6582</v>
      </c>
      <c r="F783" s="74" t="s">
        <v>6583</v>
      </c>
      <c r="G783" s="74" t="s">
        <v>235</v>
      </c>
      <c r="H783" s="74">
        <v>41075</v>
      </c>
      <c r="I783" s="110">
        <v>1829.74</v>
      </c>
      <c r="J783" s="110"/>
      <c r="K783" s="110"/>
      <c r="L783" s="110"/>
      <c r="M783" s="110"/>
      <c r="N783" s="110"/>
    </row>
    <row r="784" spans="1:14" x14ac:dyDescent="0.3">
      <c r="A784" s="74">
        <v>180123</v>
      </c>
      <c r="B784" s="74" t="s">
        <v>101</v>
      </c>
      <c r="C784" s="74">
        <v>14</v>
      </c>
      <c r="D784" s="74" t="s">
        <v>666</v>
      </c>
      <c r="E784" s="74" t="s">
        <v>2082</v>
      </c>
      <c r="F784" s="74" t="s">
        <v>2083</v>
      </c>
      <c r="G784" s="74" t="s">
        <v>235</v>
      </c>
      <c r="H784" s="74" t="s">
        <v>236</v>
      </c>
      <c r="I784" s="110">
        <v>1365.34</v>
      </c>
      <c r="J784" s="110"/>
      <c r="K784" s="110"/>
      <c r="L784" s="110">
        <v>0</v>
      </c>
      <c r="M784" s="110">
        <v>0</v>
      </c>
      <c r="N784" s="110">
        <v>0</v>
      </c>
    </row>
    <row r="785" spans="1:14" x14ac:dyDescent="0.3">
      <c r="A785" s="74">
        <v>180130</v>
      </c>
      <c r="B785" s="74" t="s">
        <v>101</v>
      </c>
      <c r="C785" s="74">
        <v>14</v>
      </c>
      <c r="D785" s="74" t="s">
        <v>666</v>
      </c>
      <c r="E785" s="74" t="s">
        <v>2087</v>
      </c>
      <c r="F785" s="74" t="s">
        <v>2088</v>
      </c>
      <c r="G785" s="74" t="s">
        <v>235</v>
      </c>
      <c r="H785" s="74">
        <v>42240</v>
      </c>
      <c r="I785" s="110">
        <v>4083.32</v>
      </c>
      <c r="J785" s="110"/>
      <c r="K785" s="110">
        <v>0</v>
      </c>
      <c r="L785" s="110">
        <v>0</v>
      </c>
      <c r="M785" s="110"/>
      <c r="N785" s="110">
        <v>0</v>
      </c>
    </row>
    <row r="786" spans="1:14" x14ac:dyDescent="0.3">
      <c r="A786" s="74">
        <v>180161</v>
      </c>
      <c r="B786" s="74" t="s">
        <v>101</v>
      </c>
      <c r="C786" s="74">
        <v>14</v>
      </c>
      <c r="D786" s="74" t="s">
        <v>666</v>
      </c>
      <c r="E786" s="74" t="s">
        <v>2120</v>
      </c>
      <c r="F786" s="74" t="s">
        <v>2121</v>
      </c>
      <c r="G786" s="74" t="s">
        <v>235</v>
      </c>
      <c r="H786" s="74">
        <v>42539</v>
      </c>
      <c r="I786" s="110">
        <v>143.69999999999999</v>
      </c>
      <c r="J786" s="110"/>
      <c r="K786" s="110"/>
      <c r="L786" s="110"/>
      <c r="M786" s="110"/>
      <c r="N786" s="110">
        <v>0</v>
      </c>
    </row>
    <row r="787" spans="1:14" x14ac:dyDescent="0.3">
      <c r="A787" s="74">
        <v>180183</v>
      </c>
      <c r="B787" s="74" t="s">
        <v>101</v>
      </c>
      <c r="C787" s="74">
        <v>14</v>
      </c>
      <c r="D787" s="74" t="s">
        <v>666</v>
      </c>
      <c r="E787" s="74" t="s">
        <v>2141</v>
      </c>
      <c r="F787" s="74" t="s">
        <v>2142</v>
      </c>
      <c r="G787" s="74" t="s">
        <v>235</v>
      </c>
      <c r="H787" s="74">
        <v>42431</v>
      </c>
      <c r="I787" s="110">
        <v>450</v>
      </c>
      <c r="J787" s="110"/>
      <c r="K787" s="110"/>
      <c r="L787" s="110"/>
      <c r="M787" s="110"/>
      <c r="N787" s="110">
        <v>0</v>
      </c>
    </row>
    <row r="788" spans="1:14" x14ac:dyDescent="0.3">
      <c r="A788" s="74">
        <v>180232</v>
      </c>
      <c r="B788" s="74" t="s">
        <v>101</v>
      </c>
      <c r="C788" s="74">
        <v>14</v>
      </c>
      <c r="D788" s="74" t="s">
        <v>666</v>
      </c>
      <c r="E788" s="74" t="s">
        <v>2186</v>
      </c>
      <c r="F788" s="74" t="s">
        <v>2167</v>
      </c>
      <c r="G788" s="74" t="s">
        <v>235</v>
      </c>
      <c r="H788" s="74">
        <v>40359</v>
      </c>
      <c r="I788" s="110">
        <v>400</v>
      </c>
      <c r="J788" s="110"/>
      <c r="K788" s="110"/>
      <c r="L788" s="110"/>
      <c r="M788" s="110"/>
      <c r="N788" s="110"/>
    </row>
    <row r="789" spans="1:14" x14ac:dyDescent="0.3">
      <c r="A789" s="74">
        <v>180249</v>
      </c>
      <c r="B789" s="74" t="s">
        <v>101</v>
      </c>
      <c r="C789" s="74">
        <v>14</v>
      </c>
      <c r="D789" s="74" t="s">
        <v>666</v>
      </c>
      <c r="E789" s="74" t="s">
        <v>2196</v>
      </c>
      <c r="F789" s="74" t="s">
        <v>2197</v>
      </c>
      <c r="G789" s="74" t="s">
        <v>235</v>
      </c>
      <c r="H789" s="74">
        <v>41502</v>
      </c>
      <c r="I789" s="110">
        <v>1400</v>
      </c>
      <c r="J789" s="110"/>
      <c r="K789" s="110"/>
      <c r="L789" s="110"/>
      <c r="M789" s="110"/>
      <c r="N789" s="110">
        <v>0</v>
      </c>
    </row>
    <row r="790" spans="1:14" x14ac:dyDescent="0.3">
      <c r="A790" s="74">
        <v>180320</v>
      </c>
      <c r="B790" s="74" t="s">
        <v>101</v>
      </c>
      <c r="C790" s="74">
        <v>14</v>
      </c>
      <c r="D790" s="74" t="s">
        <v>666</v>
      </c>
      <c r="E790" s="74" t="s">
        <v>2249</v>
      </c>
      <c r="F790" s="74" t="s">
        <v>2250</v>
      </c>
      <c r="G790" s="74" t="s">
        <v>235</v>
      </c>
      <c r="H790" s="74">
        <v>41095</v>
      </c>
      <c r="I790" s="110">
        <v>0</v>
      </c>
      <c r="J790" s="110"/>
      <c r="K790" s="110"/>
      <c r="L790" s="110"/>
      <c r="M790" s="110"/>
      <c r="N790" s="110"/>
    </row>
    <row r="791" spans="1:14" x14ac:dyDescent="0.3">
      <c r="A791" s="74">
        <v>180013</v>
      </c>
      <c r="B791" s="74" t="s">
        <v>101</v>
      </c>
      <c r="C791" s="74">
        <v>14</v>
      </c>
      <c r="D791" s="74" t="s">
        <v>666</v>
      </c>
      <c r="E791" s="74" t="s">
        <v>1967</v>
      </c>
      <c r="F791" s="74" t="s">
        <v>1966</v>
      </c>
      <c r="G791" s="74" t="s">
        <v>235</v>
      </c>
      <c r="H791" s="74" t="s">
        <v>246</v>
      </c>
      <c r="I791" s="110">
        <v>333.34</v>
      </c>
      <c r="J791" s="110"/>
      <c r="K791" s="110"/>
      <c r="L791" s="110"/>
      <c r="M791" s="110"/>
      <c r="N791" s="110"/>
    </row>
    <row r="792" spans="1:14" x14ac:dyDescent="0.3">
      <c r="A792" s="74">
        <v>180025</v>
      </c>
      <c r="B792" s="74" t="s">
        <v>101</v>
      </c>
      <c r="C792" s="74">
        <v>14</v>
      </c>
      <c r="D792" s="74" t="s">
        <v>666</v>
      </c>
      <c r="E792" s="74" t="s">
        <v>1978</v>
      </c>
      <c r="F792" s="74" t="s">
        <v>1261</v>
      </c>
      <c r="G792" s="74" t="s">
        <v>235</v>
      </c>
      <c r="H792" s="74">
        <v>42025</v>
      </c>
      <c r="I792" s="110">
        <v>375</v>
      </c>
      <c r="J792" s="110"/>
      <c r="K792" s="110"/>
      <c r="L792" s="110"/>
      <c r="M792" s="110"/>
      <c r="N792" s="110">
        <v>52</v>
      </c>
    </row>
    <row r="793" spans="1:14" x14ac:dyDescent="0.3">
      <c r="A793" s="74">
        <v>180048</v>
      </c>
      <c r="B793" s="74" t="s">
        <v>101</v>
      </c>
      <c r="C793" s="74">
        <v>14</v>
      </c>
      <c r="D793" s="74" t="s">
        <v>666</v>
      </c>
      <c r="E793" s="74" t="s">
        <v>2005</v>
      </c>
      <c r="F793" s="74" t="s">
        <v>2006</v>
      </c>
      <c r="G793" s="74" t="s">
        <v>235</v>
      </c>
      <c r="H793" s="74" t="s">
        <v>647</v>
      </c>
      <c r="I793" s="110">
        <v>0</v>
      </c>
      <c r="J793" s="110"/>
      <c r="K793" s="110"/>
      <c r="L793" s="110"/>
      <c r="M793" s="110"/>
      <c r="N793" s="110"/>
    </row>
    <row r="794" spans="1:14" x14ac:dyDescent="0.3">
      <c r="A794" s="74">
        <v>180060</v>
      </c>
      <c r="B794" s="74" t="s">
        <v>101</v>
      </c>
      <c r="C794" s="74">
        <v>14</v>
      </c>
      <c r="D794" s="74" t="s">
        <v>666</v>
      </c>
      <c r="E794" s="74" t="s">
        <v>2012</v>
      </c>
      <c r="F794" s="74" t="s">
        <v>2013</v>
      </c>
      <c r="G794" s="74" t="s">
        <v>235</v>
      </c>
      <c r="H794" s="74">
        <v>40701</v>
      </c>
      <c r="I794" s="110">
        <v>0</v>
      </c>
      <c r="J794" s="110"/>
      <c r="K794" s="110"/>
      <c r="L794" s="110"/>
      <c r="M794" s="110">
        <v>47</v>
      </c>
      <c r="N794" s="110">
        <v>25</v>
      </c>
    </row>
    <row r="795" spans="1:14" x14ac:dyDescent="0.3">
      <c r="A795" s="74">
        <v>180083</v>
      </c>
      <c r="B795" s="74" t="s">
        <v>101</v>
      </c>
      <c r="C795" s="74">
        <v>14</v>
      </c>
      <c r="D795" s="74" t="s">
        <v>666</v>
      </c>
      <c r="E795" s="74" t="s">
        <v>2041</v>
      </c>
      <c r="F795" s="74" t="s">
        <v>2042</v>
      </c>
      <c r="G795" s="74" t="s">
        <v>235</v>
      </c>
      <c r="H795" s="74">
        <v>42410</v>
      </c>
      <c r="I795" s="110">
        <v>0</v>
      </c>
      <c r="J795" s="110"/>
      <c r="K795" s="110"/>
      <c r="L795" s="110">
        <v>0</v>
      </c>
      <c r="M795" s="110">
        <v>0</v>
      </c>
      <c r="N795" s="110">
        <v>0</v>
      </c>
    </row>
    <row r="796" spans="1:14" x14ac:dyDescent="0.3">
      <c r="A796" s="74">
        <v>180100</v>
      </c>
      <c r="B796" s="74" t="s">
        <v>101</v>
      </c>
      <c r="C796" s="74">
        <v>14</v>
      </c>
      <c r="D796" s="74" t="s">
        <v>666</v>
      </c>
      <c r="E796" s="74" t="s">
        <v>2062</v>
      </c>
      <c r="F796" s="74" t="s">
        <v>2063</v>
      </c>
      <c r="G796" s="74" t="s">
        <v>235</v>
      </c>
      <c r="H796" s="74" t="s">
        <v>248</v>
      </c>
      <c r="I796" s="110">
        <v>2166.66</v>
      </c>
      <c r="J796" s="110"/>
      <c r="K796" s="110">
        <v>0</v>
      </c>
      <c r="L796" s="110"/>
      <c r="M796" s="110">
        <v>585</v>
      </c>
      <c r="N796" s="110">
        <v>480</v>
      </c>
    </row>
    <row r="797" spans="1:14" x14ac:dyDescent="0.3">
      <c r="A797" s="74">
        <v>180104</v>
      </c>
      <c r="B797" s="74" t="s">
        <v>101</v>
      </c>
      <c r="C797" s="74">
        <v>14</v>
      </c>
      <c r="D797" s="74" t="s">
        <v>666</v>
      </c>
      <c r="E797" s="74" t="s">
        <v>5519</v>
      </c>
      <c r="F797" s="74" t="s">
        <v>2066</v>
      </c>
      <c r="G797" s="74" t="s">
        <v>235</v>
      </c>
      <c r="H797" s="74">
        <v>42041</v>
      </c>
      <c r="I797" s="110"/>
      <c r="J797" s="110"/>
      <c r="K797" s="110"/>
      <c r="L797" s="110"/>
      <c r="M797" s="110"/>
      <c r="N797" s="110"/>
    </row>
    <row r="798" spans="1:14" x14ac:dyDescent="0.3">
      <c r="A798" s="74">
        <v>180106</v>
      </c>
      <c r="B798" s="74" t="s">
        <v>101</v>
      </c>
      <c r="C798" s="74">
        <v>14</v>
      </c>
      <c r="D798" s="74" t="s">
        <v>666</v>
      </c>
      <c r="E798" s="74" t="s">
        <v>2068</v>
      </c>
      <c r="F798" s="74" t="s">
        <v>2067</v>
      </c>
      <c r="G798" s="74" t="s">
        <v>235</v>
      </c>
      <c r="H798" s="74" t="s">
        <v>252</v>
      </c>
      <c r="I798" s="110">
        <v>833.34</v>
      </c>
      <c r="J798" s="110"/>
      <c r="K798" s="110"/>
      <c r="L798" s="110"/>
      <c r="M798" s="110"/>
      <c r="N798" s="110"/>
    </row>
    <row r="799" spans="1:14" x14ac:dyDescent="0.3">
      <c r="A799" s="74">
        <v>180113</v>
      </c>
      <c r="B799" s="74" t="s">
        <v>101</v>
      </c>
      <c r="C799" s="74">
        <v>14</v>
      </c>
      <c r="D799" s="74" t="s">
        <v>666</v>
      </c>
      <c r="E799" s="74" t="s">
        <v>2074</v>
      </c>
      <c r="F799" s="74" t="s">
        <v>718</v>
      </c>
      <c r="G799" s="74" t="s">
        <v>235</v>
      </c>
      <c r="H799" s="74">
        <v>42345</v>
      </c>
      <c r="I799" s="110">
        <v>400</v>
      </c>
      <c r="J799" s="110"/>
      <c r="K799" s="110"/>
      <c r="L799" s="110"/>
      <c r="M799" s="110"/>
      <c r="N799" s="110"/>
    </row>
    <row r="800" spans="1:14" x14ac:dyDescent="0.3">
      <c r="A800" s="74">
        <v>180114</v>
      </c>
      <c r="B800" s="74" t="s">
        <v>101</v>
      </c>
      <c r="C800" s="74">
        <v>14</v>
      </c>
      <c r="D800" s="74" t="s">
        <v>666</v>
      </c>
      <c r="E800" s="74" t="s">
        <v>2075</v>
      </c>
      <c r="F800" s="74" t="s">
        <v>2076</v>
      </c>
      <c r="G800" s="74" t="s">
        <v>235</v>
      </c>
      <c r="H800" s="74" t="s">
        <v>239</v>
      </c>
      <c r="I800" s="110">
        <v>0</v>
      </c>
      <c r="J800" s="110"/>
      <c r="K800" s="110"/>
      <c r="L800" s="110"/>
      <c r="M800" s="110"/>
      <c r="N800" s="110">
        <v>0</v>
      </c>
    </row>
    <row r="801" spans="1:14" x14ac:dyDescent="0.3">
      <c r="A801" s="74">
        <v>180136</v>
      </c>
      <c r="B801" s="74" t="s">
        <v>101</v>
      </c>
      <c r="C801" s="74">
        <v>14</v>
      </c>
      <c r="D801" s="74" t="s">
        <v>666</v>
      </c>
      <c r="E801" s="74" t="s">
        <v>2094</v>
      </c>
      <c r="F801" s="74" t="s">
        <v>2095</v>
      </c>
      <c r="G801" s="74" t="s">
        <v>235</v>
      </c>
      <c r="H801" s="74">
        <v>40336</v>
      </c>
      <c r="I801" s="110">
        <v>0</v>
      </c>
      <c r="J801" s="110"/>
      <c r="K801" s="110"/>
      <c r="L801" s="110"/>
      <c r="M801" s="110"/>
      <c r="N801" s="110"/>
    </row>
    <row r="802" spans="1:14" x14ac:dyDescent="0.3">
      <c r="A802" s="74">
        <v>180144</v>
      </c>
      <c r="B802" s="74" t="s">
        <v>101</v>
      </c>
      <c r="C802" s="74">
        <v>14</v>
      </c>
      <c r="D802" s="74" t="s">
        <v>666</v>
      </c>
      <c r="E802" s="74" t="s">
        <v>2102</v>
      </c>
      <c r="F802" s="74" t="s">
        <v>2103</v>
      </c>
      <c r="G802" s="74" t="s">
        <v>235</v>
      </c>
      <c r="H802" s="74">
        <v>40342</v>
      </c>
      <c r="I802" s="110">
        <v>1125</v>
      </c>
      <c r="J802" s="110"/>
      <c r="K802" s="110"/>
      <c r="L802" s="110"/>
      <c r="M802" s="110"/>
      <c r="N802" s="110">
        <v>0</v>
      </c>
    </row>
    <row r="803" spans="1:14" x14ac:dyDescent="0.3">
      <c r="A803" s="74">
        <v>180187</v>
      </c>
      <c r="B803" s="74" t="s">
        <v>101</v>
      </c>
      <c r="C803" s="74">
        <v>14</v>
      </c>
      <c r="D803" s="74" t="s">
        <v>666</v>
      </c>
      <c r="E803" s="74" t="s">
        <v>2144</v>
      </c>
      <c r="F803" s="74" t="s">
        <v>2145</v>
      </c>
      <c r="G803" s="74" t="s">
        <v>235</v>
      </c>
      <c r="H803" s="74">
        <v>42066</v>
      </c>
      <c r="I803" s="110">
        <v>1250</v>
      </c>
      <c r="J803" s="110"/>
      <c r="K803" s="110">
        <v>0</v>
      </c>
      <c r="L803" s="110"/>
      <c r="M803" s="110">
        <v>0</v>
      </c>
      <c r="N803" s="110">
        <v>87</v>
      </c>
    </row>
    <row r="804" spans="1:14" x14ac:dyDescent="0.3">
      <c r="A804" s="74">
        <v>180193</v>
      </c>
      <c r="B804" s="74" t="s">
        <v>101</v>
      </c>
      <c r="C804" s="74">
        <v>14</v>
      </c>
      <c r="D804" s="74" t="s">
        <v>666</v>
      </c>
      <c r="E804" s="74" t="s">
        <v>2153</v>
      </c>
      <c r="F804" s="74" t="s">
        <v>2154</v>
      </c>
      <c r="G804" s="74" t="s">
        <v>235</v>
      </c>
      <c r="H804" s="74">
        <v>41056</v>
      </c>
      <c r="I804" s="110">
        <v>0</v>
      </c>
      <c r="J804" s="110"/>
      <c r="K804" s="110">
        <v>0</v>
      </c>
      <c r="L804" s="110"/>
      <c r="M804" s="110">
        <v>0</v>
      </c>
      <c r="N804" s="110">
        <v>0</v>
      </c>
    </row>
    <row r="805" spans="1:14" x14ac:dyDescent="0.3">
      <c r="A805" s="74">
        <v>180196</v>
      </c>
      <c r="B805" s="74" t="s">
        <v>101</v>
      </c>
      <c r="C805" s="74">
        <v>14</v>
      </c>
      <c r="D805" s="74" t="s">
        <v>666</v>
      </c>
      <c r="E805" s="74" t="s">
        <v>2158</v>
      </c>
      <c r="F805" s="74" t="s">
        <v>2159</v>
      </c>
      <c r="G805" s="74" t="s">
        <v>235</v>
      </c>
      <c r="H805" s="74">
        <v>40965</v>
      </c>
      <c r="I805" s="110"/>
      <c r="J805" s="110"/>
      <c r="K805" s="110"/>
      <c r="L805" s="110"/>
      <c r="M805" s="110"/>
      <c r="N805" s="110">
        <v>0</v>
      </c>
    </row>
    <row r="806" spans="1:14" x14ac:dyDescent="0.3">
      <c r="A806" s="74">
        <v>180231</v>
      </c>
      <c r="B806" s="74" t="s">
        <v>101</v>
      </c>
      <c r="C806" s="74">
        <v>14</v>
      </c>
      <c r="D806" s="74" t="s">
        <v>666</v>
      </c>
      <c r="E806" s="74" t="s">
        <v>5301</v>
      </c>
      <c r="F806" s="74" t="s">
        <v>2185</v>
      </c>
      <c r="G806" s="74" t="s">
        <v>235</v>
      </c>
      <c r="H806" s="74">
        <v>42302</v>
      </c>
      <c r="I806" s="110">
        <v>3570.84</v>
      </c>
      <c r="J806" s="110"/>
      <c r="K806" s="110"/>
      <c r="L806" s="110"/>
      <c r="M806" s="110"/>
      <c r="N806" s="110">
        <v>722</v>
      </c>
    </row>
    <row r="807" spans="1:14" x14ac:dyDescent="0.3">
      <c r="A807" s="74">
        <v>180262</v>
      </c>
      <c r="B807" s="74" t="s">
        <v>101</v>
      </c>
      <c r="C807" s="74">
        <v>14</v>
      </c>
      <c r="D807" s="74" t="s">
        <v>666</v>
      </c>
      <c r="E807" s="74" t="s">
        <v>5948</v>
      </c>
      <c r="F807" s="74" t="s">
        <v>5949</v>
      </c>
      <c r="G807" s="74" t="s">
        <v>235</v>
      </c>
      <c r="H807" s="74">
        <v>42450</v>
      </c>
      <c r="I807" s="110"/>
      <c r="J807" s="110"/>
      <c r="K807" s="110">
        <v>0</v>
      </c>
      <c r="L807" s="110"/>
      <c r="M807" s="110">
        <v>175</v>
      </c>
      <c r="N807" s="110">
        <v>255</v>
      </c>
    </row>
    <row r="808" spans="1:14" x14ac:dyDescent="0.3">
      <c r="A808" s="74">
        <v>180287</v>
      </c>
      <c r="B808" s="74" t="s">
        <v>101</v>
      </c>
      <c r="C808" s="74">
        <v>14</v>
      </c>
      <c r="D808" s="74" t="s">
        <v>666</v>
      </c>
      <c r="E808" s="74" t="s">
        <v>6537</v>
      </c>
      <c r="F808" s="74" t="s">
        <v>1726</v>
      </c>
      <c r="G808" s="74" t="s">
        <v>235</v>
      </c>
      <c r="H808" s="74" t="s">
        <v>250</v>
      </c>
      <c r="I808" s="110">
        <v>0</v>
      </c>
      <c r="J808" s="110"/>
      <c r="K808" s="110"/>
      <c r="L808" s="110"/>
      <c r="M808" s="110">
        <v>0</v>
      </c>
      <c r="N808" s="110">
        <v>0</v>
      </c>
    </row>
    <row r="809" spans="1:14" x14ac:dyDescent="0.3">
      <c r="A809" s="74">
        <v>180296</v>
      </c>
      <c r="B809" s="74" t="s">
        <v>101</v>
      </c>
      <c r="C809" s="74">
        <v>14</v>
      </c>
      <c r="D809" s="74" t="s">
        <v>666</v>
      </c>
      <c r="E809" s="74" t="s">
        <v>2227</v>
      </c>
      <c r="F809" s="74" t="s">
        <v>2228</v>
      </c>
      <c r="G809" s="74" t="s">
        <v>235</v>
      </c>
      <c r="H809" s="74" t="s">
        <v>241</v>
      </c>
      <c r="I809" s="110"/>
      <c r="J809" s="110"/>
      <c r="K809" s="110">
        <v>150</v>
      </c>
      <c r="L809" s="110"/>
      <c r="M809" s="110">
        <v>0</v>
      </c>
      <c r="N809" s="110">
        <v>50</v>
      </c>
    </row>
    <row r="810" spans="1:14" x14ac:dyDescent="0.3">
      <c r="A810" s="74">
        <v>180297</v>
      </c>
      <c r="B810" s="74" t="s">
        <v>101</v>
      </c>
      <c r="C810" s="74">
        <v>14</v>
      </c>
      <c r="D810" s="74" t="s">
        <v>666</v>
      </c>
      <c r="E810" s="74" t="s">
        <v>2229</v>
      </c>
      <c r="F810" s="74" t="s">
        <v>2230</v>
      </c>
      <c r="G810" s="74" t="s">
        <v>235</v>
      </c>
      <c r="H810" s="74" t="s">
        <v>251</v>
      </c>
      <c r="I810" s="110">
        <v>1855</v>
      </c>
      <c r="J810" s="110"/>
      <c r="K810" s="110"/>
      <c r="L810" s="110"/>
      <c r="M810" s="110"/>
      <c r="N810" s="110"/>
    </row>
    <row r="811" spans="1:14" x14ac:dyDescent="0.3">
      <c r="A811" s="74">
        <v>180313</v>
      </c>
      <c r="B811" s="74" t="s">
        <v>101</v>
      </c>
      <c r="C811" s="74">
        <v>14</v>
      </c>
      <c r="D811" s="74" t="s">
        <v>666</v>
      </c>
      <c r="E811" s="74" t="s">
        <v>2240</v>
      </c>
      <c r="F811" s="74" t="s">
        <v>2241</v>
      </c>
      <c r="G811" s="74" t="s">
        <v>235</v>
      </c>
      <c r="H811" s="74">
        <v>40383</v>
      </c>
      <c r="I811" s="110">
        <v>100</v>
      </c>
      <c r="J811" s="110">
        <v>0</v>
      </c>
      <c r="K811" s="110"/>
      <c r="L811" s="110"/>
      <c r="M811" s="110">
        <v>0</v>
      </c>
      <c r="N811" s="110"/>
    </row>
    <row r="812" spans="1:14" x14ac:dyDescent="0.3">
      <c r="A812" s="74">
        <v>180261</v>
      </c>
      <c r="B812" s="74" t="s">
        <v>101</v>
      </c>
      <c r="C812" s="74">
        <v>14</v>
      </c>
      <c r="D812" s="74" t="s">
        <v>2204</v>
      </c>
      <c r="E812" s="74" t="s">
        <v>2205</v>
      </c>
      <c r="F812" s="74" t="s">
        <v>2127</v>
      </c>
      <c r="G812" s="74" t="s">
        <v>235</v>
      </c>
      <c r="H812" s="74">
        <v>40241</v>
      </c>
      <c r="I812" s="110">
        <v>0</v>
      </c>
      <c r="J812" s="110"/>
      <c r="K812" s="110"/>
      <c r="L812" s="110"/>
      <c r="M812" s="110"/>
      <c r="N812" s="110"/>
    </row>
    <row r="813" spans="1:14" x14ac:dyDescent="0.3">
      <c r="A813" s="74">
        <v>180095</v>
      </c>
      <c r="B813" s="74" t="s">
        <v>101</v>
      </c>
      <c r="C813" s="74">
        <v>14</v>
      </c>
      <c r="D813" s="74" t="s">
        <v>2055</v>
      </c>
      <c r="E813" s="74" t="s">
        <v>2056</v>
      </c>
      <c r="F813" s="74" t="s">
        <v>2057</v>
      </c>
      <c r="G813" s="74" t="s">
        <v>235</v>
      </c>
      <c r="H813" s="74">
        <v>41041</v>
      </c>
      <c r="I813" s="110">
        <v>1750</v>
      </c>
      <c r="J813" s="110"/>
      <c r="K813" s="110"/>
      <c r="L813" s="110"/>
      <c r="M813" s="110"/>
      <c r="N813" s="110"/>
    </row>
    <row r="814" spans="1:14" x14ac:dyDescent="0.3">
      <c r="A814" s="74">
        <v>180096</v>
      </c>
      <c r="B814" s="74" t="s">
        <v>101</v>
      </c>
      <c r="C814" s="74">
        <v>14</v>
      </c>
      <c r="D814" s="74" t="s">
        <v>2058</v>
      </c>
      <c r="E814" s="74" t="s">
        <v>2059</v>
      </c>
      <c r="F814" s="74" t="s">
        <v>684</v>
      </c>
      <c r="G814" s="74" t="s">
        <v>235</v>
      </c>
      <c r="H814" s="74">
        <v>41042</v>
      </c>
      <c r="I814" s="110">
        <v>0</v>
      </c>
      <c r="J814" s="110"/>
      <c r="K814" s="110"/>
      <c r="L814" s="110">
        <v>0</v>
      </c>
      <c r="M814" s="110">
        <v>0</v>
      </c>
      <c r="N814" s="110">
        <v>410</v>
      </c>
    </row>
    <row r="815" spans="1:14" x14ac:dyDescent="0.3">
      <c r="A815" s="74">
        <v>180041</v>
      </c>
      <c r="B815" s="74" t="s">
        <v>101</v>
      </c>
      <c r="C815" s="74">
        <v>14</v>
      </c>
      <c r="D815" s="74" t="s">
        <v>5520</v>
      </c>
      <c r="E815" s="74" t="s">
        <v>5521</v>
      </c>
      <c r="F815" s="74" t="s">
        <v>1998</v>
      </c>
      <c r="G815" s="74" t="s">
        <v>235</v>
      </c>
      <c r="H815" s="74">
        <v>41006</v>
      </c>
      <c r="I815" s="110"/>
      <c r="J815" s="110"/>
      <c r="K815" s="110"/>
      <c r="L815" s="110"/>
      <c r="M815" s="110"/>
      <c r="N815" s="110"/>
    </row>
    <row r="816" spans="1:14" x14ac:dyDescent="0.3">
      <c r="A816" s="74">
        <v>180115</v>
      </c>
      <c r="B816" s="74" t="s">
        <v>101</v>
      </c>
      <c r="C816" s="74">
        <v>14</v>
      </c>
      <c r="D816" s="74" t="s">
        <v>2077</v>
      </c>
      <c r="E816" s="74" t="s">
        <v>2078</v>
      </c>
      <c r="F816" s="74" t="s">
        <v>2079</v>
      </c>
      <c r="G816" s="74" t="s">
        <v>235</v>
      </c>
      <c r="H816" s="74">
        <v>40831</v>
      </c>
      <c r="I816" s="110">
        <v>0</v>
      </c>
      <c r="J816" s="110"/>
      <c r="K816" s="110"/>
      <c r="L816" s="110"/>
      <c r="M816" s="110"/>
      <c r="N816" s="110"/>
    </row>
    <row r="817" spans="1:14" x14ac:dyDescent="0.3">
      <c r="A817" s="74">
        <v>180119</v>
      </c>
      <c r="B817" s="74" t="s">
        <v>101</v>
      </c>
      <c r="C817" s="74">
        <v>14</v>
      </c>
      <c r="D817" s="74" t="s">
        <v>2080</v>
      </c>
      <c r="E817" s="74" t="s">
        <v>1561</v>
      </c>
      <c r="F817" s="74" t="s">
        <v>2081</v>
      </c>
      <c r="G817" s="74" t="s">
        <v>235</v>
      </c>
      <c r="H817" s="74">
        <v>40330</v>
      </c>
      <c r="I817" s="110">
        <v>0</v>
      </c>
      <c r="J817" s="110"/>
      <c r="K817" s="110"/>
      <c r="L817" s="110"/>
      <c r="M817" s="110"/>
      <c r="N817" s="110"/>
    </row>
    <row r="818" spans="1:14" x14ac:dyDescent="0.3">
      <c r="A818" s="74">
        <v>180101</v>
      </c>
      <c r="B818" s="74" t="s">
        <v>101</v>
      </c>
      <c r="C818" s="74">
        <v>14</v>
      </c>
      <c r="D818" s="74" t="s">
        <v>921</v>
      </c>
      <c r="E818" s="74" t="s">
        <v>2064</v>
      </c>
      <c r="F818" s="74" t="s">
        <v>1567</v>
      </c>
      <c r="G818" s="74" t="s">
        <v>235</v>
      </c>
      <c r="H818" s="74">
        <v>40601</v>
      </c>
      <c r="I818" s="110">
        <v>0</v>
      </c>
      <c r="J818" s="110"/>
      <c r="K818" s="110"/>
      <c r="L818" s="110"/>
      <c r="M818" s="110"/>
      <c r="N818" s="110">
        <v>0</v>
      </c>
    </row>
    <row r="819" spans="1:14" x14ac:dyDescent="0.3">
      <c r="A819" s="74">
        <v>180174</v>
      </c>
      <c r="B819" s="74" t="s">
        <v>101</v>
      </c>
      <c r="C819" s="74">
        <v>14</v>
      </c>
      <c r="D819" s="74" t="s">
        <v>2128</v>
      </c>
      <c r="E819" s="74" t="s">
        <v>5341</v>
      </c>
      <c r="F819" s="74" t="s">
        <v>2124</v>
      </c>
      <c r="G819" s="74" t="s">
        <v>235</v>
      </c>
      <c r="H819" s="74">
        <v>40210</v>
      </c>
      <c r="I819" s="110"/>
      <c r="J819" s="110"/>
      <c r="K819" s="110"/>
      <c r="L819" s="110"/>
      <c r="M819" s="110"/>
      <c r="N819" s="110"/>
    </row>
    <row r="820" spans="1:14" x14ac:dyDescent="0.3">
      <c r="A820" s="74">
        <v>180126</v>
      </c>
      <c r="B820" s="74" t="s">
        <v>101</v>
      </c>
      <c r="C820" s="74">
        <v>14</v>
      </c>
      <c r="D820" s="74" t="s">
        <v>5950</v>
      </c>
      <c r="E820" s="74" t="s">
        <v>5951</v>
      </c>
      <c r="F820" s="74" t="s">
        <v>5952</v>
      </c>
      <c r="G820" s="74" t="s">
        <v>235</v>
      </c>
      <c r="H820" s="74">
        <v>42748</v>
      </c>
      <c r="I820" s="110"/>
      <c r="J820" s="110"/>
      <c r="K820" s="110"/>
      <c r="L820" s="110"/>
      <c r="M820" s="110"/>
      <c r="N820" s="110"/>
    </row>
    <row r="821" spans="1:14" x14ac:dyDescent="0.3">
      <c r="A821" s="74">
        <v>180175</v>
      </c>
      <c r="B821" s="74" t="s">
        <v>101</v>
      </c>
      <c r="C821" s="74">
        <v>14</v>
      </c>
      <c r="D821" s="74" t="s">
        <v>2129</v>
      </c>
      <c r="E821" s="74" t="s">
        <v>2130</v>
      </c>
      <c r="F821" s="74" t="s">
        <v>2127</v>
      </c>
      <c r="G821" s="74" t="s">
        <v>235</v>
      </c>
      <c r="H821" s="74">
        <v>40222</v>
      </c>
      <c r="I821" s="110">
        <v>0</v>
      </c>
      <c r="J821" s="110"/>
      <c r="K821" s="110"/>
      <c r="L821" s="110"/>
      <c r="M821" s="110"/>
      <c r="N821" s="110"/>
    </row>
    <row r="822" spans="1:14" x14ac:dyDescent="0.3">
      <c r="A822" s="74">
        <v>180134</v>
      </c>
      <c r="B822" s="74" t="s">
        <v>101</v>
      </c>
      <c r="C822" s="74">
        <v>14</v>
      </c>
      <c r="D822" s="74" t="s">
        <v>5953</v>
      </c>
      <c r="E822" s="74" t="s">
        <v>5954</v>
      </c>
      <c r="F822" s="74" t="s">
        <v>5955</v>
      </c>
      <c r="G822" s="74" t="s">
        <v>235</v>
      </c>
      <c r="H822" s="74">
        <v>40437</v>
      </c>
      <c r="I822" s="110">
        <v>0</v>
      </c>
      <c r="J822" s="110"/>
      <c r="K822" s="110"/>
      <c r="L822" s="110"/>
      <c r="M822" s="110"/>
      <c r="N822" s="110"/>
    </row>
    <row r="823" spans="1:14" x14ac:dyDescent="0.3">
      <c r="A823" s="74">
        <v>180135</v>
      </c>
      <c r="B823" s="74" t="s">
        <v>101</v>
      </c>
      <c r="C823" s="74">
        <v>14</v>
      </c>
      <c r="D823" s="74" t="s">
        <v>2093</v>
      </c>
      <c r="E823" s="74" t="s">
        <v>1928</v>
      </c>
      <c r="F823" s="74" t="s">
        <v>1859</v>
      </c>
      <c r="G823" s="74" t="s">
        <v>235</v>
      </c>
      <c r="H823" s="74">
        <v>41051</v>
      </c>
      <c r="I823" s="110"/>
      <c r="J823" s="110"/>
      <c r="K823" s="110"/>
      <c r="L823" s="110">
        <v>0</v>
      </c>
      <c r="M823" s="110">
        <v>0</v>
      </c>
      <c r="N823" s="110">
        <v>0</v>
      </c>
    </row>
    <row r="824" spans="1:14" x14ac:dyDescent="0.3">
      <c r="A824" s="74">
        <v>180176</v>
      </c>
      <c r="B824" s="74" t="s">
        <v>101</v>
      </c>
      <c r="C824" s="74">
        <v>14</v>
      </c>
      <c r="D824" s="74" t="s">
        <v>2131</v>
      </c>
      <c r="E824" s="74" t="s">
        <v>2132</v>
      </c>
      <c r="F824" s="74" t="s">
        <v>2127</v>
      </c>
      <c r="G824" s="74" t="s">
        <v>235</v>
      </c>
      <c r="H824" s="74">
        <v>40299</v>
      </c>
      <c r="I824" s="110">
        <v>9020</v>
      </c>
      <c r="J824" s="110"/>
      <c r="K824" s="110"/>
      <c r="L824" s="110"/>
      <c r="M824" s="110"/>
      <c r="N824" s="110"/>
    </row>
    <row r="825" spans="1:14" x14ac:dyDescent="0.3">
      <c r="A825" s="74">
        <v>180140</v>
      </c>
      <c r="B825" s="74" t="s">
        <v>101</v>
      </c>
      <c r="C825" s="74">
        <v>14</v>
      </c>
      <c r="D825" s="74" t="s">
        <v>2096</v>
      </c>
      <c r="E825" s="74" t="s">
        <v>2097</v>
      </c>
      <c r="F825" s="74" t="s">
        <v>2098</v>
      </c>
      <c r="G825" s="74" t="s">
        <v>235</v>
      </c>
      <c r="H825" s="74">
        <v>40031</v>
      </c>
      <c r="I825" s="110">
        <v>500</v>
      </c>
      <c r="J825" s="110">
        <v>0</v>
      </c>
      <c r="K825" s="110">
        <v>0</v>
      </c>
      <c r="L825" s="110"/>
      <c r="M825" s="110"/>
      <c r="N825" s="110"/>
    </row>
    <row r="826" spans="1:14" x14ac:dyDescent="0.3">
      <c r="A826" s="74">
        <v>180154</v>
      </c>
      <c r="B826" s="74" t="s">
        <v>101</v>
      </c>
      <c r="C826" s="74">
        <v>14</v>
      </c>
      <c r="D826" s="74" t="s">
        <v>781</v>
      </c>
      <c r="E826" s="74" t="s">
        <v>2111</v>
      </c>
      <c r="F826" s="74" t="s">
        <v>1374</v>
      </c>
      <c r="G826" s="74" t="s">
        <v>235</v>
      </c>
      <c r="H826" s="74">
        <v>40503</v>
      </c>
      <c r="I826" s="110">
        <v>0</v>
      </c>
      <c r="J826" s="110"/>
      <c r="K826" s="110"/>
      <c r="L826" s="110"/>
      <c r="M826" s="110">
        <v>0</v>
      </c>
      <c r="N826" s="110">
        <v>0</v>
      </c>
    </row>
    <row r="827" spans="1:14" x14ac:dyDescent="0.3">
      <c r="A827" s="74">
        <v>180141</v>
      </c>
      <c r="B827" s="74" t="s">
        <v>101</v>
      </c>
      <c r="C827" s="74">
        <v>14</v>
      </c>
      <c r="D827" s="74" t="s">
        <v>2099</v>
      </c>
      <c r="E827" s="74" t="s">
        <v>2100</v>
      </c>
      <c r="F827" s="74" t="s">
        <v>2101</v>
      </c>
      <c r="G827" s="74" t="s">
        <v>235</v>
      </c>
      <c r="H827" s="74">
        <v>40444</v>
      </c>
      <c r="I827" s="110"/>
      <c r="J827" s="110"/>
      <c r="K827" s="110"/>
      <c r="L827" s="110"/>
      <c r="M827" s="110"/>
      <c r="N827" s="110"/>
    </row>
    <row r="828" spans="1:14" x14ac:dyDescent="0.3">
      <c r="A828" s="74">
        <v>180194</v>
      </c>
      <c r="B828" s="74" t="s">
        <v>101</v>
      </c>
      <c r="C828" s="74">
        <v>14</v>
      </c>
      <c r="D828" s="74" t="s">
        <v>5956</v>
      </c>
      <c r="E828" s="74" t="s">
        <v>5957</v>
      </c>
      <c r="F828" s="74" t="s">
        <v>2154</v>
      </c>
      <c r="G828" s="74" t="s">
        <v>235</v>
      </c>
      <c r="H828" s="74">
        <v>41056</v>
      </c>
      <c r="I828" s="110"/>
      <c r="J828" s="110"/>
      <c r="K828" s="110"/>
      <c r="L828" s="110"/>
      <c r="M828" s="110"/>
      <c r="N828" s="110"/>
    </row>
    <row r="829" spans="1:14" x14ac:dyDescent="0.3">
      <c r="A829" s="74">
        <v>180348</v>
      </c>
      <c r="B829" s="74" t="s">
        <v>101</v>
      </c>
      <c r="C829" s="74">
        <v>14</v>
      </c>
      <c r="D829" s="74" t="s">
        <v>2265</v>
      </c>
      <c r="E829" s="74" t="s">
        <v>6584</v>
      </c>
      <c r="F829" s="74" t="s">
        <v>2124</v>
      </c>
      <c r="G829" s="74" t="s">
        <v>235</v>
      </c>
      <c r="H829" s="74" t="s">
        <v>6538</v>
      </c>
      <c r="I829" s="110"/>
      <c r="J829" s="110"/>
      <c r="K829" s="110"/>
      <c r="L829" s="110"/>
      <c r="M829" s="110"/>
      <c r="N829" s="110"/>
    </row>
    <row r="830" spans="1:14" x14ac:dyDescent="0.3">
      <c r="A830" s="74">
        <v>180064</v>
      </c>
      <c r="B830" s="74" t="s">
        <v>101</v>
      </c>
      <c r="C830" s="74">
        <v>14</v>
      </c>
      <c r="D830" s="74" t="s">
        <v>5522</v>
      </c>
      <c r="E830" s="74" t="s">
        <v>5523</v>
      </c>
      <c r="F830" s="74" t="s">
        <v>2014</v>
      </c>
      <c r="G830" s="74" t="s">
        <v>235</v>
      </c>
      <c r="H830" s="74" t="s">
        <v>5524</v>
      </c>
      <c r="I830" s="110"/>
      <c r="J830" s="110"/>
      <c r="K830" s="110"/>
      <c r="L830" s="110"/>
      <c r="M830" s="110"/>
      <c r="N830" s="110">
        <v>0</v>
      </c>
    </row>
    <row r="831" spans="1:14" x14ac:dyDescent="0.3">
      <c r="A831" s="74">
        <v>180185</v>
      </c>
      <c r="B831" s="74" t="s">
        <v>101</v>
      </c>
      <c r="C831" s="74">
        <v>14</v>
      </c>
      <c r="D831" s="74" t="s">
        <v>2143</v>
      </c>
      <c r="E831" s="74" t="s">
        <v>5958</v>
      </c>
      <c r="F831" s="74" t="s">
        <v>1390</v>
      </c>
      <c r="G831" s="74" t="s">
        <v>235</v>
      </c>
      <c r="H831" s="74">
        <v>42064</v>
      </c>
      <c r="I831" s="110"/>
      <c r="J831" s="110"/>
      <c r="K831" s="110"/>
      <c r="L831" s="110"/>
      <c r="M831" s="110"/>
      <c r="N831" s="110"/>
    </row>
    <row r="832" spans="1:14" x14ac:dyDescent="0.3">
      <c r="A832" s="74">
        <v>180322</v>
      </c>
      <c r="B832" s="74" t="s">
        <v>101</v>
      </c>
      <c r="C832" s="74">
        <v>14</v>
      </c>
      <c r="D832" s="74" t="s">
        <v>2251</v>
      </c>
      <c r="E832" s="74" t="s">
        <v>2252</v>
      </c>
      <c r="F832" s="74" t="s">
        <v>2253</v>
      </c>
      <c r="G832" s="74" t="s">
        <v>235</v>
      </c>
      <c r="H832" s="74">
        <v>42086</v>
      </c>
      <c r="I832" s="110">
        <v>100</v>
      </c>
      <c r="J832" s="110"/>
      <c r="K832" s="110"/>
      <c r="L832" s="110"/>
      <c r="M832" s="110"/>
      <c r="N832" s="110"/>
    </row>
    <row r="833" spans="1:14" x14ac:dyDescent="0.3">
      <c r="A833" s="74">
        <v>180189</v>
      </c>
      <c r="B833" s="74" t="s">
        <v>101</v>
      </c>
      <c r="C833" s="74">
        <v>14</v>
      </c>
      <c r="D833" s="74" t="s">
        <v>2148</v>
      </c>
      <c r="E833" s="74" t="s">
        <v>6288</v>
      </c>
      <c r="F833" s="74" t="s">
        <v>2149</v>
      </c>
      <c r="G833" s="74" t="s">
        <v>235</v>
      </c>
      <c r="H833" s="74">
        <v>41055</v>
      </c>
      <c r="I833" s="110"/>
      <c r="J833" s="110"/>
      <c r="K833" s="110"/>
      <c r="L833" s="110"/>
      <c r="M833" s="110"/>
      <c r="N833" s="110">
        <v>0</v>
      </c>
    </row>
    <row r="834" spans="1:14" x14ac:dyDescent="0.3">
      <c r="A834" s="74">
        <v>180197</v>
      </c>
      <c r="B834" s="74" t="s">
        <v>101</v>
      </c>
      <c r="C834" s="74">
        <v>14</v>
      </c>
      <c r="D834" s="74" t="s">
        <v>2160</v>
      </c>
      <c r="E834" s="74" t="s">
        <v>2161</v>
      </c>
      <c r="F834" s="74" t="s">
        <v>2127</v>
      </c>
      <c r="G834" s="74" t="s">
        <v>235</v>
      </c>
      <c r="H834" s="74" t="s">
        <v>244</v>
      </c>
      <c r="I834" s="110"/>
      <c r="J834" s="110"/>
      <c r="K834" s="110"/>
      <c r="L834" s="110"/>
      <c r="M834" s="110"/>
      <c r="N834" s="110">
        <v>1000</v>
      </c>
    </row>
    <row r="835" spans="1:14" x14ac:dyDescent="0.3">
      <c r="A835" s="74">
        <v>180198</v>
      </c>
      <c r="B835" s="74" t="s">
        <v>101</v>
      </c>
      <c r="C835" s="74">
        <v>14</v>
      </c>
      <c r="D835" s="74" t="s">
        <v>2162</v>
      </c>
      <c r="E835" s="74" t="s">
        <v>6271</v>
      </c>
      <c r="F835" s="74" t="s">
        <v>2163</v>
      </c>
      <c r="G835" s="74" t="s">
        <v>235</v>
      </c>
      <c r="H835" s="74">
        <v>40347</v>
      </c>
      <c r="I835" s="110">
        <v>0</v>
      </c>
      <c r="J835" s="110"/>
      <c r="K835" s="110">
        <v>0</v>
      </c>
      <c r="L835" s="110"/>
      <c r="M835" s="110">
        <v>0</v>
      </c>
      <c r="N835" s="110">
        <v>0</v>
      </c>
    </row>
    <row r="836" spans="1:14" x14ac:dyDescent="0.3">
      <c r="A836" s="74">
        <v>180190</v>
      </c>
      <c r="B836" s="74" t="s">
        <v>101</v>
      </c>
      <c r="C836" s="74">
        <v>14</v>
      </c>
      <c r="D836" s="74" t="s">
        <v>2150</v>
      </c>
      <c r="E836" s="74" t="s">
        <v>2151</v>
      </c>
      <c r="F836" s="74" t="s">
        <v>2152</v>
      </c>
      <c r="G836" s="74" t="s">
        <v>235</v>
      </c>
      <c r="H836" s="74">
        <v>41055</v>
      </c>
      <c r="I836" s="110">
        <v>0</v>
      </c>
      <c r="J836" s="110"/>
      <c r="K836" s="110"/>
      <c r="L836" s="110"/>
      <c r="M836" s="110"/>
      <c r="N836" s="110">
        <v>0</v>
      </c>
    </row>
    <row r="837" spans="1:14" x14ac:dyDescent="0.3">
      <c r="A837" s="74">
        <v>180132</v>
      </c>
      <c r="B837" s="74" t="s">
        <v>101</v>
      </c>
      <c r="C837" s="74">
        <v>14</v>
      </c>
      <c r="D837" s="74" t="s">
        <v>2089</v>
      </c>
      <c r="E837" s="74" t="s">
        <v>2090</v>
      </c>
      <c r="F837" s="74" t="s">
        <v>2088</v>
      </c>
      <c r="G837" s="74" t="s">
        <v>235</v>
      </c>
      <c r="H837" s="74">
        <v>42240</v>
      </c>
      <c r="I837" s="110"/>
      <c r="J837" s="110"/>
      <c r="K837" s="110">
        <v>0</v>
      </c>
      <c r="L837" s="110">
        <v>0</v>
      </c>
      <c r="M837" s="110">
        <v>0</v>
      </c>
      <c r="N837" s="110">
        <v>0</v>
      </c>
    </row>
    <row r="838" spans="1:14" x14ac:dyDescent="0.3">
      <c r="A838" s="74">
        <v>180102</v>
      </c>
      <c r="B838" s="74" t="s">
        <v>101</v>
      </c>
      <c r="C838" s="74">
        <v>14</v>
      </c>
      <c r="D838" s="74" t="s">
        <v>2065</v>
      </c>
      <c r="E838" s="74" t="s">
        <v>5525</v>
      </c>
      <c r="F838" s="74" t="s">
        <v>2063</v>
      </c>
      <c r="G838" s="74" t="s">
        <v>235</v>
      </c>
      <c r="H838" s="74">
        <v>40601</v>
      </c>
      <c r="I838" s="110">
        <v>0</v>
      </c>
      <c r="J838" s="110"/>
      <c r="K838" s="110"/>
      <c r="L838" s="110"/>
      <c r="M838" s="110">
        <v>0</v>
      </c>
      <c r="N838" s="110">
        <v>0</v>
      </c>
    </row>
    <row r="839" spans="1:14" x14ac:dyDescent="0.3">
      <c r="A839" s="74">
        <v>189014</v>
      </c>
      <c r="B839" s="74" t="s">
        <v>101</v>
      </c>
      <c r="C839" s="74">
        <v>14</v>
      </c>
      <c r="D839" s="74" t="s">
        <v>2266</v>
      </c>
      <c r="E839" s="74" t="s">
        <v>2267</v>
      </c>
      <c r="F839" s="74" t="s">
        <v>1374</v>
      </c>
      <c r="G839" s="74" t="s">
        <v>235</v>
      </c>
      <c r="H839" s="74">
        <v>40504</v>
      </c>
      <c r="I839" s="110">
        <v>0</v>
      </c>
      <c r="J839" s="110"/>
      <c r="K839" s="110"/>
      <c r="L839" s="110"/>
      <c r="M839" s="110"/>
      <c r="N839" s="110"/>
    </row>
    <row r="840" spans="1:14" x14ac:dyDescent="0.3">
      <c r="A840" s="74">
        <v>180204</v>
      </c>
      <c r="B840" s="74" t="s">
        <v>101</v>
      </c>
      <c r="C840" s="74">
        <v>14</v>
      </c>
      <c r="D840" s="74" t="s">
        <v>5526</v>
      </c>
      <c r="E840" s="74" t="s">
        <v>5527</v>
      </c>
      <c r="F840" s="74" t="s">
        <v>2167</v>
      </c>
      <c r="G840" s="74" t="s">
        <v>235</v>
      </c>
      <c r="H840" s="74">
        <v>40359</v>
      </c>
      <c r="I840" s="110">
        <v>0</v>
      </c>
      <c r="J840" s="110"/>
      <c r="K840" s="110">
        <v>0</v>
      </c>
      <c r="L840" s="110"/>
      <c r="M840" s="110"/>
      <c r="N840" s="110"/>
    </row>
    <row r="841" spans="1:14" x14ac:dyDescent="0.3">
      <c r="A841" s="74">
        <v>180093</v>
      </c>
      <c r="B841" s="74" t="s">
        <v>101</v>
      </c>
      <c r="C841" s="74">
        <v>14</v>
      </c>
      <c r="D841" s="74" t="s">
        <v>5528</v>
      </c>
      <c r="E841" s="74" t="s">
        <v>5529</v>
      </c>
      <c r="F841" s="74" t="s">
        <v>5530</v>
      </c>
      <c r="G841" s="74" t="s">
        <v>235</v>
      </c>
      <c r="H841" s="74" t="s">
        <v>5531</v>
      </c>
      <c r="I841" s="110"/>
      <c r="J841" s="110"/>
      <c r="K841" s="110"/>
      <c r="L841" s="110"/>
      <c r="M841" s="110"/>
      <c r="N841" s="110"/>
    </row>
    <row r="842" spans="1:14" x14ac:dyDescent="0.3">
      <c r="A842" s="74">
        <v>180015</v>
      </c>
      <c r="B842" s="74" t="s">
        <v>101</v>
      </c>
      <c r="C842" s="74">
        <v>14</v>
      </c>
      <c r="D842" s="74" t="s">
        <v>5959</v>
      </c>
      <c r="E842" s="74" t="s">
        <v>5960</v>
      </c>
      <c r="F842" s="74" t="s">
        <v>5961</v>
      </c>
      <c r="G842" s="74" t="s">
        <v>235</v>
      </c>
      <c r="H842" s="74">
        <v>42023</v>
      </c>
      <c r="I842" s="110"/>
      <c r="J842" s="110"/>
      <c r="K842" s="110"/>
      <c r="L842" s="110"/>
      <c r="M842" s="110"/>
      <c r="N842" s="110"/>
    </row>
    <row r="843" spans="1:14" x14ac:dyDescent="0.3">
      <c r="A843" s="74">
        <v>180028</v>
      </c>
      <c r="B843" s="74" t="s">
        <v>101</v>
      </c>
      <c r="C843" s="74">
        <v>14</v>
      </c>
      <c r="D843" s="74" t="s">
        <v>5962</v>
      </c>
      <c r="E843" s="74" t="s">
        <v>5963</v>
      </c>
      <c r="F843" s="74" t="s">
        <v>1981</v>
      </c>
      <c r="G843" s="74" t="s">
        <v>235</v>
      </c>
      <c r="H843" s="74">
        <v>41040</v>
      </c>
      <c r="I843" s="110"/>
      <c r="J843" s="110"/>
      <c r="K843" s="110"/>
      <c r="L843" s="110"/>
      <c r="M843" s="110"/>
      <c r="N843" s="110"/>
    </row>
    <row r="844" spans="1:14" x14ac:dyDescent="0.3">
      <c r="A844" s="74">
        <v>180042</v>
      </c>
      <c r="B844" s="74" t="s">
        <v>101</v>
      </c>
      <c r="C844" s="74">
        <v>14</v>
      </c>
      <c r="D844" s="74" t="s">
        <v>696</v>
      </c>
      <c r="E844" s="74" t="s">
        <v>5342</v>
      </c>
      <c r="F844" s="74" t="s">
        <v>1997</v>
      </c>
      <c r="G844" s="74" t="s">
        <v>235</v>
      </c>
      <c r="H844" s="74">
        <v>41006</v>
      </c>
      <c r="I844" s="110">
        <v>200</v>
      </c>
      <c r="J844" s="110"/>
      <c r="K844" s="110"/>
      <c r="L844" s="110"/>
      <c r="M844" s="110"/>
      <c r="N844" s="110">
        <v>0</v>
      </c>
    </row>
    <row r="845" spans="1:14" x14ac:dyDescent="0.3">
      <c r="A845" s="74">
        <v>180269</v>
      </c>
      <c r="B845" s="74" t="s">
        <v>101</v>
      </c>
      <c r="C845" s="74">
        <v>14</v>
      </c>
      <c r="D845" s="74" t="s">
        <v>717</v>
      </c>
      <c r="E845" s="74" t="s">
        <v>2212</v>
      </c>
      <c r="F845" s="74" t="s">
        <v>2213</v>
      </c>
      <c r="G845" s="74" t="s">
        <v>235</v>
      </c>
      <c r="H845" s="74">
        <v>40475</v>
      </c>
      <c r="I845" s="110">
        <v>0</v>
      </c>
      <c r="J845" s="110"/>
      <c r="K845" s="110"/>
      <c r="L845" s="110"/>
      <c r="M845" s="110"/>
      <c r="N845" s="110"/>
    </row>
    <row r="846" spans="1:14" x14ac:dyDescent="0.3">
      <c r="A846" s="74">
        <v>180103</v>
      </c>
      <c r="B846" s="74" t="s">
        <v>101</v>
      </c>
      <c r="C846" s="74">
        <v>14</v>
      </c>
      <c r="D846" s="74" t="s">
        <v>717</v>
      </c>
      <c r="E846" s="74" t="s">
        <v>5532</v>
      </c>
      <c r="F846" s="74" t="s">
        <v>1567</v>
      </c>
      <c r="G846" s="74" t="s">
        <v>235</v>
      </c>
      <c r="H846" s="74">
        <v>40601</v>
      </c>
      <c r="I846" s="110">
        <v>0</v>
      </c>
      <c r="J846" s="110"/>
      <c r="K846" s="110">
        <v>0</v>
      </c>
      <c r="L846" s="110"/>
      <c r="M846" s="110"/>
      <c r="N846" s="110"/>
    </row>
    <row r="847" spans="1:14" x14ac:dyDescent="0.3">
      <c r="A847" s="74">
        <v>180314</v>
      </c>
      <c r="B847" s="74" t="s">
        <v>101</v>
      </c>
      <c r="C847" s="74">
        <v>14</v>
      </c>
      <c r="D847" s="74" t="s">
        <v>2242</v>
      </c>
      <c r="E847" s="74" t="s">
        <v>2243</v>
      </c>
      <c r="F847" s="74" t="s">
        <v>1374</v>
      </c>
      <c r="G847" s="74" t="s">
        <v>235</v>
      </c>
      <c r="H847" s="74">
        <v>40502</v>
      </c>
      <c r="I847" s="110"/>
      <c r="J847" s="110"/>
      <c r="K847" s="110"/>
      <c r="L847" s="110"/>
      <c r="M847" s="110"/>
      <c r="N847" s="110"/>
    </row>
    <row r="848" spans="1:14" x14ac:dyDescent="0.3">
      <c r="A848" s="74">
        <v>180177</v>
      </c>
      <c r="B848" s="74" t="s">
        <v>101</v>
      </c>
      <c r="C848" s="74">
        <v>14</v>
      </c>
      <c r="D848" s="74" t="s">
        <v>5533</v>
      </c>
      <c r="E848" s="74" t="s">
        <v>5534</v>
      </c>
      <c r="F848" s="74" t="s">
        <v>2127</v>
      </c>
      <c r="G848" s="74" t="s">
        <v>235</v>
      </c>
      <c r="H848" s="74">
        <v>40219</v>
      </c>
      <c r="I848" s="110">
        <v>0</v>
      </c>
      <c r="J848" s="110"/>
      <c r="K848" s="110"/>
      <c r="L848" s="110"/>
      <c r="M848" s="110">
        <v>0</v>
      </c>
      <c r="N848" s="110">
        <v>0</v>
      </c>
    </row>
    <row r="849" spans="1:14" x14ac:dyDescent="0.3">
      <c r="A849" s="74">
        <v>180107</v>
      </c>
      <c r="B849" s="74" t="s">
        <v>101</v>
      </c>
      <c r="C849" s="74">
        <v>14</v>
      </c>
      <c r="D849" s="74" t="s">
        <v>2069</v>
      </c>
      <c r="E849" s="74" t="s">
        <v>2070</v>
      </c>
      <c r="F849" s="74" t="s">
        <v>1684</v>
      </c>
      <c r="G849" s="74" t="s">
        <v>235</v>
      </c>
      <c r="H849" s="74">
        <v>40324</v>
      </c>
      <c r="I849" s="110">
        <v>0</v>
      </c>
      <c r="J849" s="110"/>
      <c r="K849" s="110"/>
      <c r="L849" s="110"/>
      <c r="M849" s="110"/>
      <c r="N849" s="110"/>
    </row>
    <row r="850" spans="1:14" x14ac:dyDescent="0.3">
      <c r="A850" s="74">
        <v>180220</v>
      </c>
      <c r="B850" s="74" t="s">
        <v>101</v>
      </c>
      <c r="C850" s="74">
        <v>14</v>
      </c>
      <c r="D850" s="74" t="s">
        <v>2175</v>
      </c>
      <c r="E850" s="74" t="s">
        <v>2176</v>
      </c>
      <c r="F850" s="74" t="s">
        <v>2174</v>
      </c>
      <c r="G850" s="74" t="s">
        <v>235</v>
      </c>
      <c r="H850" s="74">
        <v>40356</v>
      </c>
      <c r="I850" s="110">
        <v>790</v>
      </c>
      <c r="J850" s="110"/>
      <c r="K850" s="110"/>
      <c r="L850" s="110"/>
      <c r="M850" s="110">
        <v>0</v>
      </c>
      <c r="N850" s="110">
        <v>0</v>
      </c>
    </row>
    <row r="851" spans="1:14" x14ac:dyDescent="0.3">
      <c r="A851" s="74">
        <v>180222</v>
      </c>
      <c r="B851" s="74" t="s">
        <v>101</v>
      </c>
      <c r="C851" s="74">
        <v>14</v>
      </c>
      <c r="D851" s="74" t="s">
        <v>2177</v>
      </c>
      <c r="E851" s="74" t="s">
        <v>2178</v>
      </c>
      <c r="F851" s="74" t="s">
        <v>2179</v>
      </c>
      <c r="G851" s="74" t="s">
        <v>235</v>
      </c>
      <c r="H851" s="74">
        <v>40357</v>
      </c>
      <c r="I851" s="110">
        <v>0</v>
      </c>
      <c r="J851" s="110"/>
      <c r="K851" s="110"/>
      <c r="L851" s="110"/>
      <c r="M851" s="110"/>
      <c r="N851" s="110">
        <v>0</v>
      </c>
    </row>
    <row r="852" spans="1:14" x14ac:dyDescent="0.3">
      <c r="A852" s="74">
        <v>180203</v>
      </c>
      <c r="B852" s="74" t="s">
        <v>101</v>
      </c>
      <c r="C852" s="74">
        <v>14</v>
      </c>
      <c r="D852" s="74" t="s">
        <v>2164</v>
      </c>
      <c r="E852" s="74" t="s">
        <v>2165</v>
      </c>
      <c r="F852" s="74" t="s">
        <v>2166</v>
      </c>
      <c r="G852" s="74" t="s">
        <v>235</v>
      </c>
      <c r="H852" s="74">
        <v>41352</v>
      </c>
      <c r="I852" s="110">
        <v>0</v>
      </c>
      <c r="J852" s="110"/>
      <c r="K852" s="110"/>
      <c r="L852" s="110"/>
      <c r="M852" s="110"/>
      <c r="N852" s="110"/>
    </row>
    <row r="853" spans="1:14" x14ac:dyDescent="0.3">
      <c r="A853" s="74">
        <v>180155</v>
      </c>
      <c r="B853" s="74" t="s">
        <v>101</v>
      </c>
      <c r="C853" s="74">
        <v>14</v>
      </c>
      <c r="D853" s="74" t="s">
        <v>2112</v>
      </c>
      <c r="E853" s="74" t="s">
        <v>2113</v>
      </c>
      <c r="F853" s="74" t="s">
        <v>2108</v>
      </c>
      <c r="G853" s="74" t="s">
        <v>235</v>
      </c>
      <c r="H853" s="74">
        <v>40511</v>
      </c>
      <c r="I853" s="110">
        <v>0</v>
      </c>
      <c r="J853" s="110"/>
      <c r="K853" s="110"/>
      <c r="L853" s="110"/>
      <c r="M853" s="110"/>
      <c r="N853" s="110"/>
    </row>
    <row r="854" spans="1:14" x14ac:dyDescent="0.3">
      <c r="A854" s="74">
        <v>180195</v>
      </c>
      <c r="B854" s="74" t="s">
        <v>101</v>
      </c>
      <c r="C854" s="74">
        <v>14</v>
      </c>
      <c r="D854" s="74" t="s">
        <v>2155</v>
      </c>
      <c r="E854" s="74" t="s">
        <v>2156</v>
      </c>
      <c r="F854" s="74" t="s">
        <v>2157</v>
      </c>
      <c r="G854" s="74" t="s">
        <v>235</v>
      </c>
      <c r="H854" s="74">
        <v>41056</v>
      </c>
      <c r="I854" s="110"/>
      <c r="J854" s="110"/>
      <c r="K854" s="110"/>
      <c r="L854" s="110"/>
      <c r="M854" s="110"/>
      <c r="N854" s="110"/>
    </row>
    <row r="855" spans="1:14" x14ac:dyDescent="0.3">
      <c r="A855" s="74">
        <v>180108</v>
      </c>
      <c r="B855" s="74" t="s">
        <v>101</v>
      </c>
      <c r="C855" s="74">
        <v>14</v>
      </c>
      <c r="D855" s="74" t="s">
        <v>1890</v>
      </c>
      <c r="E855" s="74" t="s">
        <v>2071</v>
      </c>
      <c r="F855" s="74" t="s">
        <v>1684</v>
      </c>
      <c r="G855" s="74" t="s">
        <v>235</v>
      </c>
      <c r="H855" s="74">
        <v>40324</v>
      </c>
      <c r="I855" s="110">
        <v>0</v>
      </c>
      <c r="J855" s="110"/>
      <c r="K855" s="110">
        <v>0</v>
      </c>
      <c r="L855" s="110"/>
      <c r="M855" s="110"/>
      <c r="N855" s="110">
        <v>0</v>
      </c>
    </row>
    <row r="856" spans="1:14" x14ac:dyDescent="0.3">
      <c r="A856" s="74">
        <v>180247</v>
      </c>
      <c r="B856" s="74" t="s">
        <v>101</v>
      </c>
      <c r="C856" s="74">
        <v>14</v>
      </c>
      <c r="D856" s="74" t="s">
        <v>5535</v>
      </c>
      <c r="E856" s="74" t="s">
        <v>5536</v>
      </c>
      <c r="F856" s="74" t="s">
        <v>5537</v>
      </c>
      <c r="G856" s="74" t="s">
        <v>235</v>
      </c>
      <c r="H856" s="74">
        <v>40468</v>
      </c>
      <c r="I856" s="110">
        <v>0</v>
      </c>
      <c r="J856" s="110"/>
      <c r="K856" s="110"/>
      <c r="L856" s="110"/>
      <c r="M856" s="110"/>
      <c r="N856" s="110"/>
    </row>
    <row r="857" spans="1:14" x14ac:dyDescent="0.3">
      <c r="A857" s="74">
        <v>180253</v>
      </c>
      <c r="B857" s="74" t="s">
        <v>101</v>
      </c>
      <c r="C857" s="74">
        <v>14</v>
      </c>
      <c r="D857" s="74" t="s">
        <v>2201</v>
      </c>
      <c r="E857" s="74" t="s">
        <v>2202</v>
      </c>
      <c r="F857" s="74" t="s">
        <v>2037</v>
      </c>
      <c r="G857" s="74" t="s">
        <v>235</v>
      </c>
      <c r="H857" s="74">
        <v>40057</v>
      </c>
      <c r="I857" s="110">
        <v>0</v>
      </c>
      <c r="J857" s="110"/>
      <c r="K857" s="110"/>
      <c r="L857" s="110"/>
      <c r="M857" s="110"/>
      <c r="N857" s="110"/>
    </row>
    <row r="858" spans="1:14" x14ac:dyDescent="0.3">
      <c r="A858" s="74">
        <v>180086</v>
      </c>
      <c r="B858" s="74" t="s">
        <v>101</v>
      </c>
      <c r="C858" s="74">
        <v>14</v>
      </c>
      <c r="D858" s="74" t="s">
        <v>5964</v>
      </c>
      <c r="E858" s="74" t="s">
        <v>5965</v>
      </c>
      <c r="F858" s="74" t="s">
        <v>2046</v>
      </c>
      <c r="G858" s="74" t="s">
        <v>235</v>
      </c>
      <c r="H858" s="74">
        <v>40019</v>
      </c>
      <c r="I858" s="110"/>
      <c r="J858" s="110"/>
      <c r="K858" s="110"/>
      <c r="L858" s="110"/>
      <c r="M858" s="110"/>
      <c r="N858" s="110"/>
    </row>
    <row r="859" spans="1:14" x14ac:dyDescent="0.3">
      <c r="A859" s="74">
        <v>180156</v>
      </c>
      <c r="B859" s="74" t="s">
        <v>101</v>
      </c>
      <c r="C859" s="74">
        <v>14</v>
      </c>
      <c r="D859" s="74" t="s">
        <v>2114</v>
      </c>
      <c r="E859" s="74" t="s">
        <v>2115</v>
      </c>
      <c r="F859" s="74" t="s">
        <v>2116</v>
      </c>
      <c r="G859" s="74" t="s">
        <v>235</v>
      </c>
      <c r="H859" s="74">
        <v>40356</v>
      </c>
      <c r="I859" s="110">
        <v>0</v>
      </c>
      <c r="J859" s="110"/>
      <c r="K859" s="110"/>
      <c r="L859" s="110"/>
      <c r="M859" s="110">
        <v>0</v>
      </c>
      <c r="N859" s="110">
        <v>0</v>
      </c>
    </row>
    <row r="860" spans="1:14" x14ac:dyDescent="0.3">
      <c r="A860" s="74">
        <v>180263</v>
      </c>
      <c r="B860" s="74" t="s">
        <v>101</v>
      </c>
      <c r="C860" s="74">
        <v>14</v>
      </c>
      <c r="D860" s="74" t="s">
        <v>2206</v>
      </c>
      <c r="E860" s="74" t="s">
        <v>2207</v>
      </c>
      <c r="F860" s="74" t="s">
        <v>2208</v>
      </c>
      <c r="G860" s="74" t="s">
        <v>235</v>
      </c>
      <c r="H860" s="74" t="s">
        <v>245</v>
      </c>
      <c r="I860" s="110">
        <v>615.73</v>
      </c>
      <c r="J860" s="110"/>
      <c r="K860" s="110">
        <v>205.24</v>
      </c>
      <c r="L860" s="110"/>
      <c r="M860" s="110"/>
      <c r="N860" s="110"/>
    </row>
    <row r="861" spans="1:14" x14ac:dyDescent="0.3">
      <c r="A861" s="74">
        <v>180264</v>
      </c>
      <c r="B861" s="74" t="s">
        <v>101</v>
      </c>
      <c r="C861" s="74">
        <v>14</v>
      </c>
      <c r="D861" s="74" t="s">
        <v>2209</v>
      </c>
      <c r="E861" s="74" t="s">
        <v>2210</v>
      </c>
      <c r="F861" s="74" t="s">
        <v>2211</v>
      </c>
      <c r="G861" s="74" t="s">
        <v>235</v>
      </c>
      <c r="H861" s="74" t="s">
        <v>255</v>
      </c>
      <c r="I861" s="110"/>
      <c r="J861" s="110"/>
      <c r="K861" s="110"/>
      <c r="L861" s="110"/>
      <c r="M861" s="110"/>
      <c r="N861" s="110"/>
    </row>
    <row r="862" spans="1:14" x14ac:dyDescent="0.3">
      <c r="A862" s="74">
        <v>180074</v>
      </c>
      <c r="B862" s="74" t="s">
        <v>101</v>
      </c>
      <c r="C862" s="74">
        <v>14</v>
      </c>
      <c r="D862" s="74" t="s">
        <v>2031</v>
      </c>
      <c r="E862" s="74" t="s">
        <v>2032</v>
      </c>
      <c r="F862" s="74" t="s">
        <v>2033</v>
      </c>
      <c r="G862" s="74" t="s">
        <v>235</v>
      </c>
      <c r="H862" s="74">
        <v>41031</v>
      </c>
      <c r="I862" s="110">
        <v>0</v>
      </c>
      <c r="J862" s="110">
        <v>0</v>
      </c>
      <c r="K862" s="110"/>
      <c r="L862" s="110"/>
      <c r="M862" s="110"/>
      <c r="N862" s="110"/>
    </row>
    <row r="863" spans="1:14" x14ac:dyDescent="0.3">
      <c r="A863" s="74">
        <v>180125</v>
      </c>
      <c r="B863" s="74" t="s">
        <v>101</v>
      </c>
      <c r="C863" s="74">
        <v>14</v>
      </c>
      <c r="D863" s="74" t="s">
        <v>2084</v>
      </c>
      <c r="E863" s="74" t="s">
        <v>2085</v>
      </c>
      <c r="F863" s="74" t="s">
        <v>2086</v>
      </c>
      <c r="G863" s="74" t="s">
        <v>235</v>
      </c>
      <c r="H863" s="74">
        <v>42236</v>
      </c>
      <c r="I863" s="110"/>
      <c r="J863" s="110"/>
      <c r="K863" s="110"/>
      <c r="L863" s="110"/>
      <c r="M863" s="110">
        <v>0</v>
      </c>
      <c r="N863" s="110">
        <v>0</v>
      </c>
    </row>
    <row r="864" spans="1:14" x14ac:dyDescent="0.3">
      <c r="A864" s="74">
        <v>180066</v>
      </c>
      <c r="B864" s="74" t="s">
        <v>101</v>
      </c>
      <c r="C864" s="74">
        <v>14</v>
      </c>
      <c r="D864" s="74" t="s">
        <v>2017</v>
      </c>
      <c r="E864" s="74" t="s">
        <v>2018</v>
      </c>
      <c r="F864" s="74" t="s">
        <v>2016</v>
      </c>
      <c r="G864" s="74" t="s">
        <v>235</v>
      </c>
      <c r="H864" s="74">
        <v>41015</v>
      </c>
      <c r="I864" s="110">
        <v>500</v>
      </c>
      <c r="J864" s="110"/>
      <c r="K864" s="110"/>
      <c r="L864" s="110"/>
      <c r="M864" s="110"/>
      <c r="N864" s="110"/>
    </row>
    <row r="865" spans="1:14" x14ac:dyDescent="0.3">
      <c r="A865" s="74">
        <v>180347</v>
      </c>
      <c r="B865" s="74" t="s">
        <v>101</v>
      </c>
      <c r="C865" s="74">
        <v>14</v>
      </c>
      <c r="D865" s="74" t="s">
        <v>1722</v>
      </c>
      <c r="E865" s="74" t="s">
        <v>2263</v>
      </c>
      <c r="F865" s="74" t="s">
        <v>2264</v>
      </c>
      <c r="G865" s="74" t="s">
        <v>235</v>
      </c>
      <c r="H865" s="74">
        <v>41011</v>
      </c>
      <c r="I865" s="110"/>
      <c r="J865" s="110"/>
      <c r="K865" s="110"/>
      <c r="L865" s="110"/>
      <c r="M865" s="110"/>
      <c r="N865" s="110">
        <v>0</v>
      </c>
    </row>
    <row r="866" spans="1:14" x14ac:dyDescent="0.3">
      <c r="A866" s="74">
        <v>180281</v>
      </c>
      <c r="B866" s="74" t="s">
        <v>101</v>
      </c>
      <c r="C866" s="74">
        <v>14</v>
      </c>
      <c r="D866" s="74" t="s">
        <v>2218</v>
      </c>
      <c r="E866" s="74" t="s">
        <v>1561</v>
      </c>
      <c r="F866" s="74" t="s">
        <v>2219</v>
      </c>
      <c r="G866" s="74" t="s">
        <v>235</v>
      </c>
      <c r="H866" s="74">
        <v>40372</v>
      </c>
      <c r="I866" s="110"/>
      <c r="J866" s="110"/>
      <c r="K866" s="110"/>
      <c r="L866" s="110"/>
      <c r="M866" s="110"/>
      <c r="N866" s="110"/>
    </row>
    <row r="867" spans="1:14" x14ac:dyDescent="0.3">
      <c r="A867" s="74">
        <v>180284</v>
      </c>
      <c r="B867" s="74" t="s">
        <v>101</v>
      </c>
      <c r="C867" s="74">
        <v>14</v>
      </c>
      <c r="D867" s="74" t="s">
        <v>2220</v>
      </c>
      <c r="E867" s="74" t="s">
        <v>2221</v>
      </c>
      <c r="F867" s="74" t="s">
        <v>2222</v>
      </c>
      <c r="G867" s="74" t="s">
        <v>235</v>
      </c>
      <c r="H867" s="74">
        <v>42455</v>
      </c>
      <c r="I867" s="110">
        <v>200</v>
      </c>
      <c r="J867" s="110"/>
      <c r="K867" s="110">
        <v>200</v>
      </c>
      <c r="L867" s="110">
        <v>200</v>
      </c>
      <c r="M867" s="110">
        <v>200</v>
      </c>
      <c r="N867" s="110">
        <v>400</v>
      </c>
    </row>
    <row r="868" spans="1:14" x14ac:dyDescent="0.3">
      <c r="A868" s="74">
        <v>180145</v>
      </c>
      <c r="B868" s="74" t="s">
        <v>101</v>
      </c>
      <c r="C868" s="74">
        <v>14</v>
      </c>
      <c r="D868" s="74" t="s">
        <v>876</v>
      </c>
      <c r="E868" s="74" t="s">
        <v>6272</v>
      </c>
      <c r="F868" s="74" t="s">
        <v>6273</v>
      </c>
      <c r="G868" s="74" t="s">
        <v>235</v>
      </c>
      <c r="H868" s="74" t="s">
        <v>5966</v>
      </c>
      <c r="I868" s="110"/>
      <c r="J868" s="110"/>
      <c r="K868" s="110">
        <v>0</v>
      </c>
      <c r="L868" s="110"/>
      <c r="M868" s="110"/>
      <c r="N868" s="110"/>
    </row>
    <row r="869" spans="1:14" x14ac:dyDescent="0.3">
      <c r="A869" s="74">
        <v>180188</v>
      </c>
      <c r="B869" s="74" t="s">
        <v>101</v>
      </c>
      <c r="C869" s="74">
        <v>14</v>
      </c>
      <c r="D869" s="74" t="s">
        <v>876</v>
      </c>
      <c r="E869" s="74" t="s">
        <v>2146</v>
      </c>
      <c r="F869" s="74" t="s">
        <v>2147</v>
      </c>
      <c r="G869" s="74" t="s">
        <v>235</v>
      </c>
      <c r="H869" s="74" t="s">
        <v>561</v>
      </c>
      <c r="I869" s="110"/>
      <c r="J869" s="110"/>
      <c r="K869" s="110">
        <v>0</v>
      </c>
      <c r="L869" s="110"/>
      <c r="M869" s="110"/>
      <c r="N869" s="110">
        <v>0</v>
      </c>
    </row>
    <row r="870" spans="1:14" x14ac:dyDescent="0.3">
      <c r="A870" s="74">
        <v>180178</v>
      </c>
      <c r="B870" s="74" t="s">
        <v>101</v>
      </c>
      <c r="C870" s="74">
        <v>14</v>
      </c>
      <c r="D870" s="74" t="s">
        <v>2133</v>
      </c>
      <c r="E870" s="74" t="s">
        <v>2134</v>
      </c>
      <c r="F870" s="74" t="s">
        <v>2124</v>
      </c>
      <c r="G870" s="74" t="s">
        <v>235</v>
      </c>
      <c r="H870" s="74" t="s">
        <v>242</v>
      </c>
      <c r="I870" s="110">
        <v>0</v>
      </c>
      <c r="J870" s="110"/>
      <c r="K870" s="110"/>
      <c r="L870" s="110"/>
      <c r="M870" s="110">
        <v>0</v>
      </c>
      <c r="N870" s="110">
        <v>0</v>
      </c>
    </row>
    <row r="871" spans="1:14" x14ac:dyDescent="0.3">
      <c r="A871" s="74">
        <v>180288</v>
      </c>
      <c r="B871" s="74" t="s">
        <v>101</v>
      </c>
      <c r="C871" s="74">
        <v>14</v>
      </c>
      <c r="D871" s="74" t="s">
        <v>2224</v>
      </c>
      <c r="E871" s="74" t="s">
        <v>2225</v>
      </c>
      <c r="F871" s="74" t="s">
        <v>2226</v>
      </c>
      <c r="G871" s="74" t="s">
        <v>235</v>
      </c>
      <c r="H871" s="74">
        <v>40165</v>
      </c>
      <c r="I871" s="110">
        <v>600</v>
      </c>
      <c r="J871" s="110"/>
      <c r="K871" s="110"/>
      <c r="L871" s="110"/>
      <c r="M871" s="110"/>
      <c r="N871" s="110">
        <v>0</v>
      </c>
    </row>
    <row r="872" spans="1:14" x14ac:dyDescent="0.3">
      <c r="A872" s="74">
        <v>180133</v>
      </c>
      <c r="B872" s="74" t="s">
        <v>101</v>
      </c>
      <c r="C872" s="74">
        <v>14</v>
      </c>
      <c r="D872" s="74" t="s">
        <v>2091</v>
      </c>
      <c r="E872" s="74" t="s">
        <v>2092</v>
      </c>
      <c r="F872" s="74" t="s">
        <v>2027</v>
      </c>
      <c r="G872" s="74" t="s">
        <v>235</v>
      </c>
      <c r="H872" s="74">
        <v>42217</v>
      </c>
      <c r="I872" s="110">
        <v>0</v>
      </c>
      <c r="J872" s="110">
        <v>118</v>
      </c>
      <c r="K872" s="110"/>
      <c r="L872" s="110"/>
      <c r="M872" s="110"/>
      <c r="N872" s="110">
        <v>0</v>
      </c>
    </row>
    <row r="873" spans="1:14" x14ac:dyDescent="0.3">
      <c r="A873" s="74">
        <v>180157</v>
      </c>
      <c r="B873" s="74" t="s">
        <v>101</v>
      </c>
      <c r="C873" s="74">
        <v>14</v>
      </c>
      <c r="D873" s="74" t="s">
        <v>2117</v>
      </c>
      <c r="E873" s="74" t="s">
        <v>2118</v>
      </c>
      <c r="F873" s="74" t="s">
        <v>1374</v>
      </c>
      <c r="G873" s="74" t="s">
        <v>235</v>
      </c>
      <c r="H873" s="74">
        <v>40513</v>
      </c>
      <c r="I873" s="110">
        <v>0</v>
      </c>
      <c r="J873" s="110"/>
      <c r="K873" s="110"/>
      <c r="L873" s="110">
        <v>0</v>
      </c>
      <c r="M873" s="110"/>
      <c r="N873" s="110">
        <v>0</v>
      </c>
    </row>
    <row r="874" spans="1:14" x14ac:dyDescent="0.3">
      <c r="A874" s="74">
        <v>180298</v>
      </c>
      <c r="B874" s="74" t="s">
        <v>101</v>
      </c>
      <c r="C874" s="74">
        <v>14</v>
      </c>
      <c r="D874" s="74" t="s">
        <v>5538</v>
      </c>
      <c r="E874" s="74" t="s">
        <v>2231</v>
      </c>
      <c r="F874" s="74" t="s">
        <v>5539</v>
      </c>
      <c r="G874" s="74" t="s">
        <v>235</v>
      </c>
      <c r="H874" s="74">
        <v>41086</v>
      </c>
      <c r="I874" s="110"/>
      <c r="J874" s="110"/>
      <c r="K874" s="110"/>
      <c r="L874" s="110"/>
      <c r="M874" s="110"/>
      <c r="N874" s="110"/>
    </row>
    <row r="875" spans="1:14" x14ac:dyDescent="0.3">
      <c r="A875" s="74">
        <v>180299</v>
      </c>
      <c r="B875" s="74" t="s">
        <v>101</v>
      </c>
      <c r="C875" s="74">
        <v>14</v>
      </c>
      <c r="D875" s="74" t="s">
        <v>2232</v>
      </c>
      <c r="E875" s="74" t="s">
        <v>2233</v>
      </c>
      <c r="F875" s="74" t="s">
        <v>2234</v>
      </c>
      <c r="G875" s="74" t="s">
        <v>235</v>
      </c>
      <c r="H875" s="74">
        <v>40379</v>
      </c>
      <c r="I875" s="110">
        <v>965</v>
      </c>
      <c r="J875" s="110"/>
      <c r="K875" s="110"/>
      <c r="L875" s="110"/>
      <c r="M875" s="110"/>
      <c r="N875" s="110"/>
    </row>
    <row r="876" spans="1:14" x14ac:dyDescent="0.3">
      <c r="A876" s="74">
        <v>180300</v>
      </c>
      <c r="B876" s="74" t="s">
        <v>101</v>
      </c>
      <c r="C876" s="74">
        <v>14</v>
      </c>
      <c r="D876" s="74" t="s">
        <v>2235</v>
      </c>
      <c r="E876" s="74" t="s">
        <v>2236</v>
      </c>
      <c r="F876" s="74" t="s">
        <v>2237</v>
      </c>
      <c r="G876" s="74" t="s">
        <v>235</v>
      </c>
      <c r="H876" s="74">
        <v>40484</v>
      </c>
      <c r="I876" s="110">
        <v>700</v>
      </c>
      <c r="J876" s="110"/>
      <c r="K876" s="110"/>
      <c r="L876" s="110"/>
      <c r="M876" s="110"/>
      <c r="N876" s="110"/>
    </row>
    <row r="877" spans="1:14" x14ac:dyDescent="0.3">
      <c r="A877" s="74">
        <v>180084</v>
      </c>
      <c r="B877" s="74" t="s">
        <v>101</v>
      </c>
      <c r="C877" s="74">
        <v>14</v>
      </c>
      <c r="D877" s="74" t="s">
        <v>5540</v>
      </c>
      <c r="E877" s="74" t="s">
        <v>2043</v>
      </c>
      <c r="F877" s="74" t="s">
        <v>5541</v>
      </c>
      <c r="G877" s="74" t="s">
        <v>235</v>
      </c>
      <c r="H877" s="74">
        <v>42220</v>
      </c>
      <c r="I877" s="110"/>
      <c r="J877" s="110"/>
      <c r="K877" s="110"/>
      <c r="L877" s="110"/>
      <c r="M877" s="110"/>
      <c r="N877" s="110"/>
    </row>
    <row r="878" spans="1:14" x14ac:dyDescent="0.3">
      <c r="A878" s="74">
        <v>180345</v>
      </c>
      <c r="B878" s="74" t="s">
        <v>101</v>
      </c>
      <c r="C878" s="74">
        <v>14</v>
      </c>
      <c r="D878" s="74" t="s">
        <v>2261</v>
      </c>
      <c r="E878" s="74" t="s">
        <v>2262</v>
      </c>
      <c r="F878" s="74" t="s">
        <v>2108</v>
      </c>
      <c r="G878" s="74" t="s">
        <v>235</v>
      </c>
      <c r="H878" s="74" t="s">
        <v>521</v>
      </c>
      <c r="I878" s="110"/>
      <c r="J878" s="110"/>
      <c r="K878" s="110"/>
      <c r="L878" s="110"/>
      <c r="M878" s="110"/>
      <c r="N878" s="110"/>
    </row>
    <row r="879" spans="1:14" x14ac:dyDescent="0.3">
      <c r="A879" s="74">
        <v>180181</v>
      </c>
      <c r="B879" s="74" t="s">
        <v>101</v>
      </c>
      <c r="C879" s="74">
        <v>14</v>
      </c>
      <c r="D879" s="74" t="s">
        <v>2139</v>
      </c>
      <c r="E879" s="74" t="s">
        <v>2140</v>
      </c>
      <c r="F879" s="74" t="s">
        <v>2127</v>
      </c>
      <c r="G879" s="74" t="s">
        <v>235</v>
      </c>
      <c r="H879" s="74" t="s">
        <v>243</v>
      </c>
      <c r="I879" s="110"/>
      <c r="J879" s="110"/>
      <c r="K879" s="110"/>
      <c r="L879" s="110"/>
      <c r="M879" s="110"/>
      <c r="N879" s="110"/>
    </row>
    <row r="880" spans="1:14" x14ac:dyDescent="0.3">
      <c r="A880" s="74">
        <v>180180</v>
      </c>
      <c r="B880" s="74" t="s">
        <v>101</v>
      </c>
      <c r="C880" s="74">
        <v>14</v>
      </c>
      <c r="D880" s="74" t="s">
        <v>2137</v>
      </c>
      <c r="E880" s="74" t="s">
        <v>2138</v>
      </c>
      <c r="F880" s="74" t="s">
        <v>2127</v>
      </c>
      <c r="G880" s="74" t="s">
        <v>235</v>
      </c>
      <c r="H880" s="74">
        <v>40211</v>
      </c>
      <c r="I880" s="110">
        <v>0</v>
      </c>
      <c r="J880" s="110"/>
      <c r="K880" s="110">
        <v>0</v>
      </c>
      <c r="L880" s="110">
        <v>0</v>
      </c>
      <c r="M880" s="110">
        <v>0</v>
      </c>
      <c r="N880" s="110">
        <v>0</v>
      </c>
    </row>
    <row r="881" spans="1:14" x14ac:dyDescent="0.3">
      <c r="A881" s="74">
        <v>180337</v>
      </c>
      <c r="B881" s="74" t="s">
        <v>101</v>
      </c>
      <c r="C881" s="74">
        <v>14</v>
      </c>
      <c r="D881" s="74" t="s">
        <v>2259</v>
      </c>
      <c r="E881" s="74" t="s">
        <v>2260</v>
      </c>
      <c r="F881" s="74" t="s">
        <v>2108</v>
      </c>
      <c r="G881" s="74" t="s">
        <v>235</v>
      </c>
      <c r="H881" s="74">
        <v>40515</v>
      </c>
      <c r="I881" s="110">
        <v>0</v>
      </c>
      <c r="J881" s="110"/>
      <c r="K881" s="110">
        <v>0</v>
      </c>
      <c r="L881" s="110">
        <v>0</v>
      </c>
      <c r="M881" s="110"/>
      <c r="N881" s="110">
        <v>0</v>
      </c>
    </row>
    <row r="882" spans="1:14" x14ac:dyDescent="0.3">
      <c r="A882" s="74">
        <v>180158</v>
      </c>
      <c r="B882" s="74" t="s">
        <v>101</v>
      </c>
      <c r="C882" s="74">
        <v>14</v>
      </c>
      <c r="D882" s="74" t="s">
        <v>5967</v>
      </c>
      <c r="E882" s="74" t="s">
        <v>5968</v>
      </c>
      <c r="F882" s="74" t="s">
        <v>1374</v>
      </c>
      <c r="G882" s="74" t="s">
        <v>235</v>
      </c>
      <c r="H882" s="74">
        <v>40502</v>
      </c>
      <c r="I882" s="110"/>
      <c r="J882" s="110"/>
      <c r="K882" s="110"/>
      <c r="L882" s="110"/>
      <c r="M882" s="110"/>
      <c r="N882" s="110"/>
    </row>
    <row r="883" spans="1:14" x14ac:dyDescent="0.3">
      <c r="A883" s="74">
        <v>180317</v>
      </c>
      <c r="B883" s="74" t="s">
        <v>101</v>
      </c>
      <c r="C883" s="74">
        <v>14</v>
      </c>
      <c r="D883" s="74" t="s">
        <v>2244</v>
      </c>
      <c r="E883" s="74" t="s">
        <v>2245</v>
      </c>
      <c r="F883" s="74" t="s">
        <v>2246</v>
      </c>
      <c r="G883" s="74" t="s">
        <v>235</v>
      </c>
      <c r="H883" s="74">
        <v>40076</v>
      </c>
      <c r="I883" s="110"/>
      <c r="J883" s="110"/>
      <c r="K883" s="110"/>
      <c r="L883" s="110"/>
      <c r="M883" s="110"/>
      <c r="N883" s="110">
        <v>0</v>
      </c>
    </row>
    <row r="884" spans="1:14" x14ac:dyDescent="0.3">
      <c r="A884" s="74">
        <v>180319</v>
      </c>
      <c r="B884" s="74" t="s">
        <v>101</v>
      </c>
      <c r="C884" s="74">
        <v>14</v>
      </c>
      <c r="D884" s="74" t="s">
        <v>2247</v>
      </c>
      <c r="E884" s="74" t="s">
        <v>2231</v>
      </c>
      <c r="F884" s="74" t="s">
        <v>2248</v>
      </c>
      <c r="G884" s="74" t="s">
        <v>235</v>
      </c>
      <c r="H884" s="74">
        <v>41094</v>
      </c>
      <c r="I884" s="110">
        <v>0</v>
      </c>
      <c r="J884" s="110"/>
      <c r="K884" s="110"/>
      <c r="L884" s="110"/>
      <c r="M884" s="110"/>
      <c r="N884" s="110"/>
    </row>
    <row r="885" spans="1:14" x14ac:dyDescent="0.3">
      <c r="A885" s="74">
        <v>180179</v>
      </c>
      <c r="B885" s="74" t="s">
        <v>101</v>
      </c>
      <c r="C885" s="74">
        <v>14</v>
      </c>
      <c r="D885" s="74" t="s">
        <v>2135</v>
      </c>
      <c r="E885" s="74" t="s">
        <v>2136</v>
      </c>
      <c r="F885" s="74" t="s">
        <v>2124</v>
      </c>
      <c r="G885" s="74" t="s">
        <v>235</v>
      </c>
      <c r="H885" s="74">
        <v>40222</v>
      </c>
      <c r="I885" s="110">
        <v>381.21</v>
      </c>
      <c r="J885" s="110"/>
      <c r="K885" s="110"/>
      <c r="L885" s="110"/>
      <c r="M885" s="110"/>
      <c r="N885" s="110">
        <v>0</v>
      </c>
    </row>
    <row r="886" spans="1:14" x14ac:dyDescent="0.3">
      <c r="A886" s="74">
        <v>180324</v>
      </c>
      <c r="B886" s="74" t="s">
        <v>101</v>
      </c>
      <c r="C886" s="74">
        <v>14</v>
      </c>
      <c r="D886" s="74" t="s">
        <v>5969</v>
      </c>
      <c r="E886" s="74" t="s">
        <v>5970</v>
      </c>
      <c r="F886" s="74" t="s">
        <v>5971</v>
      </c>
      <c r="G886" s="74" t="s">
        <v>235</v>
      </c>
      <c r="H886" s="74">
        <v>41472</v>
      </c>
      <c r="I886" s="110"/>
      <c r="J886" s="110"/>
      <c r="K886" s="110">
        <v>0</v>
      </c>
      <c r="L886" s="110"/>
      <c r="M886" s="110"/>
      <c r="N886" s="110"/>
    </row>
    <row r="887" spans="1:14" x14ac:dyDescent="0.3">
      <c r="A887" s="74">
        <v>180271</v>
      </c>
      <c r="B887" s="74" t="s">
        <v>101</v>
      </c>
      <c r="C887" s="74">
        <v>14</v>
      </c>
      <c r="D887" s="74" t="s">
        <v>2214</v>
      </c>
      <c r="E887" s="74" t="s">
        <v>2215</v>
      </c>
      <c r="F887" s="74" t="s">
        <v>2213</v>
      </c>
      <c r="G887" s="74" t="s">
        <v>235</v>
      </c>
      <c r="H887" s="74" t="s">
        <v>257</v>
      </c>
      <c r="I887" s="110">
        <v>0</v>
      </c>
      <c r="J887" s="110"/>
      <c r="K887" s="110"/>
      <c r="L887" s="110"/>
      <c r="M887" s="110">
        <v>0</v>
      </c>
      <c r="N887" s="110">
        <v>0</v>
      </c>
    </row>
    <row r="888" spans="1:14" x14ac:dyDescent="0.3">
      <c r="A888" s="74">
        <v>180325</v>
      </c>
      <c r="B888" s="74" t="s">
        <v>101</v>
      </c>
      <c r="C888" s="74">
        <v>14</v>
      </c>
      <c r="D888" s="74" t="s">
        <v>1544</v>
      </c>
      <c r="E888" s="74" t="s">
        <v>5286</v>
      </c>
      <c r="F888" s="74" t="s">
        <v>5258</v>
      </c>
      <c r="G888" s="74" t="s">
        <v>235</v>
      </c>
      <c r="H888" s="74" t="s">
        <v>5287</v>
      </c>
      <c r="I888" s="110"/>
      <c r="J888" s="110"/>
      <c r="K888" s="110">
        <v>0</v>
      </c>
      <c r="L888" s="110"/>
      <c r="M888" s="110"/>
      <c r="N888" s="110">
        <v>90</v>
      </c>
    </row>
    <row r="889" spans="1:14" x14ac:dyDescent="0.3">
      <c r="A889" s="74">
        <v>180159</v>
      </c>
      <c r="B889" s="74" t="s">
        <v>101</v>
      </c>
      <c r="C889" s="74">
        <v>14</v>
      </c>
      <c r="D889" s="74" t="s">
        <v>804</v>
      </c>
      <c r="E889" s="74" t="s">
        <v>2119</v>
      </c>
      <c r="F889" s="74" t="s">
        <v>2108</v>
      </c>
      <c r="G889" s="74" t="s">
        <v>235</v>
      </c>
      <c r="H889" s="74" t="s">
        <v>560</v>
      </c>
      <c r="I889" s="110">
        <v>0</v>
      </c>
      <c r="J889" s="110"/>
      <c r="K889" s="110">
        <v>0</v>
      </c>
      <c r="L889" s="110"/>
      <c r="M889" s="110">
        <v>0</v>
      </c>
      <c r="N889" s="110">
        <v>0</v>
      </c>
    </row>
    <row r="890" spans="1:14" x14ac:dyDescent="0.3">
      <c r="A890" s="74">
        <v>180336</v>
      </c>
      <c r="B890" s="74" t="s">
        <v>101</v>
      </c>
      <c r="C890" s="74">
        <v>14</v>
      </c>
      <c r="D890" s="74" t="s">
        <v>2256</v>
      </c>
      <c r="E890" s="74" t="s">
        <v>2257</v>
      </c>
      <c r="F890" s="74" t="s">
        <v>2258</v>
      </c>
      <c r="G890" s="74" t="s">
        <v>235</v>
      </c>
      <c r="H890" s="74">
        <v>41098</v>
      </c>
      <c r="I890" s="110">
        <v>0</v>
      </c>
      <c r="J890" s="110"/>
      <c r="K890" s="110"/>
      <c r="L890" s="110"/>
      <c r="M890" s="110"/>
      <c r="N890" s="110">
        <v>0</v>
      </c>
    </row>
    <row r="891" spans="1:14" x14ac:dyDescent="0.3">
      <c r="A891" s="74">
        <v>230061</v>
      </c>
      <c r="B891" s="74" t="s">
        <v>100</v>
      </c>
      <c r="C891" s="74">
        <v>16</v>
      </c>
      <c r="D891" s="74" t="s">
        <v>5542</v>
      </c>
      <c r="E891" s="74" t="s">
        <v>5543</v>
      </c>
      <c r="F891" s="74" t="s">
        <v>2348</v>
      </c>
      <c r="G891" s="74" t="s">
        <v>258</v>
      </c>
      <c r="H891" s="74">
        <v>48187</v>
      </c>
      <c r="I891" s="110"/>
      <c r="J891" s="110"/>
      <c r="K891" s="110"/>
      <c r="L891" s="110"/>
      <c r="M891" s="110"/>
      <c r="N891" s="110">
        <v>0</v>
      </c>
    </row>
    <row r="892" spans="1:14" x14ac:dyDescent="0.3">
      <c r="A892" s="74">
        <v>230017</v>
      </c>
      <c r="B892" s="74" t="s">
        <v>100</v>
      </c>
      <c r="C892" s="74">
        <v>16</v>
      </c>
      <c r="D892" s="74" t="s">
        <v>869</v>
      </c>
      <c r="E892" s="74" t="s">
        <v>2287</v>
      </c>
      <c r="F892" s="74" t="s">
        <v>2288</v>
      </c>
      <c r="G892" s="74" t="s">
        <v>258</v>
      </c>
      <c r="H892" s="74">
        <v>48224</v>
      </c>
      <c r="I892" s="110"/>
      <c r="J892" s="110"/>
      <c r="K892" s="110"/>
      <c r="L892" s="110"/>
      <c r="M892" s="110"/>
      <c r="N892" s="110">
        <v>0</v>
      </c>
    </row>
    <row r="893" spans="1:14" x14ac:dyDescent="0.3">
      <c r="A893" s="74">
        <v>230008</v>
      </c>
      <c r="B893" s="74" t="s">
        <v>100</v>
      </c>
      <c r="C893" s="74">
        <v>16</v>
      </c>
      <c r="D893" s="74" t="s">
        <v>2272</v>
      </c>
      <c r="E893" s="74" t="s">
        <v>2273</v>
      </c>
      <c r="F893" s="74" t="s">
        <v>2274</v>
      </c>
      <c r="G893" s="74" t="s">
        <v>258</v>
      </c>
      <c r="H893" s="74" t="s">
        <v>259</v>
      </c>
      <c r="I893" s="110">
        <v>2961.1</v>
      </c>
      <c r="J893" s="110"/>
      <c r="K893" s="110"/>
      <c r="L893" s="110"/>
      <c r="M893" s="110">
        <v>0</v>
      </c>
      <c r="N893" s="110">
        <v>0</v>
      </c>
    </row>
    <row r="894" spans="1:14" x14ac:dyDescent="0.3">
      <c r="A894" s="74">
        <v>230012</v>
      </c>
      <c r="B894" s="74" t="s">
        <v>100</v>
      </c>
      <c r="C894" s="74">
        <v>16</v>
      </c>
      <c r="D894" s="74" t="s">
        <v>2277</v>
      </c>
      <c r="E894" s="74" t="s">
        <v>2278</v>
      </c>
      <c r="F894" s="74" t="s">
        <v>2279</v>
      </c>
      <c r="G894" s="74" t="s">
        <v>258</v>
      </c>
      <c r="H894" s="74">
        <v>49717</v>
      </c>
      <c r="I894" s="110">
        <v>500</v>
      </c>
      <c r="J894" s="110"/>
      <c r="K894" s="110"/>
      <c r="L894" s="110"/>
      <c r="M894" s="110"/>
      <c r="N894" s="110">
        <v>0</v>
      </c>
    </row>
    <row r="895" spans="1:14" x14ac:dyDescent="0.3">
      <c r="A895" s="74">
        <v>230027</v>
      </c>
      <c r="B895" s="74" t="s">
        <v>100</v>
      </c>
      <c r="C895" s="74">
        <v>16</v>
      </c>
      <c r="D895" s="74" t="s">
        <v>2304</v>
      </c>
      <c r="E895" s="74" t="s">
        <v>2305</v>
      </c>
      <c r="F895" s="74" t="s">
        <v>2306</v>
      </c>
      <c r="G895" s="74" t="s">
        <v>258</v>
      </c>
      <c r="H895" s="74">
        <v>49546</v>
      </c>
      <c r="I895" s="110">
        <v>507.5</v>
      </c>
      <c r="J895" s="110"/>
      <c r="K895" s="110"/>
      <c r="L895" s="110"/>
      <c r="M895" s="110"/>
      <c r="N895" s="110">
        <v>250</v>
      </c>
    </row>
    <row r="896" spans="1:14" x14ac:dyDescent="0.3">
      <c r="A896" s="74">
        <v>230028</v>
      </c>
      <c r="B896" s="74" t="s">
        <v>100</v>
      </c>
      <c r="C896" s="74">
        <v>16</v>
      </c>
      <c r="D896" s="74" t="s">
        <v>915</v>
      </c>
      <c r="E896" s="74" t="s">
        <v>2307</v>
      </c>
      <c r="F896" s="74" t="s">
        <v>2308</v>
      </c>
      <c r="G896" s="74" t="s">
        <v>258</v>
      </c>
      <c r="H896" s="74">
        <v>49505</v>
      </c>
      <c r="I896" s="110">
        <v>313.08999999999997</v>
      </c>
      <c r="J896" s="110"/>
      <c r="K896" s="110"/>
      <c r="L896" s="110"/>
      <c r="M896" s="110">
        <v>105</v>
      </c>
      <c r="N896" s="110">
        <v>330</v>
      </c>
    </row>
    <row r="897" spans="1:14" x14ac:dyDescent="0.3">
      <c r="A897" s="74">
        <v>230048</v>
      </c>
      <c r="B897" s="74" t="s">
        <v>100</v>
      </c>
      <c r="C897" s="74">
        <v>16</v>
      </c>
      <c r="D897" s="74" t="s">
        <v>2333</v>
      </c>
      <c r="E897" s="74" t="s">
        <v>2334</v>
      </c>
      <c r="F897" s="74" t="s">
        <v>2335</v>
      </c>
      <c r="G897" s="74" t="s">
        <v>258</v>
      </c>
      <c r="H897" s="74">
        <v>48084</v>
      </c>
      <c r="I897" s="110">
        <v>9646.81</v>
      </c>
      <c r="J897" s="110"/>
      <c r="K897" s="110">
        <v>1277</v>
      </c>
      <c r="L897" s="110">
        <v>520</v>
      </c>
      <c r="M897" s="110">
        <v>0</v>
      </c>
      <c r="N897" s="110">
        <v>0</v>
      </c>
    </row>
    <row r="898" spans="1:14" x14ac:dyDescent="0.3">
      <c r="A898" s="74">
        <v>230030</v>
      </c>
      <c r="B898" s="74" t="s">
        <v>100</v>
      </c>
      <c r="C898" s="74">
        <v>16</v>
      </c>
      <c r="D898" s="74" t="s">
        <v>2311</v>
      </c>
      <c r="E898" s="74" t="s">
        <v>2312</v>
      </c>
      <c r="F898" s="74" t="s">
        <v>2313</v>
      </c>
      <c r="G898" s="74" t="s">
        <v>258</v>
      </c>
      <c r="H898" s="74">
        <v>49008</v>
      </c>
      <c r="I898" s="110"/>
      <c r="J898" s="110"/>
      <c r="K898" s="110"/>
      <c r="L898" s="110"/>
      <c r="M898" s="110"/>
      <c r="N898" s="110">
        <v>0</v>
      </c>
    </row>
    <row r="899" spans="1:14" x14ac:dyDescent="0.3">
      <c r="A899" s="74">
        <v>230033</v>
      </c>
      <c r="B899" s="74" t="s">
        <v>100</v>
      </c>
      <c r="C899" s="74">
        <v>16</v>
      </c>
      <c r="D899" s="74" t="s">
        <v>2316</v>
      </c>
      <c r="E899" s="74" t="s">
        <v>2317</v>
      </c>
      <c r="F899" s="74" t="s">
        <v>2318</v>
      </c>
      <c r="G899" s="74" t="s">
        <v>258</v>
      </c>
      <c r="H899" s="74">
        <v>49656</v>
      </c>
      <c r="I899" s="110">
        <v>0</v>
      </c>
      <c r="J899" s="110"/>
      <c r="K899" s="110"/>
      <c r="L899" s="110"/>
      <c r="M899" s="110"/>
      <c r="N899" s="110"/>
    </row>
    <row r="900" spans="1:14" x14ac:dyDescent="0.3">
      <c r="A900" s="74">
        <v>230013</v>
      </c>
      <c r="B900" s="74" t="s">
        <v>100</v>
      </c>
      <c r="C900" s="74">
        <v>16</v>
      </c>
      <c r="D900" s="74" t="s">
        <v>2280</v>
      </c>
      <c r="E900" s="74" t="s">
        <v>2281</v>
      </c>
      <c r="F900" s="74" t="s">
        <v>2282</v>
      </c>
      <c r="G900" s="74" t="s">
        <v>258</v>
      </c>
      <c r="H900" s="74">
        <v>49601</v>
      </c>
      <c r="I900" s="110"/>
      <c r="J900" s="110"/>
      <c r="K900" s="110"/>
      <c r="L900" s="110"/>
      <c r="M900" s="110">
        <v>0</v>
      </c>
      <c r="N900" s="110">
        <v>0</v>
      </c>
    </row>
    <row r="901" spans="1:14" x14ac:dyDescent="0.3">
      <c r="A901" s="74">
        <v>230015</v>
      </c>
      <c r="B901" s="74" t="s">
        <v>100</v>
      </c>
      <c r="C901" s="74">
        <v>16</v>
      </c>
      <c r="D901" s="74" t="s">
        <v>2284</v>
      </c>
      <c r="E901" s="74" t="s">
        <v>2285</v>
      </c>
      <c r="F901" s="74" t="s">
        <v>2286</v>
      </c>
      <c r="G901" s="74" t="s">
        <v>258</v>
      </c>
      <c r="H901" s="74">
        <v>49322</v>
      </c>
      <c r="I901" s="110"/>
      <c r="J901" s="110"/>
      <c r="K901" s="110"/>
      <c r="L901" s="110"/>
      <c r="M901" s="110"/>
      <c r="N901" s="110">
        <v>100</v>
      </c>
    </row>
    <row r="902" spans="1:14" x14ac:dyDescent="0.3">
      <c r="A902" s="74">
        <v>230021</v>
      </c>
      <c r="B902" s="74" t="s">
        <v>100</v>
      </c>
      <c r="C902" s="74">
        <v>16</v>
      </c>
      <c r="D902" s="74" t="s">
        <v>2294</v>
      </c>
      <c r="E902" s="74" t="s">
        <v>2295</v>
      </c>
      <c r="F902" s="74" t="s">
        <v>2296</v>
      </c>
      <c r="G902" s="74" t="s">
        <v>258</v>
      </c>
      <c r="H902" s="74" t="s">
        <v>568</v>
      </c>
      <c r="I902" s="110">
        <v>457.4</v>
      </c>
      <c r="J902" s="110"/>
      <c r="K902" s="110">
        <v>0</v>
      </c>
      <c r="L902" s="110"/>
      <c r="M902" s="110"/>
      <c r="N902" s="110">
        <v>98</v>
      </c>
    </row>
    <row r="903" spans="1:14" x14ac:dyDescent="0.3">
      <c r="A903" s="74">
        <v>230040</v>
      </c>
      <c r="B903" s="74" t="s">
        <v>100</v>
      </c>
      <c r="C903" s="74">
        <v>16</v>
      </c>
      <c r="D903" s="74" t="s">
        <v>666</v>
      </c>
      <c r="E903" s="74" t="s">
        <v>2323</v>
      </c>
      <c r="F903" s="74" t="s">
        <v>2324</v>
      </c>
      <c r="G903" s="74" t="s">
        <v>258</v>
      </c>
      <c r="H903" s="74">
        <v>49770</v>
      </c>
      <c r="I903" s="110">
        <v>150</v>
      </c>
      <c r="J903" s="110">
        <v>0</v>
      </c>
      <c r="K903" s="110"/>
      <c r="L903" s="110"/>
      <c r="M903" s="110"/>
      <c r="N903" s="110">
        <v>50</v>
      </c>
    </row>
    <row r="904" spans="1:14" x14ac:dyDescent="0.3">
      <c r="A904" s="74">
        <v>230034</v>
      </c>
      <c r="B904" s="74" t="s">
        <v>100</v>
      </c>
      <c r="C904" s="74">
        <v>16</v>
      </c>
      <c r="D904" s="74" t="s">
        <v>666</v>
      </c>
      <c r="E904" s="74" t="s">
        <v>2319</v>
      </c>
      <c r="F904" s="74" t="s">
        <v>2320</v>
      </c>
      <c r="G904" s="74" t="s">
        <v>258</v>
      </c>
      <c r="H904" s="74">
        <v>49663</v>
      </c>
      <c r="I904" s="110">
        <v>0</v>
      </c>
      <c r="J904" s="110"/>
      <c r="K904" s="110"/>
      <c r="L904" s="110"/>
      <c r="M904" s="110"/>
      <c r="N904" s="110">
        <v>0</v>
      </c>
    </row>
    <row r="905" spans="1:14" x14ac:dyDescent="0.3">
      <c r="A905" s="74">
        <v>230009</v>
      </c>
      <c r="B905" s="74" t="s">
        <v>100</v>
      </c>
      <c r="C905" s="74">
        <v>16</v>
      </c>
      <c r="D905" s="74" t="s">
        <v>666</v>
      </c>
      <c r="E905" s="74" t="s">
        <v>2275</v>
      </c>
      <c r="F905" s="74" t="s">
        <v>2276</v>
      </c>
      <c r="G905" s="74" t="s">
        <v>258</v>
      </c>
      <c r="H905" s="74">
        <v>49014</v>
      </c>
      <c r="I905" s="110">
        <v>138.5</v>
      </c>
      <c r="J905" s="110">
        <v>0</v>
      </c>
      <c r="K905" s="110"/>
      <c r="L905" s="110"/>
      <c r="M905" s="110"/>
      <c r="N905" s="110">
        <v>0</v>
      </c>
    </row>
    <row r="906" spans="1:14" x14ac:dyDescent="0.3">
      <c r="A906" s="74">
        <v>230031</v>
      </c>
      <c r="B906" s="74" t="s">
        <v>100</v>
      </c>
      <c r="C906" s="74">
        <v>16</v>
      </c>
      <c r="D906" s="74" t="s">
        <v>666</v>
      </c>
      <c r="E906" s="74" t="s">
        <v>2314</v>
      </c>
      <c r="F906" s="74" t="s">
        <v>2315</v>
      </c>
      <c r="G906" s="74" t="s">
        <v>258</v>
      </c>
      <c r="H906" s="74">
        <v>48912</v>
      </c>
      <c r="I906" s="110">
        <v>1000</v>
      </c>
      <c r="J906" s="110"/>
      <c r="K906" s="110">
        <v>0</v>
      </c>
      <c r="L906" s="110"/>
      <c r="M906" s="110">
        <v>328</v>
      </c>
      <c r="N906" s="110">
        <v>550.95000000000005</v>
      </c>
    </row>
    <row r="907" spans="1:14" x14ac:dyDescent="0.3">
      <c r="A907" s="74">
        <v>230038</v>
      </c>
      <c r="B907" s="74" t="s">
        <v>100</v>
      </c>
      <c r="C907" s="74">
        <v>16</v>
      </c>
      <c r="D907" s="74" t="s">
        <v>666</v>
      </c>
      <c r="E907" s="74" t="s">
        <v>2321</v>
      </c>
      <c r="F907" s="74" t="s">
        <v>2322</v>
      </c>
      <c r="G907" s="74" t="s">
        <v>258</v>
      </c>
      <c r="H907" s="74" t="s">
        <v>261</v>
      </c>
      <c r="I907" s="110"/>
      <c r="J907" s="110"/>
      <c r="K907" s="110"/>
      <c r="L907" s="110"/>
      <c r="M907" s="110"/>
      <c r="N907" s="110"/>
    </row>
    <row r="908" spans="1:14" x14ac:dyDescent="0.3">
      <c r="A908" s="74">
        <v>230006</v>
      </c>
      <c r="B908" s="74" t="s">
        <v>100</v>
      </c>
      <c r="C908" s="74">
        <v>16</v>
      </c>
      <c r="D908" s="74" t="s">
        <v>666</v>
      </c>
      <c r="E908" s="74" t="s">
        <v>2268</v>
      </c>
      <c r="F908" s="74" t="s">
        <v>2269</v>
      </c>
      <c r="G908" s="74" t="s">
        <v>258</v>
      </c>
      <c r="H908" s="74">
        <v>49221</v>
      </c>
      <c r="I908" s="110">
        <v>0</v>
      </c>
      <c r="J908" s="110"/>
      <c r="K908" s="110"/>
      <c r="L908" s="110"/>
      <c r="M908" s="110">
        <v>0</v>
      </c>
      <c r="N908" s="110">
        <v>0</v>
      </c>
    </row>
    <row r="909" spans="1:14" x14ac:dyDescent="0.3">
      <c r="A909" s="74">
        <v>230014</v>
      </c>
      <c r="B909" s="74" t="s">
        <v>100</v>
      </c>
      <c r="C909" s="74">
        <v>16</v>
      </c>
      <c r="D909" s="74" t="s">
        <v>666</v>
      </c>
      <c r="E909" s="74" t="s">
        <v>2283</v>
      </c>
      <c r="F909" s="74" t="s">
        <v>2282</v>
      </c>
      <c r="G909" s="74" t="s">
        <v>258</v>
      </c>
      <c r="H909" s="74" t="s">
        <v>260</v>
      </c>
      <c r="I909" s="110">
        <v>456</v>
      </c>
      <c r="J909" s="110"/>
      <c r="K909" s="110"/>
      <c r="L909" s="110"/>
      <c r="M909" s="110">
        <v>23</v>
      </c>
      <c r="N909" s="110">
        <v>94</v>
      </c>
    </row>
    <row r="910" spans="1:14" x14ac:dyDescent="0.3">
      <c r="A910" s="74">
        <v>230020</v>
      </c>
      <c r="B910" s="74" t="s">
        <v>100</v>
      </c>
      <c r="C910" s="74">
        <v>16</v>
      </c>
      <c r="D910" s="74" t="s">
        <v>666</v>
      </c>
      <c r="E910" s="74" t="s">
        <v>2292</v>
      </c>
      <c r="F910" s="74" t="s">
        <v>2293</v>
      </c>
      <c r="G910" s="74" t="s">
        <v>258</v>
      </c>
      <c r="H910" s="74">
        <v>49047</v>
      </c>
      <c r="I910" s="110">
        <v>0</v>
      </c>
      <c r="J910" s="110"/>
      <c r="K910" s="110">
        <v>0</v>
      </c>
      <c r="L910" s="110"/>
      <c r="M910" s="110"/>
      <c r="N910" s="110">
        <v>0</v>
      </c>
    </row>
    <row r="911" spans="1:14" x14ac:dyDescent="0.3">
      <c r="A911" s="74">
        <v>230029</v>
      </c>
      <c r="B911" s="74" t="s">
        <v>100</v>
      </c>
      <c r="C911" s="74">
        <v>16</v>
      </c>
      <c r="D911" s="74" t="s">
        <v>666</v>
      </c>
      <c r="E911" s="74" t="s">
        <v>2309</v>
      </c>
      <c r="F911" s="74" t="s">
        <v>2310</v>
      </c>
      <c r="G911" s="74" t="s">
        <v>258</v>
      </c>
      <c r="H911" s="74">
        <v>48846</v>
      </c>
      <c r="I911" s="110">
        <v>302.5</v>
      </c>
      <c r="J911" s="110"/>
      <c r="K911" s="110">
        <v>0</v>
      </c>
      <c r="L911" s="110"/>
      <c r="M911" s="110"/>
      <c r="N911" s="110">
        <v>0</v>
      </c>
    </row>
    <row r="912" spans="1:14" x14ac:dyDescent="0.3">
      <c r="A912" s="74">
        <v>230047</v>
      </c>
      <c r="B912" s="74" t="s">
        <v>100</v>
      </c>
      <c r="C912" s="74">
        <v>16</v>
      </c>
      <c r="D912" s="74" t="s">
        <v>666</v>
      </c>
      <c r="E912" s="74" t="s">
        <v>2331</v>
      </c>
      <c r="F912" s="74" t="s">
        <v>2332</v>
      </c>
      <c r="G912" s="74" t="s">
        <v>258</v>
      </c>
      <c r="H912" s="74">
        <v>49684</v>
      </c>
      <c r="I912" s="110">
        <v>400</v>
      </c>
      <c r="J912" s="110"/>
      <c r="K912" s="110"/>
      <c r="L912" s="110"/>
      <c r="M912" s="110"/>
      <c r="N912" s="110">
        <v>0</v>
      </c>
    </row>
    <row r="913" spans="1:14" x14ac:dyDescent="0.3">
      <c r="A913" s="74">
        <v>230045</v>
      </c>
      <c r="B913" s="74" t="s">
        <v>100</v>
      </c>
      <c r="C913" s="74">
        <v>16</v>
      </c>
      <c r="D913" s="74" t="s">
        <v>2326</v>
      </c>
      <c r="E913" s="74" t="s">
        <v>2327</v>
      </c>
      <c r="F913" s="74" t="s">
        <v>2325</v>
      </c>
      <c r="G913" s="74" t="s">
        <v>258</v>
      </c>
      <c r="H913" s="74">
        <v>48603</v>
      </c>
      <c r="I913" s="110"/>
      <c r="J913" s="110"/>
      <c r="K913" s="110"/>
      <c r="L913" s="110">
        <v>0</v>
      </c>
      <c r="M913" s="110">
        <v>0</v>
      </c>
      <c r="N913" s="110">
        <v>0</v>
      </c>
    </row>
    <row r="914" spans="1:14" x14ac:dyDescent="0.3">
      <c r="A914" s="74">
        <v>230026</v>
      </c>
      <c r="B914" s="74" t="s">
        <v>100</v>
      </c>
      <c r="C914" s="74">
        <v>16</v>
      </c>
      <c r="D914" s="74" t="s">
        <v>2302</v>
      </c>
      <c r="E914" s="74" t="s">
        <v>2303</v>
      </c>
      <c r="F914" s="74" t="s">
        <v>823</v>
      </c>
      <c r="G914" s="74" t="s">
        <v>258</v>
      </c>
      <c r="H914" s="74">
        <v>49412</v>
      </c>
      <c r="I914" s="110">
        <v>0</v>
      </c>
      <c r="J914" s="110"/>
      <c r="K914" s="110"/>
      <c r="L914" s="110"/>
      <c r="M914" s="110"/>
      <c r="N914" s="110">
        <v>284.3</v>
      </c>
    </row>
    <row r="915" spans="1:14" x14ac:dyDescent="0.3">
      <c r="A915" s="74">
        <v>230059</v>
      </c>
      <c r="B915" s="74" t="s">
        <v>100</v>
      </c>
      <c r="C915" s="74">
        <v>16</v>
      </c>
      <c r="D915" s="74" t="s">
        <v>2345</v>
      </c>
      <c r="E915" s="74" t="s">
        <v>2346</v>
      </c>
      <c r="F915" s="74" t="s">
        <v>2347</v>
      </c>
      <c r="G915" s="74" t="s">
        <v>258</v>
      </c>
      <c r="H915" s="74" t="s">
        <v>522</v>
      </c>
      <c r="I915" s="110">
        <v>0</v>
      </c>
      <c r="J915" s="110"/>
      <c r="K915" s="110"/>
      <c r="L915" s="110"/>
      <c r="M915" s="110"/>
      <c r="N915" s="110"/>
    </row>
    <row r="916" spans="1:14" x14ac:dyDescent="0.3">
      <c r="A916" s="74">
        <v>230007</v>
      </c>
      <c r="B916" s="74" t="s">
        <v>100</v>
      </c>
      <c r="C916" s="74">
        <v>16</v>
      </c>
      <c r="D916" s="74" t="s">
        <v>1424</v>
      </c>
      <c r="E916" s="74" t="s">
        <v>2270</v>
      </c>
      <c r="F916" s="74" t="s">
        <v>2271</v>
      </c>
      <c r="G916" s="74" t="s">
        <v>258</v>
      </c>
      <c r="H916" s="74" t="s">
        <v>648</v>
      </c>
      <c r="I916" s="110">
        <v>2152.9299999999998</v>
      </c>
      <c r="J916" s="110"/>
      <c r="K916" s="110"/>
      <c r="L916" s="110">
        <v>0</v>
      </c>
      <c r="M916" s="110">
        <v>346</v>
      </c>
      <c r="N916" s="110">
        <v>688</v>
      </c>
    </row>
    <row r="917" spans="1:14" x14ac:dyDescent="0.3">
      <c r="A917" s="74">
        <v>239016</v>
      </c>
      <c r="B917" s="74" t="s">
        <v>100</v>
      </c>
      <c r="C917" s="74">
        <v>16</v>
      </c>
      <c r="D917" s="74" t="s">
        <v>2349</v>
      </c>
      <c r="E917" s="74" t="s">
        <v>2350</v>
      </c>
      <c r="F917" s="74" t="s">
        <v>2351</v>
      </c>
      <c r="G917" s="74" t="s">
        <v>258</v>
      </c>
      <c r="H917" s="74">
        <v>48912</v>
      </c>
      <c r="I917" s="110">
        <v>75</v>
      </c>
      <c r="J917" s="110"/>
      <c r="K917" s="110"/>
      <c r="L917" s="110"/>
      <c r="M917" s="110"/>
      <c r="N917" s="110">
        <v>0</v>
      </c>
    </row>
    <row r="918" spans="1:14" x14ac:dyDescent="0.3">
      <c r="A918" s="74">
        <v>230018</v>
      </c>
      <c r="B918" s="74" t="s">
        <v>100</v>
      </c>
      <c r="C918" s="74">
        <v>16</v>
      </c>
      <c r="D918" s="74" t="s">
        <v>2289</v>
      </c>
      <c r="E918" s="74" t="s">
        <v>2290</v>
      </c>
      <c r="F918" s="74" t="s">
        <v>2288</v>
      </c>
      <c r="G918" s="74" t="s">
        <v>258</v>
      </c>
      <c r="H918" s="74">
        <v>48238</v>
      </c>
      <c r="I918" s="110"/>
      <c r="J918" s="110"/>
      <c r="K918" s="110"/>
      <c r="L918" s="110"/>
      <c r="M918" s="110">
        <v>55</v>
      </c>
      <c r="N918" s="110">
        <v>87.75</v>
      </c>
    </row>
    <row r="919" spans="1:14" x14ac:dyDescent="0.3">
      <c r="A919" s="74">
        <v>230046</v>
      </c>
      <c r="B919" s="74" t="s">
        <v>100</v>
      </c>
      <c r="C919" s="74">
        <v>16</v>
      </c>
      <c r="D919" s="74" t="s">
        <v>2328</v>
      </c>
      <c r="E919" s="74" t="s">
        <v>2329</v>
      </c>
      <c r="F919" s="74" t="s">
        <v>2330</v>
      </c>
      <c r="G919" s="74" t="s">
        <v>258</v>
      </c>
      <c r="H919" s="74">
        <v>49085</v>
      </c>
      <c r="I919" s="110"/>
      <c r="J919" s="110"/>
      <c r="K919" s="110"/>
      <c r="L919" s="110"/>
      <c r="M919" s="110"/>
      <c r="N919" s="110">
        <v>90</v>
      </c>
    </row>
    <row r="920" spans="1:14" x14ac:dyDescent="0.3">
      <c r="A920" s="74">
        <v>230053</v>
      </c>
      <c r="B920" s="74" t="s">
        <v>100</v>
      </c>
      <c r="C920" s="74">
        <v>16</v>
      </c>
      <c r="D920" s="74" t="s">
        <v>2342</v>
      </c>
      <c r="E920" s="74" t="s">
        <v>2343</v>
      </c>
      <c r="F920" s="74" t="s">
        <v>2344</v>
      </c>
      <c r="G920" s="74" t="s">
        <v>258</v>
      </c>
      <c r="H920" s="74">
        <v>48030</v>
      </c>
      <c r="I920" s="110"/>
      <c r="J920" s="110"/>
      <c r="K920" s="110"/>
      <c r="L920" s="110"/>
      <c r="M920" s="110">
        <v>0</v>
      </c>
      <c r="N920" s="110">
        <v>0</v>
      </c>
    </row>
    <row r="921" spans="1:14" x14ac:dyDescent="0.3">
      <c r="A921" s="74">
        <v>230062</v>
      </c>
      <c r="B921" s="74" t="s">
        <v>100</v>
      </c>
      <c r="C921" s="74">
        <v>16</v>
      </c>
      <c r="D921" s="74" t="s">
        <v>5544</v>
      </c>
      <c r="E921" s="74" t="s">
        <v>5545</v>
      </c>
      <c r="F921" s="74" t="s">
        <v>5546</v>
      </c>
      <c r="G921" s="74" t="s">
        <v>258</v>
      </c>
      <c r="H921" s="74">
        <v>48504</v>
      </c>
      <c r="I921" s="110"/>
      <c r="J921" s="110"/>
      <c r="K921" s="110"/>
      <c r="L921" s="110"/>
      <c r="M921" s="110"/>
      <c r="N921" s="110"/>
    </row>
    <row r="922" spans="1:14" x14ac:dyDescent="0.3">
      <c r="A922" s="74">
        <v>230019</v>
      </c>
      <c r="B922" s="74" t="s">
        <v>100</v>
      </c>
      <c r="C922" s="74">
        <v>16</v>
      </c>
      <c r="D922" s="74" t="s">
        <v>719</v>
      </c>
      <c r="E922" s="74" t="s">
        <v>2291</v>
      </c>
      <c r="F922" s="74" t="s">
        <v>2288</v>
      </c>
      <c r="G922" s="74" t="s">
        <v>258</v>
      </c>
      <c r="H922" s="74">
        <v>48228</v>
      </c>
      <c r="I922" s="110">
        <v>0</v>
      </c>
      <c r="J922" s="110">
        <v>0</v>
      </c>
      <c r="K922" s="110"/>
      <c r="L922" s="110"/>
      <c r="M922" s="110">
        <v>0</v>
      </c>
      <c r="N922" s="110">
        <v>0</v>
      </c>
    </row>
    <row r="923" spans="1:14" x14ac:dyDescent="0.3">
      <c r="A923" s="74">
        <v>230049</v>
      </c>
      <c r="B923" s="74" t="s">
        <v>100</v>
      </c>
      <c r="C923" s="74">
        <v>16</v>
      </c>
      <c r="D923" s="74" t="s">
        <v>2336</v>
      </c>
      <c r="E923" s="74" t="s">
        <v>2337</v>
      </c>
      <c r="F923" s="74" t="s">
        <v>2338</v>
      </c>
      <c r="G923" s="74" t="s">
        <v>258</v>
      </c>
      <c r="H923" s="74">
        <v>49348</v>
      </c>
      <c r="I923" s="110">
        <v>0</v>
      </c>
      <c r="J923" s="110"/>
      <c r="K923" s="110"/>
      <c r="L923" s="110"/>
      <c r="M923" s="110"/>
      <c r="N923" s="110">
        <v>0</v>
      </c>
    </row>
    <row r="924" spans="1:14" x14ac:dyDescent="0.3">
      <c r="A924" s="74">
        <v>230023</v>
      </c>
      <c r="B924" s="74" t="s">
        <v>100</v>
      </c>
      <c r="C924" s="74">
        <v>16</v>
      </c>
      <c r="D924" s="74" t="s">
        <v>1095</v>
      </c>
      <c r="E924" s="74" t="s">
        <v>2297</v>
      </c>
      <c r="F924" s="74" t="s">
        <v>2298</v>
      </c>
      <c r="G924" s="74" t="s">
        <v>258</v>
      </c>
      <c r="H924" s="74" t="s">
        <v>262</v>
      </c>
      <c r="I924" s="110"/>
      <c r="J924" s="110">
        <v>0</v>
      </c>
      <c r="K924" s="110"/>
      <c r="L924" s="110"/>
      <c r="M924" s="110"/>
      <c r="N924" s="110"/>
    </row>
    <row r="925" spans="1:14" x14ac:dyDescent="0.3">
      <c r="A925" s="74">
        <v>230024</v>
      </c>
      <c r="B925" s="74" t="s">
        <v>100</v>
      </c>
      <c r="C925" s="74">
        <v>16</v>
      </c>
      <c r="D925" s="74" t="s">
        <v>2299</v>
      </c>
      <c r="E925" s="74" t="s">
        <v>2300</v>
      </c>
      <c r="F925" s="74" t="s">
        <v>2301</v>
      </c>
      <c r="G925" s="74" t="s">
        <v>258</v>
      </c>
      <c r="H925" s="74">
        <v>48503</v>
      </c>
      <c r="I925" s="110">
        <v>0</v>
      </c>
      <c r="J925" s="110"/>
      <c r="K925" s="110">
        <v>0</v>
      </c>
      <c r="L925" s="110"/>
      <c r="M925" s="110">
        <v>0</v>
      </c>
      <c r="N925" s="110">
        <v>0</v>
      </c>
    </row>
    <row r="926" spans="1:14" x14ac:dyDescent="0.3">
      <c r="A926" s="74">
        <v>230050</v>
      </c>
      <c r="B926" s="74" t="s">
        <v>100</v>
      </c>
      <c r="C926" s="74">
        <v>16</v>
      </c>
      <c r="D926" s="74" t="s">
        <v>2339</v>
      </c>
      <c r="E926" s="74" t="s">
        <v>2340</v>
      </c>
      <c r="F926" s="74" t="s">
        <v>2341</v>
      </c>
      <c r="G926" s="74" t="s">
        <v>258</v>
      </c>
      <c r="H926" s="74">
        <v>49058</v>
      </c>
      <c r="I926" s="110">
        <v>742.58</v>
      </c>
      <c r="J926" s="110"/>
      <c r="K926" s="110"/>
      <c r="L926" s="110"/>
      <c r="M926" s="110"/>
      <c r="N926" s="110"/>
    </row>
    <row r="927" spans="1:14" x14ac:dyDescent="0.3">
      <c r="A927" s="74">
        <v>260095</v>
      </c>
      <c r="B927" s="74" t="s">
        <v>99</v>
      </c>
      <c r="C927" s="74">
        <v>17</v>
      </c>
      <c r="D927" s="74" t="s">
        <v>2397</v>
      </c>
      <c r="E927" s="74" t="s">
        <v>2398</v>
      </c>
      <c r="F927" s="74" t="s">
        <v>2399</v>
      </c>
      <c r="G927" s="74" t="s">
        <v>263</v>
      </c>
      <c r="H927" s="74">
        <v>63701</v>
      </c>
      <c r="I927" s="110">
        <v>2100</v>
      </c>
      <c r="J927" s="110"/>
      <c r="K927" s="110"/>
      <c r="L927" s="110"/>
      <c r="M927" s="110">
        <v>0</v>
      </c>
      <c r="N927" s="110">
        <v>130</v>
      </c>
    </row>
    <row r="928" spans="1:14" x14ac:dyDescent="0.3">
      <c r="A928" s="74">
        <v>260383</v>
      </c>
      <c r="B928" s="74" t="s">
        <v>99</v>
      </c>
      <c r="C928" s="74">
        <v>17</v>
      </c>
      <c r="D928" s="74" t="s">
        <v>2608</v>
      </c>
      <c r="E928" s="74" t="s">
        <v>2609</v>
      </c>
      <c r="F928" s="74" t="s">
        <v>2610</v>
      </c>
      <c r="G928" s="74" t="s">
        <v>263</v>
      </c>
      <c r="H928" s="74" t="s">
        <v>277</v>
      </c>
      <c r="I928" s="110">
        <v>0</v>
      </c>
      <c r="J928" s="110"/>
      <c r="K928" s="110">
        <v>0</v>
      </c>
      <c r="L928" s="110">
        <v>0</v>
      </c>
      <c r="M928" s="110">
        <v>0</v>
      </c>
      <c r="N928" s="110">
        <v>210</v>
      </c>
    </row>
    <row r="929" spans="1:14" x14ac:dyDescent="0.3">
      <c r="A929" s="74">
        <v>260053</v>
      </c>
      <c r="B929" s="74" t="s">
        <v>99</v>
      </c>
      <c r="C929" s="74">
        <v>17</v>
      </c>
      <c r="D929" s="74" t="s">
        <v>2365</v>
      </c>
      <c r="E929" s="74" t="s">
        <v>1346</v>
      </c>
      <c r="F929" s="74" t="s">
        <v>2366</v>
      </c>
      <c r="G929" s="74" t="s">
        <v>263</v>
      </c>
      <c r="H929" s="74">
        <v>65231</v>
      </c>
      <c r="I929" s="110">
        <v>0</v>
      </c>
      <c r="J929" s="110"/>
      <c r="K929" s="110"/>
      <c r="L929" s="110"/>
      <c r="M929" s="110"/>
      <c r="N929" s="110"/>
    </row>
    <row r="930" spans="1:14" x14ac:dyDescent="0.3">
      <c r="A930" s="74">
        <v>260063</v>
      </c>
      <c r="B930" s="74" t="s">
        <v>99</v>
      </c>
      <c r="C930" s="74">
        <v>17</v>
      </c>
      <c r="D930" s="74" t="s">
        <v>2368</v>
      </c>
      <c r="E930" s="74" t="s">
        <v>2369</v>
      </c>
      <c r="F930" s="74" t="s">
        <v>2370</v>
      </c>
      <c r="G930" s="74" t="s">
        <v>263</v>
      </c>
      <c r="H930" s="74">
        <v>65610</v>
      </c>
      <c r="I930" s="110">
        <v>0</v>
      </c>
      <c r="J930" s="110"/>
      <c r="K930" s="110"/>
      <c r="L930" s="110"/>
      <c r="M930" s="110"/>
      <c r="N930" s="110">
        <v>0</v>
      </c>
    </row>
    <row r="931" spans="1:14" x14ac:dyDescent="0.3">
      <c r="A931" s="74">
        <v>260166</v>
      </c>
      <c r="B931" s="74" t="s">
        <v>99</v>
      </c>
      <c r="C931" s="74">
        <v>17</v>
      </c>
      <c r="D931" s="74" t="s">
        <v>5972</v>
      </c>
      <c r="E931" s="74" t="s">
        <v>5973</v>
      </c>
      <c r="F931" s="74" t="s">
        <v>1572</v>
      </c>
      <c r="G931" s="74" t="s">
        <v>263</v>
      </c>
      <c r="H931" s="74" t="s">
        <v>5974</v>
      </c>
      <c r="I931" s="110"/>
      <c r="J931" s="110"/>
      <c r="K931" s="110"/>
      <c r="L931" s="110"/>
      <c r="M931" s="110"/>
      <c r="N931" s="110"/>
    </row>
    <row r="932" spans="1:14" x14ac:dyDescent="0.3">
      <c r="A932" s="74">
        <v>260075</v>
      </c>
      <c r="B932" s="74" t="s">
        <v>99</v>
      </c>
      <c r="C932" s="74">
        <v>17</v>
      </c>
      <c r="D932" s="74" t="s">
        <v>2375</v>
      </c>
      <c r="E932" s="74" t="s">
        <v>2376</v>
      </c>
      <c r="F932" s="74" t="s">
        <v>2377</v>
      </c>
      <c r="G932" s="74" t="s">
        <v>263</v>
      </c>
      <c r="H932" s="74">
        <v>65616</v>
      </c>
      <c r="I932" s="110">
        <v>66.680000000000007</v>
      </c>
      <c r="J932" s="110"/>
      <c r="K932" s="110">
        <v>0</v>
      </c>
      <c r="L932" s="110"/>
      <c r="M932" s="110">
        <v>0</v>
      </c>
      <c r="N932" s="110">
        <v>0</v>
      </c>
    </row>
    <row r="933" spans="1:14" x14ac:dyDescent="0.3">
      <c r="A933" s="74">
        <v>260414</v>
      </c>
      <c r="B933" s="74" t="s">
        <v>99</v>
      </c>
      <c r="C933" s="74">
        <v>17</v>
      </c>
      <c r="D933" s="74" t="s">
        <v>2638</v>
      </c>
      <c r="E933" s="74" t="s">
        <v>2639</v>
      </c>
      <c r="F933" s="74" t="s">
        <v>847</v>
      </c>
      <c r="G933" s="74" t="s">
        <v>263</v>
      </c>
      <c r="H933" s="74">
        <v>65804</v>
      </c>
      <c r="I933" s="110">
        <v>0</v>
      </c>
      <c r="J933" s="110">
        <v>0</v>
      </c>
      <c r="K933" s="110"/>
      <c r="L933" s="110"/>
      <c r="M933" s="110"/>
      <c r="N933" s="110">
        <v>0</v>
      </c>
    </row>
    <row r="934" spans="1:14" x14ac:dyDescent="0.3">
      <c r="A934" s="74">
        <v>260114</v>
      </c>
      <c r="B934" s="74" t="s">
        <v>99</v>
      </c>
      <c r="C934" s="74">
        <v>17</v>
      </c>
      <c r="D934" s="74" t="s">
        <v>1707</v>
      </c>
      <c r="E934" s="74" t="s">
        <v>2421</v>
      </c>
      <c r="F934" s="74" t="s">
        <v>2422</v>
      </c>
      <c r="G934" s="74" t="s">
        <v>263</v>
      </c>
      <c r="H934" s="74" t="s">
        <v>264</v>
      </c>
      <c r="I934" s="110">
        <v>2500</v>
      </c>
      <c r="J934" s="110"/>
      <c r="K934" s="110">
        <v>0</v>
      </c>
      <c r="L934" s="110">
        <v>0</v>
      </c>
      <c r="M934" s="110">
        <v>0</v>
      </c>
      <c r="N934" s="110">
        <v>0</v>
      </c>
    </row>
    <row r="935" spans="1:14" x14ac:dyDescent="0.3">
      <c r="A935" s="74">
        <v>260085</v>
      </c>
      <c r="B935" s="74" t="s">
        <v>99</v>
      </c>
      <c r="C935" s="74">
        <v>17</v>
      </c>
      <c r="D935" s="74" t="s">
        <v>5975</v>
      </c>
      <c r="E935" s="74" t="s">
        <v>5976</v>
      </c>
      <c r="F935" s="74" t="s">
        <v>5977</v>
      </c>
      <c r="G935" s="74" t="s">
        <v>263</v>
      </c>
      <c r="H935" s="74">
        <v>65068</v>
      </c>
      <c r="I935" s="110"/>
      <c r="J935" s="110"/>
      <c r="K935" s="110"/>
      <c r="L935" s="110"/>
      <c r="M935" s="110"/>
      <c r="N935" s="110">
        <v>0</v>
      </c>
    </row>
    <row r="936" spans="1:14" x14ac:dyDescent="0.3">
      <c r="A936" s="74">
        <v>260094</v>
      </c>
      <c r="B936" s="74" t="s">
        <v>99</v>
      </c>
      <c r="C936" s="74">
        <v>17</v>
      </c>
      <c r="D936" s="74" t="s">
        <v>2395</v>
      </c>
      <c r="E936" s="74" t="s">
        <v>2396</v>
      </c>
      <c r="F936" s="74" t="s">
        <v>1276</v>
      </c>
      <c r="G936" s="74" t="s">
        <v>263</v>
      </c>
      <c r="H936" s="74">
        <v>63435</v>
      </c>
      <c r="I936" s="110">
        <v>37</v>
      </c>
      <c r="J936" s="110">
        <v>60</v>
      </c>
      <c r="K936" s="110"/>
      <c r="L936" s="110"/>
      <c r="M936" s="110">
        <v>0</v>
      </c>
      <c r="N936" s="110">
        <v>0</v>
      </c>
    </row>
    <row r="937" spans="1:14" x14ac:dyDescent="0.3">
      <c r="A937" s="74">
        <v>260384</v>
      </c>
      <c r="B937" s="74" t="s">
        <v>99</v>
      </c>
      <c r="C937" s="74">
        <v>17</v>
      </c>
      <c r="D937" s="74" t="s">
        <v>1264</v>
      </c>
      <c r="E937" s="74" t="s">
        <v>2611</v>
      </c>
      <c r="F937" s="74" t="s">
        <v>2610</v>
      </c>
      <c r="G937" s="74" t="s">
        <v>263</v>
      </c>
      <c r="H937" s="74">
        <v>63113</v>
      </c>
      <c r="I937" s="110"/>
      <c r="J937" s="110"/>
      <c r="K937" s="110"/>
      <c r="L937" s="110"/>
      <c r="M937" s="110"/>
      <c r="N937" s="110"/>
    </row>
    <row r="938" spans="1:14" x14ac:dyDescent="0.3">
      <c r="A938" s="74">
        <v>260314</v>
      </c>
      <c r="B938" s="74" t="s">
        <v>99</v>
      </c>
      <c r="C938" s="74">
        <v>17</v>
      </c>
      <c r="D938" s="74" t="s">
        <v>915</v>
      </c>
      <c r="E938" s="74" t="s">
        <v>2552</v>
      </c>
      <c r="F938" s="74" t="s">
        <v>2553</v>
      </c>
      <c r="G938" s="74" t="s">
        <v>263</v>
      </c>
      <c r="H938" s="74">
        <v>65270</v>
      </c>
      <c r="I938" s="110"/>
      <c r="J938" s="110"/>
      <c r="K938" s="110"/>
      <c r="L938" s="110"/>
      <c r="M938" s="110"/>
      <c r="N938" s="110"/>
    </row>
    <row r="939" spans="1:14" x14ac:dyDescent="0.3">
      <c r="A939" s="74">
        <v>260169</v>
      </c>
      <c r="B939" s="74" t="s">
        <v>99</v>
      </c>
      <c r="C939" s="74">
        <v>17</v>
      </c>
      <c r="D939" s="74" t="s">
        <v>915</v>
      </c>
      <c r="E939" s="74" t="s">
        <v>2470</v>
      </c>
      <c r="F939" s="74" t="s">
        <v>2066</v>
      </c>
      <c r="G939" s="74" t="s">
        <v>263</v>
      </c>
      <c r="H939" s="74">
        <v>65251</v>
      </c>
      <c r="I939" s="110"/>
      <c r="J939" s="110"/>
      <c r="K939" s="110"/>
      <c r="L939" s="110"/>
      <c r="M939" s="110"/>
      <c r="N939" s="110"/>
    </row>
    <row r="940" spans="1:14" x14ac:dyDescent="0.3">
      <c r="A940" s="74">
        <v>260208</v>
      </c>
      <c r="B940" s="74" t="s">
        <v>99</v>
      </c>
      <c r="C940" s="74">
        <v>17</v>
      </c>
      <c r="D940" s="74" t="s">
        <v>915</v>
      </c>
      <c r="E940" s="74" t="s">
        <v>2497</v>
      </c>
      <c r="F940" s="74" t="s">
        <v>2498</v>
      </c>
      <c r="G940" s="74" t="s">
        <v>263</v>
      </c>
      <c r="H940" s="74">
        <v>64037</v>
      </c>
      <c r="I940" s="110">
        <v>0</v>
      </c>
      <c r="J940" s="110"/>
      <c r="K940" s="110"/>
      <c r="L940" s="110">
        <v>0</v>
      </c>
      <c r="M940" s="110">
        <v>0</v>
      </c>
      <c r="N940" s="110">
        <v>0</v>
      </c>
    </row>
    <row r="941" spans="1:14" x14ac:dyDescent="0.3">
      <c r="A941" s="74">
        <v>260415</v>
      </c>
      <c r="B941" s="74" t="s">
        <v>99</v>
      </c>
      <c r="C941" s="74">
        <v>17</v>
      </c>
      <c r="D941" s="74" t="s">
        <v>915</v>
      </c>
      <c r="E941" s="74" t="s">
        <v>2640</v>
      </c>
      <c r="F941" s="74" t="s">
        <v>898</v>
      </c>
      <c r="G941" s="74" t="s">
        <v>263</v>
      </c>
      <c r="H941" s="74">
        <v>65802</v>
      </c>
      <c r="I941" s="110">
        <v>0</v>
      </c>
      <c r="J941" s="110"/>
      <c r="K941" s="110">
        <v>0</v>
      </c>
      <c r="L941" s="110"/>
      <c r="M941" s="110">
        <v>0</v>
      </c>
      <c r="N941" s="110">
        <v>0</v>
      </c>
    </row>
    <row r="942" spans="1:14" x14ac:dyDescent="0.3">
      <c r="A942" s="74">
        <v>260143</v>
      </c>
      <c r="B942" s="74" t="s">
        <v>99</v>
      </c>
      <c r="C942" s="74">
        <v>17</v>
      </c>
      <c r="D942" s="74" t="s">
        <v>2450</v>
      </c>
      <c r="E942" s="74" t="s">
        <v>5547</v>
      </c>
      <c r="F942" s="74" t="s">
        <v>5548</v>
      </c>
      <c r="G942" s="74" t="s">
        <v>263</v>
      </c>
      <c r="H942" s="74">
        <v>65644</v>
      </c>
      <c r="I942" s="110"/>
      <c r="J942" s="110"/>
      <c r="K942" s="110"/>
      <c r="L942" s="110"/>
      <c r="M942" s="110"/>
      <c r="N942" s="110"/>
    </row>
    <row r="943" spans="1:14" x14ac:dyDescent="0.3">
      <c r="A943" s="74">
        <v>260108</v>
      </c>
      <c r="B943" s="74" t="s">
        <v>99</v>
      </c>
      <c r="C943" s="74">
        <v>17</v>
      </c>
      <c r="D943" s="74" t="s">
        <v>2409</v>
      </c>
      <c r="E943" s="74" t="s">
        <v>2410</v>
      </c>
      <c r="F943" s="74" t="s">
        <v>2411</v>
      </c>
      <c r="G943" s="74" t="s">
        <v>263</v>
      </c>
      <c r="H943" s="74" t="s">
        <v>583</v>
      </c>
      <c r="I943" s="110"/>
      <c r="J943" s="110"/>
      <c r="K943" s="110"/>
      <c r="L943" s="110"/>
      <c r="M943" s="110"/>
      <c r="N943" s="110">
        <v>0</v>
      </c>
    </row>
    <row r="944" spans="1:14" x14ac:dyDescent="0.3">
      <c r="A944" s="74">
        <v>260109</v>
      </c>
      <c r="B944" s="74" t="s">
        <v>99</v>
      </c>
      <c r="C944" s="74">
        <v>17</v>
      </c>
      <c r="D944" s="74" t="s">
        <v>2412</v>
      </c>
      <c r="E944" s="74" t="s">
        <v>2413</v>
      </c>
      <c r="F944" s="74" t="s">
        <v>1535</v>
      </c>
      <c r="G944" s="74" t="s">
        <v>263</v>
      </c>
      <c r="H944" s="74">
        <v>63336</v>
      </c>
      <c r="I944" s="110"/>
      <c r="J944" s="110"/>
      <c r="K944" s="110"/>
      <c r="L944" s="110"/>
      <c r="M944" s="110"/>
      <c r="N944" s="110">
        <v>184</v>
      </c>
    </row>
    <row r="945" spans="1:14" x14ac:dyDescent="0.3">
      <c r="A945" s="74">
        <v>260110</v>
      </c>
      <c r="B945" s="74" t="s">
        <v>99</v>
      </c>
      <c r="C945" s="74">
        <v>17</v>
      </c>
      <c r="D945" s="74" t="s">
        <v>2414</v>
      </c>
      <c r="E945" s="74" t="s">
        <v>5978</v>
      </c>
      <c r="F945" s="74" t="s">
        <v>2415</v>
      </c>
      <c r="G945" s="74" t="s">
        <v>263</v>
      </c>
      <c r="H945" s="74">
        <v>64734</v>
      </c>
      <c r="I945" s="110"/>
      <c r="J945" s="110"/>
      <c r="K945" s="110"/>
      <c r="L945" s="110"/>
      <c r="M945" s="110"/>
      <c r="N945" s="110"/>
    </row>
    <row r="946" spans="1:14" x14ac:dyDescent="0.3">
      <c r="A946" s="74">
        <v>260046</v>
      </c>
      <c r="B946" s="74" t="s">
        <v>99</v>
      </c>
      <c r="C946" s="74">
        <v>17</v>
      </c>
      <c r="D946" s="74" t="s">
        <v>744</v>
      </c>
      <c r="E946" s="74" t="s">
        <v>1271</v>
      </c>
      <c r="F946" s="74" t="s">
        <v>5549</v>
      </c>
      <c r="G946" s="74" t="s">
        <v>263</v>
      </c>
      <c r="H946" s="74">
        <v>63330</v>
      </c>
      <c r="I946" s="110"/>
      <c r="J946" s="110"/>
      <c r="K946" s="110"/>
      <c r="L946" s="110"/>
      <c r="M946" s="110"/>
      <c r="N946" s="110"/>
    </row>
    <row r="947" spans="1:14" x14ac:dyDescent="0.3">
      <c r="A947" s="74">
        <v>260092</v>
      </c>
      <c r="B947" s="74" t="s">
        <v>99</v>
      </c>
      <c r="C947" s="74">
        <v>17</v>
      </c>
      <c r="D947" s="74" t="s">
        <v>744</v>
      </c>
      <c r="E947" s="74" t="s">
        <v>2391</v>
      </c>
      <c r="F947" s="74" t="s">
        <v>2392</v>
      </c>
      <c r="G947" s="74" t="s">
        <v>263</v>
      </c>
      <c r="H947" s="74">
        <v>65020</v>
      </c>
      <c r="I947" s="110">
        <v>1893.43</v>
      </c>
      <c r="J947" s="110"/>
      <c r="K947" s="110">
        <v>0</v>
      </c>
      <c r="L947" s="110">
        <v>0</v>
      </c>
      <c r="M947" s="110">
        <v>0</v>
      </c>
      <c r="N947" s="110">
        <v>0</v>
      </c>
    </row>
    <row r="948" spans="1:14" x14ac:dyDescent="0.3">
      <c r="A948" s="74">
        <v>260223</v>
      </c>
      <c r="B948" s="74" t="s">
        <v>99</v>
      </c>
      <c r="C948" s="74">
        <v>17</v>
      </c>
      <c r="D948" s="74" t="s">
        <v>744</v>
      </c>
      <c r="E948" s="74" t="s">
        <v>2506</v>
      </c>
      <c r="F948" s="74" t="s">
        <v>2507</v>
      </c>
      <c r="G948" s="74" t="s">
        <v>263</v>
      </c>
      <c r="H948" s="74" t="s">
        <v>269</v>
      </c>
      <c r="I948" s="110">
        <v>200</v>
      </c>
      <c r="J948" s="110"/>
      <c r="K948" s="110"/>
      <c r="L948" s="110"/>
      <c r="M948" s="110">
        <v>5</v>
      </c>
      <c r="N948" s="110">
        <v>285</v>
      </c>
    </row>
    <row r="949" spans="1:14" x14ac:dyDescent="0.3">
      <c r="A949" s="74">
        <v>260297</v>
      </c>
      <c r="B949" s="74" t="s">
        <v>99</v>
      </c>
      <c r="C949" s="74">
        <v>17</v>
      </c>
      <c r="D949" s="74" t="s">
        <v>744</v>
      </c>
      <c r="E949" s="74" t="s">
        <v>2534</v>
      </c>
      <c r="F949" s="74" t="s">
        <v>2535</v>
      </c>
      <c r="G949" s="74" t="s">
        <v>263</v>
      </c>
      <c r="H949" s="74">
        <v>63021</v>
      </c>
      <c r="I949" s="110">
        <v>354</v>
      </c>
      <c r="J949" s="110"/>
      <c r="K949" s="110"/>
      <c r="L949" s="110">
        <v>903</v>
      </c>
      <c r="M949" s="110">
        <v>80</v>
      </c>
      <c r="N949" s="110">
        <v>465</v>
      </c>
    </row>
    <row r="950" spans="1:14" x14ac:dyDescent="0.3">
      <c r="A950" s="74">
        <v>260385</v>
      </c>
      <c r="B950" s="74" t="s">
        <v>99</v>
      </c>
      <c r="C950" s="74">
        <v>17</v>
      </c>
      <c r="D950" s="74" t="s">
        <v>2612</v>
      </c>
      <c r="E950" s="74" t="s">
        <v>2613</v>
      </c>
      <c r="F950" s="74" t="s">
        <v>2610</v>
      </c>
      <c r="G950" s="74" t="s">
        <v>263</v>
      </c>
      <c r="H950" s="74">
        <v>63104</v>
      </c>
      <c r="I950" s="110">
        <v>0</v>
      </c>
      <c r="J950" s="110"/>
      <c r="K950" s="110"/>
      <c r="L950" s="110">
        <v>0</v>
      </c>
      <c r="M950" s="110">
        <v>0</v>
      </c>
      <c r="N950" s="110">
        <v>880</v>
      </c>
    </row>
    <row r="951" spans="1:14" x14ac:dyDescent="0.3">
      <c r="A951" s="74">
        <v>260438</v>
      </c>
      <c r="B951" s="74" t="s">
        <v>99</v>
      </c>
      <c r="C951" s="74">
        <v>17</v>
      </c>
      <c r="D951" s="74" t="s">
        <v>5979</v>
      </c>
      <c r="E951" s="74" t="s">
        <v>5980</v>
      </c>
      <c r="F951" s="74" t="s">
        <v>5981</v>
      </c>
      <c r="G951" s="74" t="s">
        <v>263</v>
      </c>
      <c r="H951" s="74">
        <v>64788</v>
      </c>
      <c r="I951" s="110"/>
      <c r="J951" s="110"/>
      <c r="K951" s="110">
        <v>0</v>
      </c>
      <c r="L951" s="110"/>
      <c r="M951" s="110"/>
      <c r="N951" s="110"/>
    </row>
    <row r="952" spans="1:14" x14ac:dyDescent="0.3">
      <c r="A952" s="74">
        <v>140229</v>
      </c>
      <c r="B952" s="74" t="s">
        <v>99</v>
      </c>
      <c r="C952" s="74">
        <v>17</v>
      </c>
      <c r="D952" s="74" t="s">
        <v>2354</v>
      </c>
      <c r="E952" s="74" t="s">
        <v>2355</v>
      </c>
      <c r="F952" s="74" t="s">
        <v>2356</v>
      </c>
      <c r="G952" s="74" t="s">
        <v>195</v>
      </c>
      <c r="H952" s="74">
        <v>62232</v>
      </c>
      <c r="I952" s="110"/>
      <c r="J952" s="110"/>
      <c r="K952" s="110"/>
      <c r="L952" s="110"/>
      <c r="M952" s="110">
        <v>0</v>
      </c>
      <c r="N952" s="110">
        <v>0</v>
      </c>
    </row>
    <row r="953" spans="1:14" x14ac:dyDescent="0.3">
      <c r="A953" s="74">
        <v>260130</v>
      </c>
      <c r="B953" s="74" t="s">
        <v>99</v>
      </c>
      <c r="C953" s="74">
        <v>17</v>
      </c>
      <c r="D953" s="74" t="s">
        <v>5982</v>
      </c>
      <c r="E953" s="74" t="s">
        <v>5983</v>
      </c>
      <c r="F953" s="74" t="s">
        <v>2435</v>
      </c>
      <c r="G953" s="74" t="s">
        <v>263</v>
      </c>
      <c r="H953" s="74" t="s">
        <v>5984</v>
      </c>
      <c r="I953" s="110"/>
      <c r="J953" s="110"/>
      <c r="K953" s="110"/>
      <c r="L953" s="110"/>
      <c r="M953" s="110"/>
      <c r="N953" s="110"/>
    </row>
    <row r="954" spans="1:14" x14ac:dyDescent="0.3">
      <c r="A954" s="74">
        <v>260485</v>
      </c>
      <c r="B954" s="74" t="s">
        <v>99</v>
      </c>
      <c r="C954" s="74">
        <v>17</v>
      </c>
      <c r="D954" s="74" t="s">
        <v>2689</v>
      </c>
      <c r="E954" s="74" t="s">
        <v>2690</v>
      </c>
      <c r="F954" s="74" t="s">
        <v>2691</v>
      </c>
      <c r="G954" s="74" t="s">
        <v>263</v>
      </c>
      <c r="H954" s="74">
        <v>64772</v>
      </c>
      <c r="I954" s="110">
        <v>41.1</v>
      </c>
      <c r="J954" s="110"/>
      <c r="K954" s="110">
        <v>0</v>
      </c>
      <c r="L954" s="110"/>
      <c r="M954" s="110"/>
      <c r="N954" s="110"/>
    </row>
    <row r="955" spans="1:14" x14ac:dyDescent="0.3">
      <c r="A955" s="74">
        <v>260332</v>
      </c>
      <c r="B955" s="74" t="s">
        <v>99</v>
      </c>
      <c r="C955" s="74">
        <v>17</v>
      </c>
      <c r="D955" s="74" t="s">
        <v>2563</v>
      </c>
      <c r="E955" s="74" t="s">
        <v>2564</v>
      </c>
      <c r="F955" s="74" t="s">
        <v>2474</v>
      </c>
      <c r="G955" s="74" t="s">
        <v>263</v>
      </c>
      <c r="H955" s="74" t="s">
        <v>533</v>
      </c>
      <c r="I955" s="110"/>
      <c r="J955" s="110"/>
      <c r="K955" s="110"/>
      <c r="L955" s="110"/>
      <c r="M955" s="110"/>
      <c r="N955" s="110">
        <v>225</v>
      </c>
    </row>
    <row r="956" spans="1:14" x14ac:dyDescent="0.3">
      <c r="A956" s="74">
        <v>260042</v>
      </c>
      <c r="B956" s="74" t="s">
        <v>99</v>
      </c>
      <c r="C956" s="74">
        <v>17</v>
      </c>
      <c r="D956" s="74" t="s">
        <v>5985</v>
      </c>
      <c r="E956" s="74" t="s">
        <v>6539</v>
      </c>
      <c r="F956" s="74" t="s">
        <v>1211</v>
      </c>
      <c r="G956" s="74" t="s">
        <v>263</v>
      </c>
      <c r="H956" s="74" t="s">
        <v>6540</v>
      </c>
      <c r="I956" s="110"/>
      <c r="J956" s="110"/>
      <c r="K956" s="110">
        <v>0</v>
      </c>
      <c r="L956" s="110">
        <v>0</v>
      </c>
      <c r="M956" s="110"/>
      <c r="N956" s="110"/>
    </row>
    <row r="957" spans="1:14" x14ac:dyDescent="0.3">
      <c r="A957" s="74">
        <v>260134</v>
      </c>
      <c r="B957" s="74" t="s">
        <v>99</v>
      </c>
      <c r="C957" s="74">
        <v>17</v>
      </c>
      <c r="D957" s="74" t="s">
        <v>2440</v>
      </c>
      <c r="E957" s="74" t="s">
        <v>2441</v>
      </c>
      <c r="F957" s="74" t="s">
        <v>2442</v>
      </c>
      <c r="G957" s="74" t="s">
        <v>263</v>
      </c>
      <c r="H957" s="74" t="s">
        <v>271</v>
      </c>
      <c r="I957" s="110"/>
      <c r="J957" s="110"/>
      <c r="K957" s="110"/>
      <c r="L957" s="110"/>
      <c r="M957" s="110"/>
      <c r="N957" s="110"/>
    </row>
    <row r="958" spans="1:14" x14ac:dyDescent="0.3">
      <c r="A958" s="74">
        <v>260386</v>
      </c>
      <c r="B958" s="74" t="s">
        <v>99</v>
      </c>
      <c r="C958" s="74">
        <v>17</v>
      </c>
      <c r="D958" s="74" t="s">
        <v>2614</v>
      </c>
      <c r="E958" s="74" t="s">
        <v>2615</v>
      </c>
      <c r="F958" s="74" t="s">
        <v>2610</v>
      </c>
      <c r="G958" s="74" t="s">
        <v>263</v>
      </c>
      <c r="H958" s="74" t="s">
        <v>278</v>
      </c>
      <c r="I958" s="110">
        <v>0</v>
      </c>
      <c r="J958" s="110"/>
      <c r="K958" s="110">
        <v>0</v>
      </c>
      <c r="L958" s="110">
        <v>0</v>
      </c>
      <c r="M958" s="110">
        <v>0</v>
      </c>
      <c r="N958" s="110">
        <v>0</v>
      </c>
    </row>
    <row r="959" spans="1:14" x14ac:dyDescent="0.3">
      <c r="A959" s="74">
        <v>260115</v>
      </c>
      <c r="B959" s="74" t="s">
        <v>99</v>
      </c>
      <c r="C959" s="74">
        <v>17</v>
      </c>
      <c r="D959" s="74" t="s">
        <v>2423</v>
      </c>
      <c r="E959" s="74" t="s">
        <v>2424</v>
      </c>
      <c r="F959" s="74" t="s">
        <v>2422</v>
      </c>
      <c r="G959" s="74" t="s">
        <v>263</v>
      </c>
      <c r="H959" s="74">
        <v>65202</v>
      </c>
      <c r="I959" s="110">
        <v>0</v>
      </c>
      <c r="J959" s="110"/>
      <c r="K959" s="110"/>
      <c r="L959" s="110"/>
      <c r="M959" s="110">
        <v>0</v>
      </c>
      <c r="N959" s="110">
        <v>0</v>
      </c>
    </row>
    <row r="960" spans="1:14" x14ac:dyDescent="0.3">
      <c r="A960" s="74">
        <v>260137</v>
      </c>
      <c r="B960" s="74" t="s">
        <v>99</v>
      </c>
      <c r="C960" s="74">
        <v>17</v>
      </c>
      <c r="D960" s="74" t="s">
        <v>2443</v>
      </c>
      <c r="E960" s="74" t="s">
        <v>2444</v>
      </c>
      <c r="F960" s="74" t="s">
        <v>2445</v>
      </c>
      <c r="G960" s="74" t="s">
        <v>263</v>
      </c>
      <c r="H960" s="74">
        <v>64442</v>
      </c>
      <c r="I960" s="110">
        <v>0</v>
      </c>
      <c r="J960" s="110"/>
      <c r="K960" s="110"/>
      <c r="L960" s="110"/>
      <c r="M960" s="110"/>
      <c r="N960" s="110"/>
    </row>
    <row r="961" spans="1:14" x14ac:dyDescent="0.3">
      <c r="A961" s="74">
        <v>260144</v>
      </c>
      <c r="B961" s="74" t="s">
        <v>99</v>
      </c>
      <c r="C961" s="74">
        <v>17</v>
      </c>
      <c r="D961" s="74" t="s">
        <v>2451</v>
      </c>
      <c r="E961" s="74" t="s">
        <v>2452</v>
      </c>
      <c r="F961" s="74" t="s">
        <v>2453</v>
      </c>
      <c r="G961" s="74" t="s">
        <v>263</v>
      </c>
      <c r="H961" s="74">
        <v>65644</v>
      </c>
      <c r="I961" s="110">
        <v>193</v>
      </c>
      <c r="J961" s="110">
        <v>0</v>
      </c>
      <c r="K961" s="110"/>
      <c r="L961" s="110"/>
      <c r="M961" s="110"/>
      <c r="N961" s="110"/>
    </row>
    <row r="962" spans="1:14" x14ac:dyDescent="0.3">
      <c r="A962" s="74">
        <v>260309</v>
      </c>
      <c r="B962" s="74" t="s">
        <v>99</v>
      </c>
      <c r="C962" s="74">
        <v>17</v>
      </c>
      <c r="D962" s="74" t="s">
        <v>2547</v>
      </c>
      <c r="E962" s="74" t="s">
        <v>2548</v>
      </c>
      <c r="F962" s="74" t="s">
        <v>1394</v>
      </c>
      <c r="G962" s="74" t="s">
        <v>263</v>
      </c>
      <c r="H962" s="74">
        <v>63454</v>
      </c>
      <c r="I962" s="110"/>
      <c r="J962" s="110"/>
      <c r="K962" s="110"/>
      <c r="L962" s="110"/>
      <c r="M962" s="110"/>
      <c r="N962" s="110"/>
    </row>
    <row r="963" spans="1:14" x14ac:dyDescent="0.3">
      <c r="A963" s="74">
        <v>260152</v>
      </c>
      <c r="B963" s="74" t="s">
        <v>99</v>
      </c>
      <c r="C963" s="74">
        <v>17</v>
      </c>
      <c r="D963" s="74" t="s">
        <v>894</v>
      </c>
      <c r="E963" s="74" t="s">
        <v>2456</v>
      </c>
      <c r="F963" s="74" t="s">
        <v>895</v>
      </c>
      <c r="G963" s="74" t="s">
        <v>263</v>
      </c>
      <c r="H963" s="74">
        <v>64446</v>
      </c>
      <c r="I963" s="110"/>
      <c r="J963" s="110"/>
      <c r="K963" s="110"/>
      <c r="L963" s="110"/>
      <c r="M963" s="110"/>
      <c r="N963" s="110"/>
    </row>
    <row r="964" spans="1:14" x14ac:dyDescent="0.3">
      <c r="A964" s="74">
        <v>260154</v>
      </c>
      <c r="B964" s="74" t="s">
        <v>99</v>
      </c>
      <c r="C964" s="74">
        <v>17</v>
      </c>
      <c r="D964" s="74" t="s">
        <v>2457</v>
      </c>
      <c r="E964" s="74" t="s">
        <v>2458</v>
      </c>
      <c r="F964" s="74" t="s">
        <v>971</v>
      </c>
      <c r="G964" s="74" t="s">
        <v>263</v>
      </c>
      <c r="H964" s="74">
        <v>63640</v>
      </c>
      <c r="I964" s="110"/>
      <c r="J964" s="110"/>
      <c r="K964" s="110"/>
      <c r="L964" s="110"/>
      <c r="M964" s="110">
        <v>179</v>
      </c>
      <c r="N964" s="110">
        <v>309</v>
      </c>
    </row>
    <row r="965" spans="1:14" x14ac:dyDescent="0.3">
      <c r="A965" s="74">
        <v>260116</v>
      </c>
      <c r="B965" s="74" t="s">
        <v>99</v>
      </c>
      <c r="C965" s="74">
        <v>17</v>
      </c>
      <c r="D965" s="74" t="s">
        <v>2425</v>
      </c>
      <c r="E965" s="74" t="s">
        <v>2426</v>
      </c>
      <c r="F965" s="74" t="s">
        <v>2422</v>
      </c>
      <c r="G965" s="74" t="s">
        <v>263</v>
      </c>
      <c r="H965" s="74">
        <v>65205</v>
      </c>
      <c r="I965" s="110"/>
      <c r="J965" s="110"/>
      <c r="K965" s="110"/>
      <c r="L965" s="110"/>
      <c r="M965" s="110">
        <v>0</v>
      </c>
      <c r="N965" s="110">
        <v>0</v>
      </c>
    </row>
    <row r="966" spans="1:14" x14ac:dyDescent="0.3">
      <c r="A966" s="74">
        <v>260025</v>
      </c>
      <c r="B966" s="74" t="s">
        <v>99</v>
      </c>
      <c r="C966" s="74">
        <v>17</v>
      </c>
      <c r="D966" s="74" t="s">
        <v>666</v>
      </c>
      <c r="E966" s="74" t="s">
        <v>2360</v>
      </c>
      <c r="F966" s="74" t="s">
        <v>2361</v>
      </c>
      <c r="G966" s="74" t="s">
        <v>263</v>
      </c>
      <c r="H966" s="74">
        <v>64776</v>
      </c>
      <c r="I966" s="110"/>
      <c r="J966" s="110">
        <v>0</v>
      </c>
      <c r="K966" s="110">
        <v>0</v>
      </c>
      <c r="L966" s="110">
        <v>0</v>
      </c>
      <c r="M966" s="110">
        <v>0</v>
      </c>
      <c r="N966" s="110">
        <v>0</v>
      </c>
    </row>
    <row r="967" spans="1:14" x14ac:dyDescent="0.3">
      <c r="A967" s="74">
        <v>260174</v>
      </c>
      <c r="B967" s="74" t="s">
        <v>99</v>
      </c>
      <c r="C967" s="74">
        <v>17</v>
      </c>
      <c r="D967" s="74" t="s">
        <v>666</v>
      </c>
      <c r="E967" s="74" t="s">
        <v>5986</v>
      </c>
      <c r="F967" s="74" t="s">
        <v>5987</v>
      </c>
      <c r="G967" s="74" t="s">
        <v>263</v>
      </c>
      <c r="H967" s="74" t="s">
        <v>5988</v>
      </c>
      <c r="I967" s="110"/>
      <c r="J967" s="110"/>
      <c r="K967" s="110"/>
      <c r="L967" s="110"/>
      <c r="M967" s="110"/>
      <c r="N967" s="110"/>
    </row>
    <row r="968" spans="1:14" x14ac:dyDescent="0.3">
      <c r="A968" s="74">
        <v>260184</v>
      </c>
      <c r="B968" s="74" t="s">
        <v>99</v>
      </c>
      <c r="C968" s="74">
        <v>17</v>
      </c>
      <c r="D968" s="74" t="s">
        <v>666</v>
      </c>
      <c r="E968" s="74" t="s">
        <v>5989</v>
      </c>
      <c r="F968" s="74" t="s">
        <v>1588</v>
      </c>
      <c r="G968" s="74" t="s">
        <v>263</v>
      </c>
      <c r="H968" s="74">
        <v>65661</v>
      </c>
      <c r="I968" s="110"/>
      <c r="J968" s="110"/>
      <c r="K968" s="110"/>
      <c r="L968" s="110"/>
      <c r="M968" s="110"/>
      <c r="N968" s="110"/>
    </row>
    <row r="969" spans="1:14" x14ac:dyDescent="0.3">
      <c r="A969" s="74">
        <v>260145</v>
      </c>
      <c r="B969" s="74" t="s">
        <v>99</v>
      </c>
      <c r="C969" s="74">
        <v>17</v>
      </c>
      <c r="D969" s="74" t="s">
        <v>666</v>
      </c>
      <c r="E969" s="74" t="s">
        <v>2454</v>
      </c>
      <c r="F969" s="74" t="s">
        <v>2455</v>
      </c>
      <c r="G969" s="74" t="s">
        <v>263</v>
      </c>
      <c r="H969" s="74" t="s">
        <v>267</v>
      </c>
      <c r="I969" s="110"/>
      <c r="J969" s="110"/>
      <c r="K969" s="110"/>
      <c r="L969" s="110"/>
      <c r="M969" s="110"/>
      <c r="N969" s="110"/>
    </row>
    <row r="970" spans="1:14" x14ac:dyDescent="0.3">
      <c r="A970" s="74">
        <v>260047</v>
      </c>
      <c r="B970" s="74" t="s">
        <v>99</v>
      </c>
      <c r="C970" s="74">
        <v>17</v>
      </c>
      <c r="D970" s="74" t="s">
        <v>666</v>
      </c>
      <c r="E970" s="74" t="s">
        <v>5564</v>
      </c>
      <c r="F970" s="74" t="s">
        <v>5565</v>
      </c>
      <c r="G970" s="74" t="s">
        <v>263</v>
      </c>
      <c r="H970" s="74">
        <v>64724</v>
      </c>
      <c r="I970" s="110"/>
      <c r="J970" s="110"/>
      <c r="K970" s="110"/>
      <c r="L970" s="110"/>
      <c r="M970" s="110"/>
      <c r="N970" s="110"/>
    </row>
    <row r="971" spans="1:14" x14ac:dyDescent="0.3">
      <c r="A971" s="74">
        <v>260159</v>
      </c>
      <c r="B971" s="74" t="s">
        <v>99</v>
      </c>
      <c r="C971" s="74">
        <v>17</v>
      </c>
      <c r="D971" s="74" t="s">
        <v>666</v>
      </c>
      <c r="E971" s="74" t="s">
        <v>2461</v>
      </c>
      <c r="F971" s="74" t="s">
        <v>2462</v>
      </c>
      <c r="G971" s="74" t="s">
        <v>263</v>
      </c>
      <c r="H971" s="74" t="s">
        <v>276</v>
      </c>
      <c r="I971" s="110">
        <v>183.1</v>
      </c>
      <c r="J971" s="110"/>
      <c r="K971" s="110"/>
      <c r="L971" s="110"/>
      <c r="M971" s="110">
        <v>0</v>
      </c>
      <c r="N971" s="110">
        <v>178</v>
      </c>
    </row>
    <row r="972" spans="1:14" x14ac:dyDescent="0.3">
      <c r="A972" s="74">
        <v>260263</v>
      </c>
      <c r="B972" s="74" t="s">
        <v>99</v>
      </c>
      <c r="C972" s="74">
        <v>17</v>
      </c>
      <c r="D972" s="74" t="s">
        <v>666</v>
      </c>
      <c r="E972" s="74" t="s">
        <v>2519</v>
      </c>
      <c r="F972" s="74" t="s">
        <v>5990</v>
      </c>
      <c r="G972" s="74" t="s">
        <v>263</v>
      </c>
      <c r="H972" s="74" t="s">
        <v>5991</v>
      </c>
      <c r="I972" s="110"/>
      <c r="J972" s="110"/>
      <c r="K972" s="110"/>
      <c r="L972" s="110"/>
      <c r="M972" s="110"/>
      <c r="N972" s="110"/>
    </row>
    <row r="973" spans="1:14" x14ac:dyDescent="0.3">
      <c r="A973" s="74">
        <v>260043</v>
      </c>
      <c r="B973" s="74" t="s">
        <v>99</v>
      </c>
      <c r="C973" s="74">
        <v>17</v>
      </c>
      <c r="D973" s="74" t="s">
        <v>666</v>
      </c>
      <c r="E973" s="74" t="s">
        <v>2362</v>
      </c>
      <c r="F973" s="74" t="s">
        <v>1117</v>
      </c>
      <c r="G973" s="74" t="s">
        <v>263</v>
      </c>
      <c r="H973" s="74">
        <v>64402</v>
      </c>
      <c r="I973" s="110"/>
      <c r="J973" s="110"/>
      <c r="K973" s="110"/>
      <c r="L973" s="110"/>
      <c r="M973" s="110"/>
      <c r="N973" s="110"/>
    </row>
    <row r="974" spans="1:14" x14ac:dyDescent="0.3">
      <c r="A974" s="74">
        <v>260101</v>
      </c>
      <c r="B974" s="74" t="s">
        <v>99</v>
      </c>
      <c r="C974" s="74">
        <v>17</v>
      </c>
      <c r="D974" s="74" t="s">
        <v>666</v>
      </c>
      <c r="E974" s="74" t="s">
        <v>2403</v>
      </c>
      <c r="F974" s="74" t="s">
        <v>2404</v>
      </c>
      <c r="G974" s="74" t="s">
        <v>263</v>
      </c>
      <c r="H974" s="74">
        <v>65240</v>
      </c>
      <c r="I974" s="110">
        <v>620</v>
      </c>
      <c r="J974" s="110"/>
      <c r="K974" s="110"/>
      <c r="L974" s="110"/>
      <c r="M974" s="110">
        <v>0</v>
      </c>
      <c r="N974" s="110">
        <v>0</v>
      </c>
    </row>
    <row r="975" spans="1:14" x14ac:dyDescent="0.3">
      <c r="A975" s="74">
        <v>260260</v>
      </c>
      <c r="B975" s="74" t="s">
        <v>99</v>
      </c>
      <c r="C975" s="74">
        <v>17</v>
      </c>
      <c r="D975" s="74" t="s">
        <v>666</v>
      </c>
      <c r="E975" s="74" t="s">
        <v>2517</v>
      </c>
      <c r="F975" s="74" t="s">
        <v>2518</v>
      </c>
      <c r="G975" s="74" t="s">
        <v>263</v>
      </c>
      <c r="H975" s="74">
        <v>63857</v>
      </c>
      <c r="I975" s="110">
        <v>100</v>
      </c>
      <c r="J975" s="110"/>
      <c r="K975" s="110"/>
      <c r="L975" s="110"/>
      <c r="M975" s="110"/>
      <c r="N975" s="110">
        <v>65</v>
      </c>
    </row>
    <row r="976" spans="1:14" x14ac:dyDescent="0.3">
      <c r="A976" s="74">
        <v>260267</v>
      </c>
      <c r="B976" s="74" t="s">
        <v>99</v>
      </c>
      <c r="C976" s="74">
        <v>17</v>
      </c>
      <c r="D976" s="74" t="s">
        <v>666</v>
      </c>
      <c r="E976" s="74" t="s">
        <v>2520</v>
      </c>
      <c r="F976" s="74" t="s">
        <v>2521</v>
      </c>
      <c r="G976" s="74" t="s">
        <v>263</v>
      </c>
      <c r="H976" s="74">
        <v>63501</v>
      </c>
      <c r="I976" s="110">
        <v>0</v>
      </c>
      <c r="J976" s="110"/>
      <c r="K976" s="110"/>
      <c r="L976" s="110"/>
      <c r="M976" s="110">
        <v>0</v>
      </c>
      <c r="N976" s="110">
        <v>0</v>
      </c>
    </row>
    <row r="977" spans="1:14" x14ac:dyDescent="0.3">
      <c r="A977" s="74">
        <v>260292</v>
      </c>
      <c r="B977" s="74" t="s">
        <v>99</v>
      </c>
      <c r="C977" s="74">
        <v>17</v>
      </c>
      <c r="D977" s="74" t="s">
        <v>666</v>
      </c>
      <c r="E977" s="74" t="s">
        <v>2533</v>
      </c>
      <c r="F977" s="74" t="s">
        <v>721</v>
      </c>
      <c r="G977" s="74" t="s">
        <v>263</v>
      </c>
      <c r="H977" s="74">
        <v>65263</v>
      </c>
      <c r="I977" s="110"/>
      <c r="J977" s="110"/>
      <c r="K977" s="110"/>
      <c r="L977" s="110"/>
      <c r="M977" s="110">
        <v>0</v>
      </c>
      <c r="N977" s="110">
        <v>0</v>
      </c>
    </row>
    <row r="978" spans="1:14" x14ac:dyDescent="0.3">
      <c r="A978" s="74">
        <v>260327</v>
      </c>
      <c r="B978" s="74" t="s">
        <v>99</v>
      </c>
      <c r="C978" s="74">
        <v>17</v>
      </c>
      <c r="D978" s="74" t="s">
        <v>666</v>
      </c>
      <c r="E978" s="74" t="s">
        <v>904</v>
      </c>
      <c r="F978" s="74" t="s">
        <v>2562</v>
      </c>
      <c r="G978" s="74" t="s">
        <v>263</v>
      </c>
      <c r="H978" s="74">
        <v>65712</v>
      </c>
      <c r="I978" s="110">
        <v>0</v>
      </c>
      <c r="J978" s="110"/>
      <c r="K978" s="110"/>
      <c r="L978" s="110"/>
      <c r="M978" s="110">
        <v>0</v>
      </c>
      <c r="N978" s="110">
        <v>163</v>
      </c>
    </row>
    <row r="979" spans="1:14" x14ac:dyDescent="0.3">
      <c r="A979" s="74">
        <v>260375</v>
      </c>
      <c r="B979" s="74" t="s">
        <v>99</v>
      </c>
      <c r="C979" s="74">
        <v>17</v>
      </c>
      <c r="D979" s="74" t="s">
        <v>666</v>
      </c>
      <c r="E979" s="74" t="s">
        <v>2596</v>
      </c>
      <c r="F979" s="74" t="s">
        <v>2597</v>
      </c>
      <c r="G979" s="74" t="s">
        <v>263</v>
      </c>
      <c r="H979" s="74">
        <v>64482</v>
      </c>
      <c r="I979" s="110">
        <v>40</v>
      </c>
      <c r="J979" s="110"/>
      <c r="K979" s="110"/>
      <c r="L979" s="110"/>
      <c r="M979" s="110"/>
      <c r="N979" s="110"/>
    </row>
    <row r="980" spans="1:14" x14ac:dyDescent="0.3">
      <c r="A980" s="74">
        <v>260423</v>
      </c>
      <c r="B980" s="74" t="s">
        <v>99</v>
      </c>
      <c r="C980" s="74">
        <v>17</v>
      </c>
      <c r="D980" s="74" t="s">
        <v>666</v>
      </c>
      <c r="E980" s="74" t="s">
        <v>2653</v>
      </c>
      <c r="F980" s="74" t="s">
        <v>2654</v>
      </c>
      <c r="G980" s="74" t="s">
        <v>263</v>
      </c>
      <c r="H980" s="74" t="s">
        <v>546</v>
      </c>
      <c r="I980" s="110">
        <v>0</v>
      </c>
      <c r="J980" s="110"/>
      <c r="K980" s="110"/>
      <c r="L980" s="110"/>
      <c r="M980" s="110"/>
      <c r="N980" s="110"/>
    </row>
    <row r="981" spans="1:14" x14ac:dyDescent="0.3">
      <c r="A981" s="74">
        <v>260433</v>
      </c>
      <c r="B981" s="74" t="s">
        <v>99</v>
      </c>
      <c r="C981" s="74">
        <v>17</v>
      </c>
      <c r="D981" s="74" t="s">
        <v>666</v>
      </c>
      <c r="E981" s="74" t="s">
        <v>2658</v>
      </c>
      <c r="F981" s="74" t="s">
        <v>2659</v>
      </c>
      <c r="G981" s="74" t="s">
        <v>263</v>
      </c>
      <c r="H981" s="74">
        <v>64683</v>
      </c>
      <c r="I981" s="110">
        <v>1518.85</v>
      </c>
      <c r="J981" s="110"/>
      <c r="K981" s="110"/>
      <c r="L981" s="110"/>
      <c r="M981" s="110">
        <v>0</v>
      </c>
      <c r="N981" s="110">
        <v>76</v>
      </c>
    </row>
    <row r="982" spans="1:14" x14ac:dyDescent="0.3">
      <c r="A982" s="74">
        <v>260444</v>
      </c>
      <c r="B982" s="74" t="s">
        <v>99</v>
      </c>
      <c r="C982" s="74">
        <v>17</v>
      </c>
      <c r="D982" s="74" t="s">
        <v>666</v>
      </c>
      <c r="E982" s="74" t="s">
        <v>2665</v>
      </c>
      <c r="F982" s="74" t="s">
        <v>2666</v>
      </c>
      <c r="G982" s="74" t="s">
        <v>263</v>
      </c>
      <c r="H982" s="74">
        <v>64093</v>
      </c>
      <c r="I982" s="110">
        <v>1056.44</v>
      </c>
      <c r="J982" s="110"/>
      <c r="K982" s="110"/>
      <c r="L982" s="110"/>
      <c r="M982" s="110"/>
      <c r="N982" s="110">
        <v>230</v>
      </c>
    </row>
    <row r="983" spans="1:14" x14ac:dyDescent="0.3">
      <c r="A983" s="74">
        <v>260060</v>
      </c>
      <c r="B983" s="74" t="s">
        <v>99</v>
      </c>
      <c r="C983" s="74">
        <v>17</v>
      </c>
      <c r="D983" s="74" t="s">
        <v>666</v>
      </c>
      <c r="E983" s="74" t="s">
        <v>5557</v>
      </c>
      <c r="F983" s="74" t="s">
        <v>2367</v>
      </c>
      <c r="G983" s="74" t="s">
        <v>263</v>
      </c>
      <c r="H983" s="74">
        <v>64424</v>
      </c>
      <c r="I983" s="110">
        <v>0</v>
      </c>
      <c r="J983" s="110"/>
      <c r="K983" s="110"/>
      <c r="L983" s="110"/>
      <c r="M983" s="110"/>
      <c r="N983" s="110"/>
    </row>
    <row r="984" spans="1:14" x14ac:dyDescent="0.3">
      <c r="A984" s="74">
        <v>260072</v>
      </c>
      <c r="B984" s="74" t="s">
        <v>99</v>
      </c>
      <c r="C984" s="74">
        <v>17</v>
      </c>
      <c r="D984" s="74" t="s">
        <v>666</v>
      </c>
      <c r="E984" s="74" t="s">
        <v>2373</v>
      </c>
      <c r="F984" s="74" t="s">
        <v>2374</v>
      </c>
      <c r="G984" s="74" t="s">
        <v>263</v>
      </c>
      <c r="H984" s="74">
        <v>65233</v>
      </c>
      <c r="I984" s="110">
        <v>0</v>
      </c>
      <c r="J984" s="110"/>
      <c r="K984" s="110"/>
      <c r="L984" s="110"/>
      <c r="M984" s="110"/>
      <c r="N984" s="110">
        <v>227</v>
      </c>
    </row>
    <row r="985" spans="1:14" x14ac:dyDescent="0.3">
      <c r="A985" s="74">
        <v>260079</v>
      </c>
      <c r="B985" s="74" t="s">
        <v>99</v>
      </c>
      <c r="C985" s="74">
        <v>17</v>
      </c>
      <c r="D985" s="74" t="s">
        <v>666</v>
      </c>
      <c r="E985" s="74" t="s">
        <v>2380</v>
      </c>
      <c r="F985" s="74" t="s">
        <v>2381</v>
      </c>
      <c r="G985" s="74" t="s">
        <v>263</v>
      </c>
      <c r="H985" s="74">
        <v>65236</v>
      </c>
      <c r="I985" s="110">
        <v>0</v>
      </c>
      <c r="J985" s="110"/>
      <c r="K985" s="110"/>
      <c r="L985" s="110"/>
      <c r="M985" s="110"/>
      <c r="N985" s="110"/>
    </row>
    <row r="986" spans="1:14" x14ac:dyDescent="0.3">
      <c r="A986" s="74">
        <v>260087</v>
      </c>
      <c r="B986" s="74" t="s">
        <v>99</v>
      </c>
      <c r="C986" s="74">
        <v>17</v>
      </c>
      <c r="D986" s="74" t="s">
        <v>666</v>
      </c>
      <c r="E986" s="74" t="s">
        <v>2387</v>
      </c>
      <c r="F986" s="74" t="s">
        <v>1998</v>
      </c>
      <c r="G986" s="74" t="s">
        <v>263</v>
      </c>
      <c r="H986" s="74">
        <v>64730</v>
      </c>
      <c r="I986" s="110">
        <v>0</v>
      </c>
      <c r="J986" s="110"/>
      <c r="K986" s="110"/>
      <c r="L986" s="110"/>
      <c r="M986" s="110">
        <v>204</v>
      </c>
      <c r="N986" s="110">
        <v>200</v>
      </c>
    </row>
    <row r="987" spans="1:14" x14ac:dyDescent="0.3">
      <c r="A987" s="74">
        <v>260090</v>
      </c>
      <c r="B987" s="74" t="s">
        <v>99</v>
      </c>
      <c r="C987" s="74">
        <v>17</v>
      </c>
      <c r="D987" s="74" t="s">
        <v>666</v>
      </c>
      <c r="E987" s="74" t="s">
        <v>5558</v>
      </c>
      <c r="F987" s="74" t="s">
        <v>5559</v>
      </c>
      <c r="G987" s="74" t="s">
        <v>263</v>
      </c>
      <c r="H987" s="74">
        <v>65018</v>
      </c>
      <c r="I987" s="110"/>
      <c r="J987" s="110"/>
      <c r="K987" s="110"/>
      <c r="L987" s="110"/>
      <c r="M987" s="110">
        <v>50</v>
      </c>
      <c r="N987" s="110">
        <v>0</v>
      </c>
    </row>
    <row r="988" spans="1:14" x14ac:dyDescent="0.3">
      <c r="A988" s="74">
        <v>260096</v>
      </c>
      <c r="B988" s="74" t="s">
        <v>99</v>
      </c>
      <c r="C988" s="74">
        <v>17</v>
      </c>
      <c r="D988" s="74" t="s">
        <v>666</v>
      </c>
      <c r="E988" s="74" t="s">
        <v>2400</v>
      </c>
      <c r="F988" s="74" t="s">
        <v>2009</v>
      </c>
      <c r="G988" s="74" t="s">
        <v>263</v>
      </c>
      <c r="H988" s="74">
        <v>64633</v>
      </c>
      <c r="I988" s="110">
        <v>574.36</v>
      </c>
      <c r="J988" s="110"/>
      <c r="K988" s="110">
        <v>0</v>
      </c>
      <c r="L988" s="110"/>
      <c r="M988" s="110">
        <v>0</v>
      </c>
      <c r="N988" s="110">
        <v>0</v>
      </c>
    </row>
    <row r="989" spans="1:14" x14ac:dyDescent="0.3">
      <c r="A989" s="74">
        <v>260104</v>
      </c>
      <c r="B989" s="74" t="s">
        <v>99</v>
      </c>
      <c r="C989" s="74">
        <v>17</v>
      </c>
      <c r="D989" s="74" t="s">
        <v>666</v>
      </c>
      <c r="E989" s="74" t="s">
        <v>2405</v>
      </c>
      <c r="F989" s="74" t="s">
        <v>2406</v>
      </c>
      <c r="G989" s="74" t="s">
        <v>263</v>
      </c>
      <c r="H989" s="74">
        <v>63740</v>
      </c>
      <c r="I989" s="110">
        <v>0</v>
      </c>
      <c r="J989" s="110"/>
      <c r="K989" s="110">
        <v>0</v>
      </c>
      <c r="L989" s="110"/>
      <c r="M989" s="110">
        <v>0</v>
      </c>
      <c r="N989" s="110">
        <v>0</v>
      </c>
    </row>
    <row r="990" spans="1:14" x14ac:dyDescent="0.3">
      <c r="A990" s="74">
        <v>260106</v>
      </c>
      <c r="B990" s="74" t="s">
        <v>99</v>
      </c>
      <c r="C990" s="74">
        <v>17</v>
      </c>
      <c r="D990" s="74" t="s">
        <v>666</v>
      </c>
      <c r="E990" s="74" t="s">
        <v>2407</v>
      </c>
      <c r="F990" s="74" t="s">
        <v>2408</v>
      </c>
      <c r="G990" s="74" t="s">
        <v>263</v>
      </c>
      <c r="H990" s="74">
        <v>64601</v>
      </c>
      <c r="I990" s="110">
        <v>0</v>
      </c>
      <c r="J990" s="110"/>
      <c r="K990" s="110"/>
      <c r="L990" s="110"/>
      <c r="M990" s="110"/>
      <c r="N990" s="110">
        <v>0</v>
      </c>
    </row>
    <row r="991" spans="1:14" x14ac:dyDescent="0.3">
      <c r="A991" s="74">
        <v>260157</v>
      </c>
      <c r="B991" s="74" t="s">
        <v>99</v>
      </c>
      <c r="C991" s="74">
        <v>17</v>
      </c>
      <c r="D991" s="74" t="s">
        <v>666</v>
      </c>
      <c r="E991" s="74" t="s">
        <v>2459</v>
      </c>
      <c r="F991" s="74" t="s">
        <v>2460</v>
      </c>
      <c r="G991" s="74" t="s">
        <v>263</v>
      </c>
      <c r="H991" s="74">
        <v>65248</v>
      </c>
      <c r="I991" s="110"/>
      <c r="J991" s="110"/>
      <c r="K991" s="110"/>
      <c r="L991" s="110"/>
      <c r="M991" s="110"/>
      <c r="N991" s="110">
        <v>0</v>
      </c>
    </row>
    <row r="992" spans="1:14" x14ac:dyDescent="0.3">
      <c r="A992" s="74">
        <v>260170</v>
      </c>
      <c r="B992" s="74" t="s">
        <v>99</v>
      </c>
      <c r="C992" s="74">
        <v>17</v>
      </c>
      <c r="D992" s="74" t="s">
        <v>666</v>
      </c>
      <c r="E992" s="74" t="s">
        <v>2471</v>
      </c>
      <c r="F992" s="74" t="s">
        <v>2066</v>
      </c>
      <c r="G992" s="74" t="s">
        <v>263</v>
      </c>
      <c r="H992" s="74">
        <v>65251</v>
      </c>
      <c r="I992" s="110">
        <v>100</v>
      </c>
      <c r="J992" s="110"/>
      <c r="K992" s="110"/>
      <c r="L992" s="110"/>
      <c r="M992" s="110">
        <v>25</v>
      </c>
      <c r="N992" s="110">
        <v>0</v>
      </c>
    </row>
    <row r="993" spans="1:14" x14ac:dyDescent="0.3">
      <c r="A993" s="74">
        <v>260200</v>
      </c>
      <c r="B993" s="74" t="s">
        <v>99</v>
      </c>
      <c r="C993" s="74">
        <v>17</v>
      </c>
      <c r="D993" s="74" t="s">
        <v>666</v>
      </c>
      <c r="E993" s="74" t="s">
        <v>2487</v>
      </c>
      <c r="F993" s="74" t="s">
        <v>2488</v>
      </c>
      <c r="G993" s="74" t="s">
        <v>263</v>
      </c>
      <c r="H993" s="74">
        <v>64701</v>
      </c>
      <c r="I993" s="110">
        <v>861.13</v>
      </c>
      <c r="J993" s="110"/>
      <c r="K993" s="110"/>
      <c r="L993" s="110"/>
      <c r="M993" s="110">
        <v>0</v>
      </c>
      <c r="N993" s="110">
        <v>1321</v>
      </c>
    </row>
    <row r="994" spans="1:14" x14ac:dyDescent="0.3">
      <c r="A994" s="74">
        <v>260209</v>
      </c>
      <c r="B994" s="74" t="s">
        <v>99</v>
      </c>
      <c r="C994" s="74">
        <v>17</v>
      </c>
      <c r="D994" s="74" t="s">
        <v>666</v>
      </c>
      <c r="E994" s="74" t="s">
        <v>2499</v>
      </c>
      <c r="F994" s="74" t="s">
        <v>2500</v>
      </c>
      <c r="G994" s="74" t="s">
        <v>263</v>
      </c>
      <c r="H994" s="74">
        <v>64040</v>
      </c>
      <c r="I994" s="110">
        <v>250</v>
      </c>
      <c r="J994" s="110">
        <v>0</v>
      </c>
      <c r="K994" s="110"/>
      <c r="L994" s="110"/>
      <c r="M994" s="110"/>
      <c r="N994" s="110">
        <v>52</v>
      </c>
    </row>
    <row r="995" spans="1:14" x14ac:dyDescent="0.3">
      <c r="A995" s="74">
        <v>260213</v>
      </c>
      <c r="B995" s="74" t="s">
        <v>99</v>
      </c>
      <c r="C995" s="74">
        <v>17</v>
      </c>
      <c r="D995" s="74" t="s">
        <v>666</v>
      </c>
      <c r="E995" s="74" t="s">
        <v>5321</v>
      </c>
      <c r="F995" s="74" t="s">
        <v>5322</v>
      </c>
      <c r="G995" s="74" t="s">
        <v>263</v>
      </c>
      <c r="H995" s="74" t="s">
        <v>5323</v>
      </c>
      <c r="I995" s="110"/>
      <c r="J995" s="110"/>
      <c r="K995" s="110">
        <v>0</v>
      </c>
      <c r="L995" s="110"/>
      <c r="M995" s="110">
        <v>250</v>
      </c>
      <c r="N995" s="110">
        <v>250</v>
      </c>
    </row>
    <row r="996" spans="1:14" x14ac:dyDescent="0.3">
      <c r="A996" s="74">
        <v>260227</v>
      </c>
      <c r="B996" s="74" t="s">
        <v>99</v>
      </c>
      <c r="C996" s="74">
        <v>17</v>
      </c>
      <c r="D996" s="74" t="s">
        <v>666</v>
      </c>
      <c r="E996" s="74" t="s">
        <v>2509</v>
      </c>
      <c r="F996" s="74" t="s">
        <v>2510</v>
      </c>
      <c r="G996" s="74" t="s">
        <v>263</v>
      </c>
      <c r="H996" s="74">
        <v>64801</v>
      </c>
      <c r="I996" s="110">
        <v>360</v>
      </c>
      <c r="J996" s="110"/>
      <c r="K996" s="110"/>
      <c r="L996" s="110"/>
      <c r="M996" s="110"/>
      <c r="N996" s="110"/>
    </row>
    <row r="997" spans="1:14" x14ac:dyDescent="0.3">
      <c r="A997" s="74">
        <v>260271</v>
      </c>
      <c r="B997" s="74" t="s">
        <v>99</v>
      </c>
      <c r="C997" s="74">
        <v>17</v>
      </c>
      <c r="D997" s="74" t="s">
        <v>666</v>
      </c>
      <c r="E997" s="74" t="s">
        <v>2490</v>
      </c>
      <c r="F997" s="74" t="s">
        <v>1036</v>
      </c>
      <c r="G997" s="74" t="s">
        <v>263</v>
      </c>
      <c r="H997" s="74" t="s">
        <v>5560</v>
      </c>
      <c r="I997" s="110"/>
      <c r="J997" s="110"/>
      <c r="K997" s="110"/>
      <c r="L997" s="110"/>
      <c r="M997" s="110"/>
      <c r="N997" s="110"/>
    </row>
    <row r="998" spans="1:14" x14ac:dyDescent="0.3">
      <c r="A998" s="74">
        <v>260276</v>
      </c>
      <c r="B998" s="74" t="s">
        <v>99</v>
      </c>
      <c r="C998" s="74">
        <v>17</v>
      </c>
      <c r="D998" s="74" t="s">
        <v>666</v>
      </c>
      <c r="E998" s="74" t="s">
        <v>2525</v>
      </c>
      <c r="F998" s="74" t="s">
        <v>2526</v>
      </c>
      <c r="G998" s="74" t="s">
        <v>263</v>
      </c>
      <c r="H998" s="74">
        <v>64465</v>
      </c>
      <c r="I998" s="110">
        <v>180</v>
      </c>
      <c r="J998" s="110">
        <v>0</v>
      </c>
      <c r="K998" s="110"/>
      <c r="L998" s="110"/>
      <c r="M998" s="110"/>
      <c r="N998" s="110"/>
    </row>
    <row r="999" spans="1:14" x14ac:dyDescent="0.3">
      <c r="A999" s="74">
        <v>260299</v>
      </c>
      <c r="B999" s="74" t="s">
        <v>99</v>
      </c>
      <c r="C999" s="74">
        <v>17</v>
      </c>
      <c r="D999" s="74" t="s">
        <v>666</v>
      </c>
      <c r="E999" s="74" t="s">
        <v>5992</v>
      </c>
      <c r="F999" s="74" t="s">
        <v>5993</v>
      </c>
      <c r="G999" s="74" t="s">
        <v>263</v>
      </c>
      <c r="H999" s="74">
        <v>65705</v>
      </c>
      <c r="I999" s="110"/>
      <c r="J999" s="110"/>
      <c r="K999" s="110">
        <v>0</v>
      </c>
      <c r="L999" s="110"/>
      <c r="M999" s="110"/>
      <c r="N999" s="110"/>
    </row>
    <row r="1000" spans="1:14" x14ac:dyDescent="0.3">
      <c r="A1000" s="74">
        <v>260301</v>
      </c>
      <c r="B1000" s="74" t="s">
        <v>99</v>
      </c>
      <c r="C1000" s="74">
        <v>17</v>
      </c>
      <c r="D1000" s="74" t="s">
        <v>666</v>
      </c>
      <c r="E1000" s="74" t="s">
        <v>2538</v>
      </c>
      <c r="F1000" s="74" t="s">
        <v>1660</v>
      </c>
      <c r="G1000" s="74" t="s">
        <v>263</v>
      </c>
      <c r="H1000" s="74">
        <v>65340</v>
      </c>
      <c r="I1000" s="110">
        <v>365</v>
      </c>
      <c r="J1000" s="110"/>
      <c r="K1000" s="110">
        <v>0</v>
      </c>
      <c r="L1000" s="110"/>
      <c r="M1000" s="110">
        <v>0</v>
      </c>
      <c r="N1000" s="110">
        <v>0</v>
      </c>
    </row>
    <row r="1001" spans="1:14" x14ac:dyDescent="0.3">
      <c r="A1001" s="74">
        <v>260306</v>
      </c>
      <c r="B1001" s="74" t="s">
        <v>99</v>
      </c>
      <c r="C1001" s="74">
        <v>17</v>
      </c>
      <c r="D1001" s="74" t="s">
        <v>666</v>
      </c>
      <c r="E1001" s="74" t="s">
        <v>2544</v>
      </c>
      <c r="F1001" s="74" t="s">
        <v>2545</v>
      </c>
      <c r="G1001" s="74" t="s">
        <v>263</v>
      </c>
      <c r="H1001" s="74">
        <v>64468</v>
      </c>
      <c r="I1001" s="110">
        <v>3152.69</v>
      </c>
      <c r="J1001" s="110"/>
      <c r="K1001" s="110">
        <v>0</v>
      </c>
      <c r="L1001" s="110"/>
      <c r="M1001" s="110"/>
      <c r="N1001" s="110">
        <v>0</v>
      </c>
    </row>
    <row r="1002" spans="1:14" x14ac:dyDescent="0.3">
      <c r="A1002" s="74">
        <v>260317</v>
      </c>
      <c r="B1002" s="74" t="s">
        <v>99</v>
      </c>
      <c r="C1002" s="74">
        <v>17</v>
      </c>
      <c r="D1002" s="74" t="s">
        <v>666</v>
      </c>
      <c r="E1002" s="74" t="s">
        <v>2554</v>
      </c>
      <c r="F1002" s="74" t="s">
        <v>2555</v>
      </c>
      <c r="G1002" s="74" t="s">
        <v>263</v>
      </c>
      <c r="H1002" s="74">
        <v>65708</v>
      </c>
      <c r="I1002" s="110">
        <v>50</v>
      </c>
      <c r="J1002" s="110"/>
      <c r="K1002" s="110">
        <v>0</v>
      </c>
      <c r="L1002" s="110"/>
      <c r="M1002" s="110"/>
      <c r="N1002" s="110">
        <v>0</v>
      </c>
    </row>
    <row r="1003" spans="1:14" x14ac:dyDescent="0.3">
      <c r="A1003" s="74">
        <v>260325</v>
      </c>
      <c r="B1003" s="74" t="s">
        <v>99</v>
      </c>
      <c r="C1003" s="74">
        <v>17</v>
      </c>
      <c r="D1003" s="74" t="s">
        <v>666</v>
      </c>
      <c r="E1003" s="74" t="s">
        <v>2560</v>
      </c>
      <c r="F1003" s="74" t="s">
        <v>2561</v>
      </c>
      <c r="G1003" s="74" t="s">
        <v>263</v>
      </c>
      <c r="H1003" s="74" t="s">
        <v>272</v>
      </c>
      <c r="I1003" s="110"/>
      <c r="J1003" s="110"/>
      <c r="K1003" s="110"/>
      <c r="L1003" s="110"/>
      <c r="M1003" s="110"/>
      <c r="N1003" s="110">
        <v>0</v>
      </c>
    </row>
    <row r="1004" spans="1:14" x14ac:dyDescent="0.3">
      <c r="A1004" s="74">
        <v>260330</v>
      </c>
      <c r="B1004" s="74" t="s">
        <v>99</v>
      </c>
      <c r="C1004" s="74">
        <v>17</v>
      </c>
      <c r="D1004" s="74" t="s">
        <v>666</v>
      </c>
      <c r="E1004" s="74" t="s">
        <v>5343</v>
      </c>
      <c r="F1004" s="74" t="s">
        <v>5344</v>
      </c>
      <c r="G1004" s="74" t="s">
        <v>263</v>
      </c>
      <c r="H1004" s="74">
        <v>64850</v>
      </c>
      <c r="I1004" s="110">
        <v>1506.21</v>
      </c>
      <c r="J1004" s="110"/>
      <c r="K1004" s="110"/>
      <c r="L1004" s="110"/>
      <c r="M1004" s="110">
        <v>0</v>
      </c>
      <c r="N1004" s="110">
        <v>173</v>
      </c>
    </row>
    <row r="1005" spans="1:14" x14ac:dyDescent="0.3">
      <c r="A1005" s="74">
        <v>260364</v>
      </c>
      <c r="B1005" s="74" t="s">
        <v>99</v>
      </c>
      <c r="C1005" s="74">
        <v>17</v>
      </c>
      <c r="D1005" s="74" t="s">
        <v>666</v>
      </c>
      <c r="E1005" s="74" t="s">
        <v>2588</v>
      </c>
      <c r="F1005" s="74" t="s">
        <v>2589</v>
      </c>
      <c r="G1005" s="74" t="s">
        <v>263</v>
      </c>
      <c r="H1005" s="74">
        <v>64080</v>
      </c>
      <c r="I1005" s="110"/>
      <c r="J1005" s="110"/>
      <c r="K1005" s="110"/>
      <c r="L1005" s="110"/>
      <c r="M1005" s="110"/>
      <c r="N1005" s="110"/>
    </row>
    <row r="1006" spans="1:14" x14ac:dyDescent="0.3">
      <c r="A1006" s="74">
        <v>260366</v>
      </c>
      <c r="B1006" s="74" t="s">
        <v>99</v>
      </c>
      <c r="C1006" s="74">
        <v>17</v>
      </c>
      <c r="D1006" s="74" t="s">
        <v>666</v>
      </c>
      <c r="E1006" s="74" t="s">
        <v>2590</v>
      </c>
      <c r="F1006" s="74" t="s">
        <v>2591</v>
      </c>
      <c r="G1006" s="74" t="s">
        <v>263</v>
      </c>
      <c r="H1006" s="74">
        <v>63901</v>
      </c>
      <c r="I1006" s="110">
        <v>400</v>
      </c>
      <c r="J1006" s="110"/>
      <c r="K1006" s="110"/>
      <c r="L1006" s="110"/>
      <c r="M1006" s="110">
        <v>0</v>
      </c>
      <c r="N1006" s="110">
        <v>153</v>
      </c>
    </row>
    <row r="1007" spans="1:14" x14ac:dyDescent="0.3">
      <c r="A1007" s="74">
        <v>260405</v>
      </c>
      <c r="B1007" s="74" t="s">
        <v>99</v>
      </c>
      <c r="C1007" s="74">
        <v>17</v>
      </c>
      <c r="D1007" s="74" t="s">
        <v>666</v>
      </c>
      <c r="E1007" s="74" t="s">
        <v>2636</v>
      </c>
      <c r="F1007" s="74" t="s">
        <v>2637</v>
      </c>
      <c r="G1007" s="74" t="s">
        <v>263</v>
      </c>
      <c r="H1007" s="74">
        <v>63801</v>
      </c>
      <c r="I1007" s="110">
        <v>140</v>
      </c>
      <c r="J1007" s="110"/>
      <c r="K1007" s="110"/>
      <c r="L1007" s="110"/>
      <c r="M1007" s="110">
        <v>50</v>
      </c>
      <c r="N1007" s="110">
        <v>93.2</v>
      </c>
    </row>
    <row r="1008" spans="1:14" x14ac:dyDescent="0.3">
      <c r="A1008" s="74">
        <v>260458</v>
      </c>
      <c r="B1008" s="74" t="s">
        <v>99</v>
      </c>
      <c r="C1008" s="74">
        <v>17</v>
      </c>
      <c r="D1008" s="74" t="s">
        <v>666</v>
      </c>
      <c r="E1008" s="74" t="s">
        <v>5561</v>
      </c>
      <c r="F1008" s="74" t="s">
        <v>5562</v>
      </c>
      <c r="G1008" s="74" t="s">
        <v>263</v>
      </c>
      <c r="H1008" s="74" t="s">
        <v>5563</v>
      </c>
      <c r="I1008" s="110"/>
      <c r="J1008" s="110"/>
      <c r="K1008" s="110"/>
      <c r="L1008" s="110"/>
      <c r="M1008" s="110"/>
      <c r="N1008" s="110"/>
    </row>
    <row r="1009" spans="1:14" x14ac:dyDescent="0.3">
      <c r="A1009" s="74">
        <v>140228</v>
      </c>
      <c r="B1009" s="74" t="s">
        <v>99</v>
      </c>
      <c r="C1009" s="74">
        <v>17</v>
      </c>
      <c r="D1009" s="74" t="s">
        <v>666</v>
      </c>
      <c r="E1009" s="74" t="s">
        <v>2352</v>
      </c>
      <c r="F1009" s="74" t="s">
        <v>2353</v>
      </c>
      <c r="G1009" s="74" t="s">
        <v>195</v>
      </c>
      <c r="H1009" s="74">
        <v>62025</v>
      </c>
      <c r="I1009" s="110">
        <v>1541.66</v>
      </c>
      <c r="J1009" s="110">
        <v>0</v>
      </c>
      <c r="K1009" s="110">
        <v>0</v>
      </c>
      <c r="L1009" s="110"/>
      <c r="M1009" s="110">
        <v>0</v>
      </c>
      <c r="N1009" s="110">
        <v>550</v>
      </c>
    </row>
    <row r="1010" spans="1:14" x14ac:dyDescent="0.3">
      <c r="A1010" s="74">
        <v>260051</v>
      </c>
      <c r="B1010" s="74" t="s">
        <v>99</v>
      </c>
      <c r="C1010" s="74">
        <v>17</v>
      </c>
      <c r="D1010" s="74" t="s">
        <v>666</v>
      </c>
      <c r="E1010" s="74" t="s">
        <v>2363</v>
      </c>
      <c r="F1010" s="74" t="s">
        <v>2364</v>
      </c>
      <c r="G1010" s="74" t="s">
        <v>263</v>
      </c>
      <c r="H1010" s="74">
        <v>65604</v>
      </c>
      <c r="I1010" s="110">
        <v>0</v>
      </c>
      <c r="J1010" s="110"/>
      <c r="K1010" s="110"/>
      <c r="L1010" s="110"/>
      <c r="M1010" s="110"/>
      <c r="N1010" s="110">
        <v>0</v>
      </c>
    </row>
    <row r="1011" spans="1:14" x14ac:dyDescent="0.3">
      <c r="A1011" s="74">
        <v>260052</v>
      </c>
      <c r="B1011" s="74" t="s">
        <v>99</v>
      </c>
      <c r="C1011" s="74">
        <v>17</v>
      </c>
      <c r="D1011" s="74" t="s">
        <v>666</v>
      </c>
      <c r="E1011" s="74" t="s">
        <v>6541</v>
      </c>
      <c r="F1011" s="74" t="s">
        <v>6542</v>
      </c>
      <c r="G1011" s="74" t="s">
        <v>263</v>
      </c>
      <c r="H1011" s="74" t="s">
        <v>6543</v>
      </c>
      <c r="I1011" s="110">
        <v>0</v>
      </c>
      <c r="J1011" s="110"/>
      <c r="K1011" s="110"/>
      <c r="L1011" s="110"/>
      <c r="M1011" s="110">
        <v>0</v>
      </c>
      <c r="N1011" s="110">
        <v>0</v>
      </c>
    </row>
    <row r="1012" spans="1:14" x14ac:dyDescent="0.3">
      <c r="A1012" s="74">
        <v>260070</v>
      </c>
      <c r="B1012" s="74" t="s">
        <v>99</v>
      </c>
      <c r="C1012" s="74">
        <v>17</v>
      </c>
      <c r="D1012" s="74" t="s">
        <v>666</v>
      </c>
      <c r="E1012" s="74" t="s">
        <v>2371</v>
      </c>
      <c r="F1012" s="74" t="s">
        <v>2372</v>
      </c>
      <c r="G1012" s="74" t="s">
        <v>263</v>
      </c>
      <c r="H1012" s="74">
        <v>65613</v>
      </c>
      <c r="I1012" s="110">
        <v>0</v>
      </c>
      <c r="J1012" s="110"/>
      <c r="K1012" s="110"/>
      <c r="L1012" s="110"/>
      <c r="M1012" s="110">
        <v>0</v>
      </c>
      <c r="N1012" s="110">
        <v>0</v>
      </c>
    </row>
    <row r="1013" spans="1:14" x14ac:dyDescent="0.3">
      <c r="A1013" s="74">
        <v>260071</v>
      </c>
      <c r="B1013" s="74" t="s">
        <v>99</v>
      </c>
      <c r="C1013" s="74">
        <v>17</v>
      </c>
      <c r="D1013" s="74" t="s">
        <v>666</v>
      </c>
      <c r="E1013" s="74" t="s">
        <v>5994</v>
      </c>
      <c r="F1013" s="74" t="s">
        <v>5995</v>
      </c>
      <c r="G1013" s="74" t="s">
        <v>263</v>
      </c>
      <c r="H1013" s="74" t="s">
        <v>5996</v>
      </c>
      <c r="I1013" s="110"/>
      <c r="J1013" s="110"/>
      <c r="K1013" s="110"/>
      <c r="L1013" s="110"/>
      <c r="M1013" s="110"/>
      <c r="N1013" s="110"/>
    </row>
    <row r="1014" spans="1:14" x14ac:dyDescent="0.3">
      <c r="A1014" s="74">
        <v>260074</v>
      </c>
      <c r="B1014" s="74" t="s">
        <v>99</v>
      </c>
      <c r="C1014" s="74">
        <v>17</v>
      </c>
      <c r="D1014" s="74" t="s">
        <v>666</v>
      </c>
      <c r="E1014" s="74" t="s">
        <v>5550</v>
      </c>
      <c r="F1014" s="74" t="s">
        <v>5551</v>
      </c>
      <c r="G1014" s="74" t="s">
        <v>263</v>
      </c>
      <c r="H1014" s="74">
        <v>63334</v>
      </c>
      <c r="I1014" s="110">
        <v>0</v>
      </c>
      <c r="J1014" s="110"/>
      <c r="K1014" s="110">
        <v>0</v>
      </c>
      <c r="L1014" s="110"/>
      <c r="M1014" s="110"/>
      <c r="N1014" s="110"/>
    </row>
    <row r="1015" spans="1:14" x14ac:dyDescent="0.3">
      <c r="A1015" s="74">
        <v>260078</v>
      </c>
      <c r="B1015" s="74" t="s">
        <v>99</v>
      </c>
      <c r="C1015" s="74">
        <v>17</v>
      </c>
      <c r="D1015" s="74" t="s">
        <v>666</v>
      </c>
      <c r="E1015" s="74" t="s">
        <v>2378</v>
      </c>
      <c r="F1015" s="74" t="s">
        <v>2379</v>
      </c>
      <c r="G1015" s="74" t="s">
        <v>263</v>
      </c>
      <c r="H1015" s="74">
        <v>64628</v>
      </c>
      <c r="I1015" s="110">
        <v>333.34</v>
      </c>
      <c r="J1015" s="110"/>
      <c r="K1015" s="110">
        <v>0</v>
      </c>
      <c r="L1015" s="110"/>
      <c r="M1015" s="110">
        <v>0</v>
      </c>
      <c r="N1015" s="110">
        <v>428</v>
      </c>
    </row>
    <row r="1016" spans="1:14" x14ac:dyDescent="0.3">
      <c r="A1016" s="74">
        <v>260082</v>
      </c>
      <c r="B1016" s="74" t="s">
        <v>99</v>
      </c>
      <c r="C1016" s="74">
        <v>17</v>
      </c>
      <c r="D1016" s="74" t="s">
        <v>666</v>
      </c>
      <c r="E1016" s="74" t="s">
        <v>2382</v>
      </c>
      <c r="F1016" s="74" t="s">
        <v>2383</v>
      </c>
      <c r="G1016" s="74" t="s">
        <v>263</v>
      </c>
      <c r="H1016" s="74">
        <v>65622</v>
      </c>
      <c r="I1016" s="110">
        <v>0</v>
      </c>
      <c r="J1016" s="110"/>
      <c r="K1016" s="110"/>
      <c r="L1016" s="110"/>
      <c r="M1016" s="110"/>
      <c r="N1016" s="110"/>
    </row>
    <row r="1017" spans="1:14" x14ac:dyDescent="0.3">
      <c r="A1017" s="74">
        <v>260086</v>
      </c>
      <c r="B1017" s="74" t="s">
        <v>99</v>
      </c>
      <c r="C1017" s="74">
        <v>17</v>
      </c>
      <c r="D1017" s="74" t="s">
        <v>666</v>
      </c>
      <c r="E1017" s="74" t="s">
        <v>5552</v>
      </c>
      <c r="F1017" s="74" t="s">
        <v>5553</v>
      </c>
      <c r="G1017" s="74" t="s">
        <v>263</v>
      </c>
      <c r="H1017" s="74">
        <v>64428</v>
      </c>
      <c r="I1017" s="110"/>
      <c r="J1017" s="110"/>
      <c r="K1017" s="110"/>
      <c r="L1017" s="110"/>
      <c r="M1017" s="110"/>
      <c r="N1017" s="110"/>
    </row>
    <row r="1018" spans="1:14" x14ac:dyDescent="0.3">
      <c r="A1018" s="74">
        <v>260093</v>
      </c>
      <c r="B1018" s="74" t="s">
        <v>99</v>
      </c>
      <c r="C1018" s="74">
        <v>17</v>
      </c>
      <c r="D1018" s="74" t="s">
        <v>666</v>
      </c>
      <c r="E1018" s="74" t="s">
        <v>2393</v>
      </c>
      <c r="F1018" s="74" t="s">
        <v>2394</v>
      </c>
      <c r="G1018" s="74" t="s">
        <v>263</v>
      </c>
      <c r="H1018" s="74">
        <v>64429</v>
      </c>
      <c r="I1018" s="110">
        <v>0</v>
      </c>
      <c r="J1018" s="110"/>
      <c r="K1018" s="110"/>
      <c r="L1018" s="110"/>
      <c r="M1018" s="110"/>
      <c r="N1018" s="110">
        <v>40.14</v>
      </c>
    </row>
    <row r="1019" spans="1:14" x14ac:dyDescent="0.3">
      <c r="A1019" s="74">
        <v>260111</v>
      </c>
      <c r="B1019" s="74" t="s">
        <v>99</v>
      </c>
      <c r="C1019" s="74">
        <v>17</v>
      </c>
      <c r="D1019" s="74" t="s">
        <v>666</v>
      </c>
      <c r="E1019" s="74" t="s">
        <v>2416</v>
      </c>
      <c r="F1019" s="74" t="s">
        <v>2417</v>
      </c>
      <c r="G1019" s="74" t="s">
        <v>263</v>
      </c>
      <c r="H1019" s="74">
        <v>65631</v>
      </c>
      <c r="I1019" s="110">
        <v>120</v>
      </c>
      <c r="J1019" s="110"/>
      <c r="K1019" s="110"/>
      <c r="L1019" s="110"/>
      <c r="M1019" s="110"/>
      <c r="N1019" s="110"/>
    </row>
    <row r="1020" spans="1:14" x14ac:dyDescent="0.3">
      <c r="A1020" s="74">
        <v>260117</v>
      </c>
      <c r="B1020" s="74" t="s">
        <v>99</v>
      </c>
      <c r="C1020" s="74">
        <v>17</v>
      </c>
      <c r="D1020" s="74" t="s">
        <v>666</v>
      </c>
      <c r="E1020" s="74" t="s">
        <v>2427</v>
      </c>
      <c r="F1020" s="74" t="s">
        <v>887</v>
      </c>
      <c r="G1020" s="74" t="s">
        <v>263</v>
      </c>
      <c r="H1020" s="74" t="s">
        <v>265</v>
      </c>
      <c r="I1020" s="110">
        <v>0</v>
      </c>
      <c r="J1020" s="110"/>
      <c r="K1020" s="110"/>
      <c r="L1020" s="110"/>
      <c r="M1020" s="110">
        <v>494</v>
      </c>
      <c r="N1020" s="110">
        <v>628</v>
      </c>
    </row>
    <row r="1021" spans="1:14" x14ac:dyDescent="0.3">
      <c r="A1021" s="74">
        <v>260129</v>
      </c>
      <c r="B1021" s="74" t="s">
        <v>99</v>
      </c>
      <c r="C1021" s="74">
        <v>17</v>
      </c>
      <c r="D1021" s="74" t="s">
        <v>666</v>
      </c>
      <c r="E1021" s="74" t="s">
        <v>2433</v>
      </c>
      <c r="F1021" s="74" t="s">
        <v>2434</v>
      </c>
      <c r="G1021" s="74" t="s">
        <v>263</v>
      </c>
      <c r="H1021" s="74" t="s">
        <v>280</v>
      </c>
      <c r="I1021" s="110"/>
      <c r="J1021" s="110"/>
      <c r="K1021" s="110"/>
      <c r="L1021" s="110"/>
      <c r="M1021" s="110"/>
      <c r="N1021" s="110">
        <v>0</v>
      </c>
    </row>
    <row r="1022" spans="1:14" x14ac:dyDescent="0.3">
      <c r="A1022" s="74">
        <v>260131</v>
      </c>
      <c r="B1022" s="74" t="s">
        <v>99</v>
      </c>
      <c r="C1022" s="74">
        <v>17</v>
      </c>
      <c r="D1022" s="74" t="s">
        <v>666</v>
      </c>
      <c r="E1022" s="74" t="s">
        <v>2436</v>
      </c>
      <c r="F1022" s="74" t="s">
        <v>2437</v>
      </c>
      <c r="G1022" s="74" t="s">
        <v>263</v>
      </c>
      <c r="H1022" s="74">
        <v>63841</v>
      </c>
      <c r="I1022" s="110">
        <v>1500</v>
      </c>
      <c r="J1022" s="110"/>
      <c r="K1022" s="110"/>
      <c r="L1022" s="110"/>
      <c r="M1022" s="110">
        <v>540</v>
      </c>
      <c r="N1022" s="110">
        <v>1290</v>
      </c>
    </row>
    <row r="1023" spans="1:14" x14ac:dyDescent="0.3">
      <c r="A1023" s="74">
        <v>260132</v>
      </c>
      <c r="B1023" s="74" t="s">
        <v>99</v>
      </c>
      <c r="C1023" s="74">
        <v>17</v>
      </c>
      <c r="D1023" s="74" t="s">
        <v>666</v>
      </c>
      <c r="E1023" s="74" t="s">
        <v>2438</v>
      </c>
      <c r="F1023" s="74" t="s">
        <v>2439</v>
      </c>
      <c r="G1023" s="74" t="s">
        <v>263</v>
      </c>
      <c r="H1023" s="74">
        <v>65459</v>
      </c>
      <c r="I1023" s="110">
        <v>0</v>
      </c>
      <c r="J1023" s="110"/>
      <c r="K1023" s="110"/>
      <c r="L1023" s="110"/>
      <c r="M1023" s="110">
        <v>0</v>
      </c>
      <c r="N1023" s="110">
        <v>0</v>
      </c>
    </row>
    <row r="1024" spans="1:14" x14ac:dyDescent="0.3">
      <c r="A1024" s="74">
        <v>260133</v>
      </c>
      <c r="B1024" s="74" t="s">
        <v>99</v>
      </c>
      <c r="C1024" s="74">
        <v>17</v>
      </c>
      <c r="D1024" s="74" t="s">
        <v>666</v>
      </c>
      <c r="E1024" s="74" t="s">
        <v>5997</v>
      </c>
      <c r="F1024" s="74" t="s">
        <v>5998</v>
      </c>
      <c r="G1024" s="74" t="s">
        <v>263</v>
      </c>
      <c r="H1024" s="74">
        <v>63935</v>
      </c>
      <c r="I1024" s="110"/>
      <c r="J1024" s="110"/>
      <c r="K1024" s="110"/>
      <c r="L1024" s="110"/>
      <c r="M1024" s="110"/>
      <c r="N1024" s="110">
        <v>150</v>
      </c>
    </row>
    <row r="1025" spans="1:14" x14ac:dyDescent="0.3">
      <c r="A1025" s="74">
        <v>260140</v>
      </c>
      <c r="B1025" s="74" t="s">
        <v>99</v>
      </c>
      <c r="C1025" s="74">
        <v>17</v>
      </c>
      <c r="D1025" s="74" t="s">
        <v>666</v>
      </c>
      <c r="E1025" s="74" t="s">
        <v>5554</v>
      </c>
      <c r="F1025" s="74" t="s">
        <v>5555</v>
      </c>
      <c r="G1025" s="74" t="s">
        <v>263</v>
      </c>
      <c r="H1025" s="74" t="s">
        <v>5556</v>
      </c>
      <c r="I1025" s="110">
        <v>0</v>
      </c>
      <c r="J1025" s="110"/>
      <c r="K1025" s="110"/>
      <c r="L1025" s="110"/>
      <c r="M1025" s="110"/>
      <c r="N1025" s="110"/>
    </row>
    <row r="1026" spans="1:14" x14ac:dyDescent="0.3">
      <c r="A1026" s="74">
        <v>260141</v>
      </c>
      <c r="B1026" s="74" t="s">
        <v>99</v>
      </c>
      <c r="C1026" s="74">
        <v>17</v>
      </c>
      <c r="D1026" s="74" t="s">
        <v>666</v>
      </c>
      <c r="E1026" s="74" t="s">
        <v>2446</v>
      </c>
      <c r="F1026" s="74" t="s">
        <v>2447</v>
      </c>
      <c r="G1026" s="74" t="s">
        <v>263</v>
      </c>
      <c r="H1026" s="74">
        <v>65026</v>
      </c>
      <c r="I1026" s="110">
        <v>99.82</v>
      </c>
      <c r="J1026" s="110">
        <v>0</v>
      </c>
      <c r="K1026" s="110"/>
      <c r="L1026" s="110"/>
      <c r="M1026" s="110">
        <v>0</v>
      </c>
      <c r="N1026" s="110">
        <v>0</v>
      </c>
    </row>
    <row r="1027" spans="1:14" x14ac:dyDescent="0.3">
      <c r="A1027" s="74">
        <v>260142</v>
      </c>
      <c r="B1027" s="74" t="s">
        <v>99</v>
      </c>
      <c r="C1027" s="74">
        <v>17</v>
      </c>
      <c r="D1027" s="74" t="s">
        <v>666</v>
      </c>
      <c r="E1027" s="74" t="s">
        <v>2448</v>
      </c>
      <c r="F1027" s="74" t="s">
        <v>2449</v>
      </c>
      <c r="G1027" s="74" t="s">
        <v>263</v>
      </c>
      <c r="H1027" s="74">
        <v>64744</v>
      </c>
      <c r="I1027" s="110">
        <v>40</v>
      </c>
      <c r="J1027" s="110">
        <v>0</v>
      </c>
      <c r="K1027" s="110"/>
      <c r="L1027" s="110"/>
      <c r="M1027" s="110">
        <v>0</v>
      </c>
      <c r="N1027" s="110">
        <v>0</v>
      </c>
    </row>
    <row r="1028" spans="1:14" x14ac:dyDescent="0.3">
      <c r="A1028" s="74">
        <v>260193</v>
      </c>
      <c r="B1028" s="74" t="s">
        <v>99</v>
      </c>
      <c r="C1028" s="74">
        <v>17</v>
      </c>
      <c r="D1028" s="74" t="s">
        <v>666</v>
      </c>
      <c r="E1028" s="74" t="s">
        <v>2481</v>
      </c>
      <c r="F1028" s="74" t="s">
        <v>2482</v>
      </c>
      <c r="G1028" s="74" t="s">
        <v>263</v>
      </c>
      <c r="H1028" s="74">
        <v>63401</v>
      </c>
      <c r="I1028" s="110">
        <v>333.34</v>
      </c>
      <c r="J1028" s="110"/>
      <c r="K1028" s="110">
        <v>0</v>
      </c>
      <c r="L1028" s="110">
        <v>0</v>
      </c>
      <c r="M1028" s="110">
        <v>0</v>
      </c>
      <c r="N1028" s="110">
        <v>0</v>
      </c>
    </row>
    <row r="1029" spans="1:14" x14ac:dyDescent="0.3">
      <c r="A1029" s="74">
        <v>260203</v>
      </c>
      <c r="B1029" s="74" t="s">
        <v>99</v>
      </c>
      <c r="C1029" s="74">
        <v>17</v>
      </c>
      <c r="D1029" s="74" t="s">
        <v>666</v>
      </c>
      <c r="E1029" s="74" t="s">
        <v>2492</v>
      </c>
      <c r="F1029" s="74" t="s">
        <v>2493</v>
      </c>
      <c r="G1029" s="74" t="s">
        <v>263</v>
      </c>
      <c r="H1029" s="74">
        <v>63047</v>
      </c>
      <c r="I1029" s="110">
        <v>0</v>
      </c>
      <c r="J1029" s="110"/>
      <c r="K1029" s="110"/>
      <c r="L1029" s="110"/>
      <c r="M1029" s="110"/>
      <c r="N1029" s="110"/>
    </row>
    <row r="1030" spans="1:14" x14ac:dyDescent="0.3">
      <c r="A1030" s="74">
        <v>260224</v>
      </c>
      <c r="B1030" s="74" t="s">
        <v>99</v>
      </c>
      <c r="C1030" s="74">
        <v>17</v>
      </c>
      <c r="D1030" s="74" t="s">
        <v>666</v>
      </c>
      <c r="E1030" s="74" t="s">
        <v>2508</v>
      </c>
      <c r="F1030" s="74" t="s">
        <v>2507</v>
      </c>
      <c r="G1030" s="74" t="s">
        <v>263</v>
      </c>
      <c r="H1030" s="74">
        <v>65101</v>
      </c>
      <c r="I1030" s="110">
        <v>4071.34</v>
      </c>
      <c r="J1030" s="110"/>
      <c r="K1030" s="110"/>
      <c r="L1030" s="110"/>
      <c r="M1030" s="110">
        <v>1255</v>
      </c>
      <c r="N1030" s="110">
        <v>1528</v>
      </c>
    </row>
    <row r="1031" spans="1:14" x14ac:dyDescent="0.3">
      <c r="A1031" s="74">
        <v>260279</v>
      </c>
      <c r="B1031" s="74" t="s">
        <v>99</v>
      </c>
      <c r="C1031" s="74">
        <v>17</v>
      </c>
      <c r="D1031" s="74" t="s">
        <v>666</v>
      </c>
      <c r="E1031" s="74" t="s">
        <v>2527</v>
      </c>
      <c r="F1031" s="74" t="s">
        <v>1645</v>
      </c>
      <c r="G1031" s="74" t="s">
        <v>263</v>
      </c>
      <c r="H1031" s="74">
        <v>65536</v>
      </c>
      <c r="I1031" s="110">
        <v>6011.5</v>
      </c>
      <c r="J1031" s="110"/>
      <c r="K1031" s="110"/>
      <c r="L1031" s="110"/>
      <c r="M1031" s="110">
        <v>145</v>
      </c>
      <c r="N1031" s="110">
        <v>215</v>
      </c>
    </row>
    <row r="1032" spans="1:14" x14ac:dyDescent="0.3">
      <c r="A1032" s="74">
        <v>260290</v>
      </c>
      <c r="B1032" s="74" t="s">
        <v>99</v>
      </c>
      <c r="C1032" s="74">
        <v>17</v>
      </c>
      <c r="D1032" s="74" t="s">
        <v>666</v>
      </c>
      <c r="E1032" s="74" t="s">
        <v>2530</v>
      </c>
      <c r="F1032" s="74" t="s">
        <v>2531</v>
      </c>
      <c r="G1032" s="74" t="s">
        <v>263</v>
      </c>
      <c r="H1032" s="74">
        <v>63353</v>
      </c>
      <c r="I1032" s="110">
        <v>0</v>
      </c>
      <c r="J1032" s="110"/>
      <c r="K1032" s="110"/>
      <c r="L1032" s="110"/>
      <c r="M1032" s="110">
        <v>0</v>
      </c>
      <c r="N1032" s="110">
        <v>0</v>
      </c>
    </row>
    <row r="1033" spans="1:14" x14ac:dyDescent="0.3">
      <c r="A1033" s="74">
        <v>260291</v>
      </c>
      <c r="B1033" s="74" t="s">
        <v>99</v>
      </c>
      <c r="C1033" s="74">
        <v>17</v>
      </c>
      <c r="D1033" s="74" t="s">
        <v>666</v>
      </c>
      <c r="E1033" s="74" t="s">
        <v>2532</v>
      </c>
      <c r="F1033" s="74" t="s">
        <v>1154</v>
      </c>
      <c r="G1033" s="74" t="s">
        <v>263</v>
      </c>
      <c r="H1033" s="74">
        <v>63552</v>
      </c>
      <c r="I1033" s="110">
        <v>849.99</v>
      </c>
      <c r="J1033" s="110"/>
      <c r="K1033" s="110"/>
      <c r="L1033" s="110"/>
      <c r="M1033" s="110"/>
      <c r="N1033" s="110">
        <v>316</v>
      </c>
    </row>
    <row r="1034" spans="1:14" x14ac:dyDescent="0.3">
      <c r="A1034" s="74">
        <v>260298</v>
      </c>
      <c r="B1034" s="74" t="s">
        <v>99</v>
      </c>
      <c r="C1034" s="74">
        <v>17</v>
      </c>
      <c r="D1034" s="74" t="s">
        <v>666</v>
      </c>
      <c r="E1034" s="74" t="s">
        <v>2536</v>
      </c>
      <c r="F1034" s="74" t="s">
        <v>2537</v>
      </c>
      <c r="G1034" s="74" t="s">
        <v>263</v>
      </c>
      <c r="H1034" s="74">
        <v>64658</v>
      </c>
      <c r="I1034" s="110">
        <v>150</v>
      </c>
      <c r="J1034" s="110"/>
      <c r="K1034" s="110"/>
      <c r="L1034" s="110"/>
      <c r="M1034" s="110"/>
      <c r="N1034" s="110"/>
    </row>
    <row r="1035" spans="1:14" x14ac:dyDescent="0.3">
      <c r="A1035" s="74">
        <v>260308</v>
      </c>
      <c r="B1035" s="74" t="s">
        <v>99</v>
      </c>
      <c r="C1035" s="74">
        <v>17</v>
      </c>
      <c r="D1035" s="74" t="s">
        <v>666</v>
      </c>
      <c r="E1035" s="74" t="s">
        <v>2546</v>
      </c>
      <c r="F1035" s="74" t="s">
        <v>2157</v>
      </c>
      <c r="G1035" s="74" t="s">
        <v>263</v>
      </c>
      <c r="H1035" s="74">
        <v>64469</v>
      </c>
      <c r="I1035" s="110"/>
      <c r="J1035" s="110"/>
      <c r="K1035" s="110"/>
      <c r="L1035" s="110"/>
      <c r="M1035" s="110"/>
      <c r="N1035" s="110"/>
    </row>
    <row r="1036" spans="1:14" x14ac:dyDescent="0.3">
      <c r="A1036" s="74">
        <v>260311</v>
      </c>
      <c r="B1036" s="74" t="s">
        <v>99</v>
      </c>
      <c r="C1036" s="74">
        <v>17</v>
      </c>
      <c r="D1036" s="74" t="s">
        <v>666</v>
      </c>
      <c r="E1036" s="74" t="s">
        <v>2549</v>
      </c>
      <c r="F1036" s="74" t="s">
        <v>2550</v>
      </c>
      <c r="G1036" s="74" t="s">
        <v>263</v>
      </c>
      <c r="H1036" s="74" t="s">
        <v>569</v>
      </c>
      <c r="I1036" s="110">
        <v>250</v>
      </c>
      <c r="J1036" s="110"/>
      <c r="K1036" s="110"/>
      <c r="L1036" s="110"/>
      <c r="M1036" s="110"/>
      <c r="N1036" s="110">
        <v>0</v>
      </c>
    </row>
    <row r="1037" spans="1:14" x14ac:dyDescent="0.3">
      <c r="A1037" s="74">
        <v>260339</v>
      </c>
      <c r="B1037" s="74" t="s">
        <v>99</v>
      </c>
      <c r="C1037" s="74">
        <v>17</v>
      </c>
      <c r="D1037" s="74" t="s">
        <v>666</v>
      </c>
      <c r="E1037" s="74" t="s">
        <v>1249</v>
      </c>
      <c r="F1037" s="74" t="s">
        <v>2565</v>
      </c>
      <c r="G1037" s="74" t="s">
        <v>263</v>
      </c>
      <c r="H1037" s="74">
        <v>63459</v>
      </c>
      <c r="I1037" s="110">
        <v>0</v>
      </c>
      <c r="J1037" s="110"/>
      <c r="K1037" s="110"/>
      <c r="L1037" s="110"/>
      <c r="M1037" s="110">
        <v>150</v>
      </c>
      <c r="N1037" s="110">
        <v>150</v>
      </c>
    </row>
    <row r="1038" spans="1:14" x14ac:dyDescent="0.3">
      <c r="A1038" s="74">
        <v>260342</v>
      </c>
      <c r="B1038" s="74" t="s">
        <v>99</v>
      </c>
      <c r="C1038" s="74">
        <v>17</v>
      </c>
      <c r="D1038" s="74" t="s">
        <v>666</v>
      </c>
      <c r="E1038" s="74" t="s">
        <v>2570</v>
      </c>
      <c r="F1038" s="74" t="s">
        <v>2571</v>
      </c>
      <c r="G1038" s="74" t="s">
        <v>263</v>
      </c>
      <c r="H1038" s="74">
        <v>64076</v>
      </c>
      <c r="I1038" s="110">
        <v>1127.94</v>
      </c>
      <c r="J1038" s="110"/>
      <c r="K1038" s="110"/>
      <c r="L1038" s="110"/>
      <c r="M1038" s="110">
        <v>248</v>
      </c>
      <c r="N1038" s="110">
        <v>225</v>
      </c>
    </row>
    <row r="1039" spans="1:14" x14ac:dyDescent="0.3">
      <c r="A1039" s="74">
        <v>260346</v>
      </c>
      <c r="B1039" s="74" t="s">
        <v>99</v>
      </c>
      <c r="C1039" s="74">
        <v>17</v>
      </c>
      <c r="D1039" s="74" t="s">
        <v>666</v>
      </c>
      <c r="E1039" s="74" t="s">
        <v>2578</v>
      </c>
      <c r="F1039" s="74" t="s">
        <v>2579</v>
      </c>
      <c r="G1039" s="74" t="s">
        <v>263</v>
      </c>
      <c r="H1039" s="74" t="s">
        <v>270</v>
      </c>
      <c r="I1039" s="110"/>
      <c r="J1039" s="110"/>
      <c r="K1039" s="110"/>
      <c r="L1039" s="110"/>
      <c r="M1039" s="110"/>
      <c r="N1039" s="110">
        <v>0</v>
      </c>
    </row>
    <row r="1040" spans="1:14" x14ac:dyDescent="0.3">
      <c r="A1040" s="74">
        <v>260347</v>
      </c>
      <c r="B1040" s="74" t="s">
        <v>99</v>
      </c>
      <c r="C1040" s="74">
        <v>17</v>
      </c>
      <c r="D1040" s="74" t="s">
        <v>666</v>
      </c>
      <c r="E1040" s="74" t="s">
        <v>2580</v>
      </c>
      <c r="F1040" s="74" t="s">
        <v>1416</v>
      </c>
      <c r="G1040" s="74" t="s">
        <v>263</v>
      </c>
      <c r="H1040" s="74">
        <v>65275</v>
      </c>
      <c r="I1040" s="110">
        <v>0</v>
      </c>
      <c r="J1040" s="110"/>
      <c r="K1040" s="110"/>
      <c r="L1040" s="110">
        <v>0</v>
      </c>
      <c r="M1040" s="110">
        <v>0</v>
      </c>
      <c r="N1040" s="110">
        <v>0</v>
      </c>
    </row>
    <row r="1041" spans="1:14" x14ac:dyDescent="0.3">
      <c r="A1041" s="74">
        <v>260363</v>
      </c>
      <c r="B1041" s="74" t="s">
        <v>99</v>
      </c>
      <c r="C1041" s="74">
        <v>17</v>
      </c>
      <c r="D1041" s="74" t="s">
        <v>666</v>
      </c>
      <c r="E1041" s="74" t="s">
        <v>2586</v>
      </c>
      <c r="F1041" s="74" t="s">
        <v>2587</v>
      </c>
      <c r="G1041" s="74" t="s">
        <v>263</v>
      </c>
      <c r="H1041" s="74">
        <v>64477</v>
      </c>
      <c r="I1041" s="110">
        <v>0</v>
      </c>
      <c r="J1041" s="110"/>
      <c r="K1041" s="110"/>
      <c r="L1041" s="110"/>
      <c r="M1041" s="110">
        <v>0</v>
      </c>
      <c r="N1041" s="110">
        <v>0</v>
      </c>
    </row>
    <row r="1042" spans="1:14" x14ac:dyDescent="0.3">
      <c r="A1042" s="74">
        <v>260370</v>
      </c>
      <c r="B1042" s="74" t="s">
        <v>99</v>
      </c>
      <c r="C1042" s="74">
        <v>17</v>
      </c>
      <c r="D1042" s="74" t="s">
        <v>666</v>
      </c>
      <c r="E1042" s="74" t="s">
        <v>2592</v>
      </c>
      <c r="F1042" s="74" t="s">
        <v>2593</v>
      </c>
      <c r="G1042" s="74" t="s">
        <v>263</v>
      </c>
      <c r="H1042" s="74">
        <v>65738</v>
      </c>
      <c r="I1042" s="110">
        <v>293</v>
      </c>
      <c r="J1042" s="110"/>
      <c r="K1042" s="110"/>
      <c r="L1042" s="110"/>
      <c r="M1042" s="110"/>
      <c r="N1042" s="110">
        <v>0</v>
      </c>
    </row>
    <row r="1043" spans="1:14" x14ac:dyDescent="0.3">
      <c r="A1043" s="74">
        <v>260379</v>
      </c>
      <c r="B1043" s="74" t="s">
        <v>99</v>
      </c>
      <c r="C1043" s="74">
        <v>17</v>
      </c>
      <c r="D1043" s="74" t="s">
        <v>666</v>
      </c>
      <c r="E1043" s="74" t="s">
        <v>2601</v>
      </c>
      <c r="F1043" s="74" t="s">
        <v>2602</v>
      </c>
      <c r="G1043" s="74" t="s">
        <v>263</v>
      </c>
      <c r="H1043" s="74" t="s">
        <v>274</v>
      </c>
      <c r="I1043" s="110">
        <v>333.34</v>
      </c>
      <c r="J1043" s="110"/>
      <c r="K1043" s="110"/>
      <c r="L1043" s="110">
        <v>0</v>
      </c>
      <c r="M1043" s="110">
        <v>0</v>
      </c>
      <c r="N1043" s="110">
        <v>0</v>
      </c>
    </row>
    <row r="1044" spans="1:14" x14ac:dyDescent="0.3">
      <c r="A1044" s="74">
        <v>260399</v>
      </c>
      <c r="B1044" s="74" t="s">
        <v>99</v>
      </c>
      <c r="C1044" s="74">
        <v>17</v>
      </c>
      <c r="D1044" s="74" t="s">
        <v>666</v>
      </c>
      <c r="E1044" s="74" t="s">
        <v>2631</v>
      </c>
      <c r="F1044" s="74" t="s">
        <v>1214</v>
      </c>
      <c r="G1044" s="74" t="s">
        <v>263</v>
      </c>
      <c r="H1044" s="74">
        <v>64485</v>
      </c>
      <c r="I1044" s="110">
        <v>1682.59</v>
      </c>
      <c r="J1044" s="110"/>
      <c r="K1044" s="110">
        <v>0</v>
      </c>
      <c r="L1044" s="110"/>
      <c r="M1044" s="110"/>
      <c r="N1044" s="110">
        <v>0</v>
      </c>
    </row>
    <row r="1045" spans="1:14" x14ac:dyDescent="0.3">
      <c r="A1045" s="74">
        <v>260400</v>
      </c>
      <c r="B1045" s="74" t="s">
        <v>99</v>
      </c>
      <c r="C1045" s="74">
        <v>17</v>
      </c>
      <c r="D1045" s="74" t="s">
        <v>666</v>
      </c>
      <c r="E1045" s="74" t="s">
        <v>2632</v>
      </c>
      <c r="F1045" s="74" t="s">
        <v>2633</v>
      </c>
      <c r="G1045" s="74" t="s">
        <v>263</v>
      </c>
      <c r="H1045" s="74">
        <v>65301</v>
      </c>
      <c r="I1045" s="110">
        <v>1400</v>
      </c>
      <c r="J1045" s="110">
        <v>0</v>
      </c>
      <c r="K1045" s="110"/>
      <c r="L1045" s="110"/>
      <c r="M1045" s="110">
        <v>0</v>
      </c>
      <c r="N1045" s="110">
        <v>0</v>
      </c>
    </row>
    <row r="1046" spans="1:14" x14ac:dyDescent="0.3">
      <c r="A1046" s="74">
        <v>260449</v>
      </c>
      <c r="B1046" s="74" t="s">
        <v>99</v>
      </c>
      <c r="C1046" s="74">
        <v>17</v>
      </c>
      <c r="D1046" s="74" t="s">
        <v>666</v>
      </c>
      <c r="E1046" s="74" t="s">
        <v>2670</v>
      </c>
      <c r="F1046" s="74" t="s">
        <v>2671</v>
      </c>
      <c r="G1046" s="74" t="s">
        <v>263</v>
      </c>
      <c r="H1046" s="74">
        <v>63384</v>
      </c>
      <c r="I1046" s="110"/>
      <c r="J1046" s="110"/>
      <c r="K1046" s="110">
        <v>0</v>
      </c>
      <c r="L1046" s="110">
        <v>0</v>
      </c>
      <c r="M1046" s="110">
        <v>0</v>
      </c>
      <c r="N1046" s="110">
        <v>0</v>
      </c>
    </row>
    <row r="1047" spans="1:14" x14ac:dyDescent="0.3">
      <c r="A1047" s="74">
        <v>260457</v>
      </c>
      <c r="B1047" s="74" t="s">
        <v>99</v>
      </c>
      <c r="C1047" s="74">
        <v>17</v>
      </c>
      <c r="D1047" s="74" t="s">
        <v>666</v>
      </c>
      <c r="E1047" s="74" t="s">
        <v>2673</v>
      </c>
      <c r="F1047" s="74" t="s">
        <v>2674</v>
      </c>
      <c r="G1047" s="74" t="s">
        <v>263</v>
      </c>
      <c r="H1047" s="74">
        <v>65360</v>
      </c>
      <c r="I1047" s="110">
        <v>0</v>
      </c>
      <c r="J1047" s="110"/>
      <c r="K1047" s="110"/>
      <c r="L1047" s="110"/>
      <c r="M1047" s="110">
        <v>0</v>
      </c>
      <c r="N1047" s="110">
        <v>0</v>
      </c>
    </row>
    <row r="1048" spans="1:14" x14ac:dyDescent="0.3">
      <c r="A1048" s="74">
        <v>260468</v>
      </c>
      <c r="B1048" s="74" t="s">
        <v>99</v>
      </c>
      <c r="C1048" s="74">
        <v>17</v>
      </c>
      <c r="D1048" s="74" t="s">
        <v>666</v>
      </c>
      <c r="E1048" s="74" t="s">
        <v>2677</v>
      </c>
      <c r="F1048" s="74" t="s">
        <v>2678</v>
      </c>
      <c r="G1048" s="74" t="s">
        <v>263</v>
      </c>
      <c r="H1048" s="74">
        <v>65655</v>
      </c>
      <c r="I1048" s="110">
        <v>0</v>
      </c>
      <c r="J1048" s="110"/>
      <c r="K1048" s="110"/>
      <c r="L1048" s="110"/>
      <c r="M1048" s="110"/>
      <c r="N1048" s="110"/>
    </row>
    <row r="1049" spans="1:14" x14ac:dyDescent="0.3">
      <c r="A1049" s="74">
        <v>260436</v>
      </c>
      <c r="B1049" s="74" t="s">
        <v>99</v>
      </c>
      <c r="C1049" s="74">
        <v>17</v>
      </c>
      <c r="D1049" s="74" t="s">
        <v>2660</v>
      </c>
      <c r="E1049" s="74" t="s">
        <v>6289</v>
      </c>
      <c r="F1049" s="74" t="s">
        <v>2335</v>
      </c>
      <c r="G1049" s="74" t="s">
        <v>263</v>
      </c>
      <c r="H1049" s="74">
        <v>63379</v>
      </c>
      <c r="I1049" s="110">
        <v>0</v>
      </c>
      <c r="J1049" s="110"/>
      <c r="K1049" s="110"/>
      <c r="L1049" s="110"/>
      <c r="M1049" s="110">
        <v>0</v>
      </c>
      <c r="N1049" s="110">
        <v>616</v>
      </c>
    </row>
    <row r="1050" spans="1:14" x14ac:dyDescent="0.3">
      <c r="A1050" s="74">
        <v>140236</v>
      </c>
      <c r="B1050" s="74" t="s">
        <v>99</v>
      </c>
      <c r="C1050" s="74">
        <v>17</v>
      </c>
      <c r="D1050" s="74" t="s">
        <v>2357</v>
      </c>
      <c r="E1050" s="74" t="s">
        <v>2358</v>
      </c>
      <c r="F1050" s="74" t="s">
        <v>2359</v>
      </c>
      <c r="G1050" s="74" t="s">
        <v>195</v>
      </c>
      <c r="H1050" s="74">
        <v>62203</v>
      </c>
      <c r="I1050" s="110"/>
      <c r="J1050" s="110"/>
      <c r="K1050" s="110"/>
      <c r="L1050" s="110"/>
      <c r="M1050" s="110"/>
      <c r="N1050" s="110"/>
    </row>
    <row r="1051" spans="1:14" x14ac:dyDescent="0.3">
      <c r="A1051" s="74">
        <v>260163</v>
      </c>
      <c r="B1051" s="74" t="s">
        <v>99</v>
      </c>
      <c r="C1051" s="74">
        <v>17</v>
      </c>
      <c r="D1051" s="74" t="s">
        <v>2463</v>
      </c>
      <c r="E1051" s="74" t="s">
        <v>2464</v>
      </c>
      <c r="F1051" s="74" t="s">
        <v>2465</v>
      </c>
      <c r="G1051" s="74" t="s">
        <v>263</v>
      </c>
      <c r="H1051" s="74">
        <v>63031</v>
      </c>
      <c r="I1051" s="110">
        <v>0</v>
      </c>
      <c r="J1051" s="110"/>
      <c r="K1051" s="110"/>
      <c r="L1051" s="110"/>
      <c r="M1051" s="110"/>
      <c r="N1051" s="110">
        <v>0</v>
      </c>
    </row>
    <row r="1052" spans="1:14" x14ac:dyDescent="0.3">
      <c r="A1052" s="74">
        <v>260164</v>
      </c>
      <c r="B1052" s="74" t="s">
        <v>99</v>
      </c>
      <c r="C1052" s="74">
        <v>17</v>
      </c>
      <c r="D1052" s="74" t="s">
        <v>5566</v>
      </c>
      <c r="E1052" s="74" t="s">
        <v>2466</v>
      </c>
      <c r="F1052" s="74" t="s">
        <v>5567</v>
      </c>
      <c r="G1052" s="74" t="s">
        <v>263</v>
      </c>
      <c r="H1052" s="74">
        <v>63441</v>
      </c>
      <c r="I1052" s="110"/>
      <c r="J1052" s="110"/>
      <c r="K1052" s="110"/>
      <c r="L1052" s="110"/>
      <c r="M1052" s="110"/>
      <c r="N1052" s="110"/>
    </row>
    <row r="1053" spans="1:14" x14ac:dyDescent="0.3">
      <c r="A1053" s="74">
        <v>260167</v>
      </c>
      <c r="B1053" s="74" t="s">
        <v>99</v>
      </c>
      <c r="C1053" s="74">
        <v>17</v>
      </c>
      <c r="D1053" s="74" t="s">
        <v>2467</v>
      </c>
      <c r="E1053" s="74" t="s">
        <v>2468</v>
      </c>
      <c r="F1053" s="74" t="s">
        <v>2469</v>
      </c>
      <c r="G1053" s="74" t="s">
        <v>263</v>
      </c>
      <c r="H1053" s="74">
        <v>63645</v>
      </c>
      <c r="I1053" s="110">
        <v>583.33000000000004</v>
      </c>
      <c r="J1053" s="110"/>
      <c r="K1053" s="110"/>
      <c r="L1053" s="110"/>
      <c r="M1053" s="110">
        <v>0</v>
      </c>
      <c r="N1053" s="110">
        <v>0</v>
      </c>
    </row>
    <row r="1054" spans="1:14" x14ac:dyDescent="0.3">
      <c r="A1054" s="74">
        <v>260477</v>
      </c>
      <c r="B1054" s="74" t="s">
        <v>99</v>
      </c>
      <c r="C1054" s="74">
        <v>17</v>
      </c>
      <c r="D1054" s="74" t="s">
        <v>2685</v>
      </c>
      <c r="E1054" s="74" t="s">
        <v>5568</v>
      </c>
      <c r="F1054" s="74" t="s">
        <v>898</v>
      </c>
      <c r="G1054" s="74" t="s">
        <v>263</v>
      </c>
      <c r="H1054" s="74" t="s">
        <v>5569</v>
      </c>
      <c r="I1054" s="110"/>
      <c r="J1054" s="110"/>
      <c r="K1054" s="110"/>
      <c r="L1054" s="110"/>
      <c r="M1054" s="110"/>
      <c r="N1054" s="110"/>
    </row>
    <row r="1055" spans="1:14" x14ac:dyDescent="0.3">
      <c r="A1055" s="74">
        <v>260182</v>
      </c>
      <c r="B1055" s="74" t="s">
        <v>99</v>
      </c>
      <c r="C1055" s="74">
        <v>182</v>
      </c>
      <c r="D1055" s="74" t="s">
        <v>2476</v>
      </c>
      <c r="E1055" s="74" t="s">
        <v>2477</v>
      </c>
      <c r="F1055" s="74" t="s">
        <v>2478</v>
      </c>
      <c r="G1055" s="74" t="s">
        <v>263</v>
      </c>
      <c r="H1055" s="74">
        <v>64454</v>
      </c>
      <c r="I1055" s="110">
        <v>590.35</v>
      </c>
      <c r="J1055" s="110"/>
      <c r="K1055" s="110"/>
      <c r="L1055" s="110"/>
      <c r="M1055" s="110"/>
      <c r="N1055" s="110">
        <v>0</v>
      </c>
    </row>
    <row r="1056" spans="1:14" x14ac:dyDescent="0.3">
      <c r="A1056" s="74">
        <v>260348</v>
      </c>
      <c r="B1056" s="74" t="s">
        <v>99</v>
      </c>
      <c r="C1056" s="74">
        <v>17</v>
      </c>
      <c r="D1056" s="74" t="s">
        <v>2581</v>
      </c>
      <c r="E1056" s="74" t="s">
        <v>2582</v>
      </c>
      <c r="F1056" s="74" t="s">
        <v>1416</v>
      </c>
      <c r="G1056" s="74" t="s">
        <v>263</v>
      </c>
      <c r="H1056" s="74">
        <v>65275</v>
      </c>
      <c r="I1056" s="110"/>
      <c r="J1056" s="110"/>
      <c r="K1056" s="110">
        <v>0</v>
      </c>
      <c r="L1056" s="110"/>
      <c r="M1056" s="110"/>
      <c r="N1056" s="110">
        <v>183</v>
      </c>
    </row>
    <row r="1057" spans="1:14" x14ac:dyDescent="0.3">
      <c r="A1057" s="74">
        <v>260192</v>
      </c>
      <c r="B1057" s="74" t="s">
        <v>99</v>
      </c>
      <c r="C1057" s="74">
        <v>17</v>
      </c>
      <c r="D1057" s="74" t="s">
        <v>5570</v>
      </c>
      <c r="E1057" s="74" t="s">
        <v>5571</v>
      </c>
      <c r="F1057" s="74" t="s">
        <v>5572</v>
      </c>
      <c r="G1057" s="74" t="s">
        <v>263</v>
      </c>
      <c r="H1057" s="74" t="s">
        <v>5573</v>
      </c>
      <c r="I1057" s="110"/>
      <c r="J1057" s="110"/>
      <c r="K1057" s="110"/>
      <c r="L1057" s="110"/>
      <c r="M1057" s="110"/>
      <c r="N1057" s="110"/>
    </row>
    <row r="1058" spans="1:14" x14ac:dyDescent="0.3">
      <c r="A1058" s="74">
        <v>260202</v>
      </c>
      <c r="B1058" s="74" t="s">
        <v>99</v>
      </c>
      <c r="C1058" s="74">
        <v>17</v>
      </c>
      <c r="D1058" s="74" t="s">
        <v>2489</v>
      </c>
      <c r="E1058" s="74" t="s">
        <v>2490</v>
      </c>
      <c r="F1058" s="74" t="s">
        <v>2491</v>
      </c>
      <c r="G1058" s="74" t="s">
        <v>263</v>
      </c>
      <c r="H1058" s="74">
        <v>63349</v>
      </c>
      <c r="I1058" s="110"/>
      <c r="J1058" s="110"/>
      <c r="K1058" s="110"/>
      <c r="L1058" s="110"/>
      <c r="M1058" s="110"/>
      <c r="N1058" s="110">
        <v>0</v>
      </c>
    </row>
    <row r="1059" spans="1:14" x14ac:dyDescent="0.3">
      <c r="A1059" s="74">
        <v>260204</v>
      </c>
      <c r="B1059" s="74" t="s">
        <v>99</v>
      </c>
      <c r="C1059" s="74">
        <v>17</v>
      </c>
      <c r="D1059" s="74" t="s">
        <v>2494</v>
      </c>
      <c r="E1059" s="74" t="s">
        <v>2495</v>
      </c>
      <c r="F1059" s="74" t="s">
        <v>2496</v>
      </c>
      <c r="G1059" s="74" t="s">
        <v>263</v>
      </c>
      <c r="H1059" s="74" t="s">
        <v>281</v>
      </c>
      <c r="I1059" s="110">
        <v>382.41</v>
      </c>
      <c r="J1059" s="110"/>
      <c r="K1059" s="110">
        <v>0</v>
      </c>
      <c r="L1059" s="110">
        <v>0</v>
      </c>
      <c r="M1059" s="110">
        <v>0</v>
      </c>
      <c r="N1059" s="110">
        <v>0</v>
      </c>
    </row>
    <row r="1060" spans="1:14" x14ac:dyDescent="0.3">
      <c r="A1060" s="74">
        <v>260205</v>
      </c>
      <c r="B1060" s="74" t="s">
        <v>99</v>
      </c>
      <c r="C1060" s="74">
        <v>17</v>
      </c>
      <c r="D1060" s="74" t="s">
        <v>5999</v>
      </c>
      <c r="E1060" s="74" t="s">
        <v>6000</v>
      </c>
      <c r="F1060" s="74" t="s">
        <v>6001</v>
      </c>
      <c r="G1060" s="74" t="s">
        <v>263</v>
      </c>
      <c r="H1060" s="74" t="s">
        <v>6002</v>
      </c>
      <c r="I1060" s="110"/>
      <c r="J1060" s="110"/>
      <c r="K1060" s="110"/>
      <c r="L1060" s="110"/>
      <c r="M1060" s="110"/>
      <c r="N1060" s="110"/>
    </row>
    <row r="1061" spans="1:14" x14ac:dyDescent="0.3">
      <c r="A1061" s="74">
        <v>260083</v>
      </c>
      <c r="B1061" s="74" t="s">
        <v>99</v>
      </c>
      <c r="C1061" s="74">
        <v>17</v>
      </c>
      <c r="D1061" s="74" t="s">
        <v>2384</v>
      </c>
      <c r="E1061" s="74" t="s">
        <v>2385</v>
      </c>
      <c r="F1061" s="74" t="s">
        <v>2386</v>
      </c>
      <c r="G1061" s="74" t="s">
        <v>263</v>
      </c>
      <c r="H1061" s="74">
        <v>65648</v>
      </c>
      <c r="I1061" s="110">
        <v>170</v>
      </c>
      <c r="J1061" s="110"/>
      <c r="K1061" s="110"/>
      <c r="L1061" s="110"/>
      <c r="M1061" s="110"/>
      <c r="N1061" s="110">
        <v>0</v>
      </c>
    </row>
    <row r="1062" spans="1:14" x14ac:dyDescent="0.3">
      <c r="A1062" s="74">
        <v>260211</v>
      </c>
      <c r="B1062" s="74" t="s">
        <v>99</v>
      </c>
      <c r="C1062" s="74">
        <v>17</v>
      </c>
      <c r="D1062" s="74" t="s">
        <v>2501</v>
      </c>
      <c r="E1062" s="74" t="s">
        <v>2502</v>
      </c>
      <c r="F1062" s="74" t="s">
        <v>2503</v>
      </c>
      <c r="G1062" s="74" t="s">
        <v>263</v>
      </c>
      <c r="H1062" s="74">
        <v>65258</v>
      </c>
      <c r="I1062" s="110">
        <v>100</v>
      </c>
      <c r="J1062" s="110"/>
      <c r="K1062" s="110"/>
      <c r="L1062" s="110"/>
      <c r="M1062" s="110"/>
      <c r="N1062" s="110">
        <v>100</v>
      </c>
    </row>
    <row r="1063" spans="1:14" x14ac:dyDescent="0.3">
      <c r="A1063" s="74">
        <v>260215</v>
      </c>
      <c r="B1063" s="74" t="s">
        <v>99</v>
      </c>
      <c r="C1063" s="74">
        <v>17</v>
      </c>
      <c r="D1063" s="74" t="s">
        <v>2504</v>
      </c>
      <c r="E1063" s="74" t="s">
        <v>2505</v>
      </c>
      <c r="F1063" s="74" t="s">
        <v>693</v>
      </c>
      <c r="G1063" s="74" t="s">
        <v>263</v>
      </c>
      <c r="H1063" s="74">
        <v>65259</v>
      </c>
      <c r="I1063" s="110">
        <v>0</v>
      </c>
      <c r="J1063" s="110"/>
      <c r="K1063" s="110"/>
      <c r="L1063" s="110"/>
      <c r="M1063" s="110">
        <v>0</v>
      </c>
      <c r="N1063" s="110"/>
    </row>
    <row r="1064" spans="1:14" x14ac:dyDescent="0.3">
      <c r="A1064" s="74">
        <v>260089</v>
      </c>
      <c r="B1064" s="74" t="s">
        <v>99</v>
      </c>
      <c r="C1064" s="74">
        <v>17</v>
      </c>
      <c r="D1064" s="74" t="s">
        <v>2388</v>
      </c>
      <c r="E1064" s="74" t="s">
        <v>2389</v>
      </c>
      <c r="F1064" s="74" t="s">
        <v>2390</v>
      </c>
      <c r="G1064" s="74" t="s">
        <v>263</v>
      </c>
      <c r="H1064" s="74">
        <v>65239</v>
      </c>
      <c r="I1064" s="110">
        <v>0</v>
      </c>
      <c r="J1064" s="110"/>
      <c r="K1064" s="110"/>
      <c r="L1064" s="110"/>
      <c r="M1064" s="110"/>
      <c r="N1064" s="110"/>
    </row>
    <row r="1065" spans="1:14" x14ac:dyDescent="0.3">
      <c r="A1065" s="74">
        <v>260230</v>
      </c>
      <c r="B1065" s="74" t="s">
        <v>99</v>
      </c>
      <c r="C1065" s="74">
        <v>17</v>
      </c>
      <c r="D1065" s="74" t="s">
        <v>2514</v>
      </c>
      <c r="E1065" s="74" t="s">
        <v>2515</v>
      </c>
      <c r="F1065" s="74" t="s">
        <v>2516</v>
      </c>
      <c r="G1065" s="74" t="s">
        <v>263</v>
      </c>
      <c r="H1065" s="74">
        <v>63445</v>
      </c>
      <c r="I1065" s="110">
        <v>0</v>
      </c>
      <c r="J1065" s="110"/>
      <c r="K1065" s="110"/>
      <c r="L1065" s="110"/>
      <c r="M1065" s="110">
        <v>0</v>
      </c>
      <c r="N1065" s="110">
        <v>0</v>
      </c>
    </row>
    <row r="1066" spans="1:14" x14ac:dyDescent="0.3">
      <c r="A1066" s="74">
        <v>260270</v>
      </c>
      <c r="B1066" s="74" t="s">
        <v>99</v>
      </c>
      <c r="C1066" s="74">
        <v>17</v>
      </c>
      <c r="D1066" s="74" t="s">
        <v>5574</v>
      </c>
      <c r="E1066" s="74" t="s">
        <v>5575</v>
      </c>
      <c r="F1066" s="74" t="s">
        <v>5555</v>
      </c>
      <c r="G1066" s="74" t="s">
        <v>263</v>
      </c>
      <c r="H1066" s="74">
        <v>63537</v>
      </c>
      <c r="I1066" s="110"/>
      <c r="J1066" s="110"/>
      <c r="K1066" s="110"/>
      <c r="L1066" s="110"/>
      <c r="M1066" s="110"/>
      <c r="N1066" s="110"/>
    </row>
    <row r="1067" spans="1:14" x14ac:dyDescent="0.3">
      <c r="A1067" s="74">
        <v>260273</v>
      </c>
      <c r="B1067" s="74" t="s">
        <v>99</v>
      </c>
      <c r="C1067" s="74">
        <v>17</v>
      </c>
      <c r="D1067" s="74" t="s">
        <v>2522</v>
      </c>
      <c r="E1067" s="74" t="s">
        <v>2523</v>
      </c>
      <c r="F1067" s="74" t="s">
        <v>2524</v>
      </c>
      <c r="G1067" s="74" t="s">
        <v>263</v>
      </c>
      <c r="H1067" s="74">
        <v>65049</v>
      </c>
      <c r="I1067" s="110"/>
      <c r="J1067" s="110"/>
      <c r="K1067" s="110"/>
      <c r="L1067" s="110"/>
      <c r="M1067" s="110"/>
      <c r="N1067" s="110"/>
    </row>
    <row r="1068" spans="1:14" x14ac:dyDescent="0.3">
      <c r="A1068" s="74">
        <v>260283</v>
      </c>
      <c r="B1068" s="74" t="s">
        <v>99</v>
      </c>
      <c r="C1068" s="74">
        <v>17</v>
      </c>
      <c r="D1068" s="74" t="s">
        <v>6003</v>
      </c>
      <c r="E1068" s="74" t="s">
        <v>6004</v>
      </c>
      <c r="F1068" s="74" t="s">
        <v>6005</v>
      </c>
      <c r="G1068" s="74" t="s">
        <v>263</v>
      </c>
      <c r="H1068" s="74">
        <v>63452</v>
      </c>
      <c r="I1068" s="110"/>
      <c r="J1068" s="110"/>
      <c r="K1068" s="110"/>
      <c r="L1068" s="110"/>
      <c r="M1068" s="110"/>
      <c r="N1068" s="110"/>
    </row>
    <row r="1069" spans="1:14" x14ac:dyDescent="0.3">
      <c r="A1069" s="74">
        <v>260495</v>
      </c>
      <c r="B1069" s="74" t="s">
        <v>99</v>
      </c>
      <c r="C1069" s="74">
        <v>17</v>
      </c>
      <c r="D1069" s="74" t="s">
        <v>2692</v>
      </c>
      <c r="E1069" s="74" t="s">
        <v>2693</v>
      </c>
      <c r="F1069" s="74" t="s">
        <v>2694</v>
      </c>
      <c r="G1069" s="74" t="s">
        <v>263</v>
      </c>
      <c r="H1069" s="74">
        <v>63112</v>
      </c>
      <c r="I1069" s="110"/>
      <c r="J1069" s="110"/>
      <c r="K1069" s="110"/>
      <c r="L1069" s="110"/>
      <c r="M1069" s="110"/>
      <c r="N1069" s="110"/>
    </row>
    <row r="1070" spans="1:14" x14ac:dyDescent="0.3">
      <c r="A1070" s="74">
        <v>260303</v>
      </c>
      <c r="B1070" s="74" t="s">
        <v>99</v>
      </c>
      <c r="C1070" s="74">
        <v>17</v>
      </c>
      <c r="D1070" s="74" t="s">
        <v>2539</v>
      </c>
      <c r="E1070" s="74" t="s">
        <v>2540</v>
      </c>
      <c r="F1070" s="74" t="s">
        <v>2541</v>
      </c>
      <c r="G1070" s="74" t="s">
        <v>263</v>
      </c>
      <c r="H1070" s="74">
        <v>65706</v>
      </c>
      <c r="I1070" s="110">
        <v>0</v>
      </c>
      <c r="J1070" s="110"/>
      <c r="K1070" s="110"/>
      <c r="L1070" s="110"/>
      <c r="M1070" s="110">
        <v>545</v>
      </c>
      <c r="N1070" s="110">
        <v>407</v>
      </c>
    </row>
    <row r="1071" spans="1:14" x14ac:dyDescent="0.3">
      <c r="A1071" s="74">
        <v>260305</v>
      </c>
      <c r="B1071" s="74" t="s">
        <v>99</v>
      </c>
      <c r="C1071" s="74">
        <v>17</v>
      </c>
      <c r="D1071" s="74" t="s">
        <v>2542</v>
      </c>
      <c r="E1071" s="74" t="s">
        <v>2543</v>
      </c>
      <c r="F1071" s="74" t="s">
        <v>1263</v>
      </c>
      <c r="G1071" s="74" t="s">
        <v>263</v>
      </c>
      <c r="H1071" s="74">
        <v>64424</v>
      </c>
      <c r="I1071" s="110"/>
      <c r="J1071" s="110"/>
      <c r="K1071" s="110"/>
      <c r="L1071" s="110"/>
      <c r="M1071" s="110"/>
      <c r="N1071" s="110"/>
    </row>
    <row r="1072" spans="1:14" x14ac:dyDescent="0.3">
      <c r="A1072" s="74">
        <v>260389</v>
      </c>
      <c r="B1072" s="74" t="s">
        <v>99</v>
      </c>
      <c r="C1072" s="74">
        <v>17</v>
      </c>
      <c r="D1072" s="74" t="s">
        <v>2616</v>
      </c>
      <c r="E1072" s="74" t="s">
        <v>2617</v>
      </c>
      <c r="F1072" s="74" t="s">
        <v>2618</v>
      </c>
      <c r="G1072" s="74" t="s">
        <v>263</v>
      </c>
      <c r="H1072" s="74">
        <v>63115</v>
      </c>
      <c r="I1072" s="110">
        <v>200</v>
      </c>
      <c r="J1072" s="110">
        <v>0</v>
      </c>
      <c r="K1072" s="110">
        <v>0</v>
      </c>
      <c r="L1072" s="110"/>
      <c r="M1072" s="110"/>
      <c r="N1072" s="110">
        <v>0</v>
      </c>
    </row>
    <row r="1073" spans="1:14" x14ac:dyDescent="0.3">
      <c r="A1073" s="74">
        <v>260312</v>
      </c>
      <c r="B1073" s="74" t="s">
        <v>99</v>
      </c>
      <c r="C1073" s="74">
        <v>17</v>
      </c>
      <c r="D1073" s="74" t="s">
        <v>2162</v>
      </c>
      <c r="E1073" s="74" t="s">
        <v>2551</v>
      </c>
      <c r="F1073" s="74" t="s">
        <v>2193</v>
      </c>
      <c r="G1073" s="74" t="s">
        <v>263</v>
      </c>
      <c r="H1073" s="74">
        <v>65275</v>
      </c>
      <c r="I1073" s="110">
        <v>480</v>
      </c>
      <c r="J1073" s="110"/>
      <c r="K1073" s="110"/>
      <c r="L1073" s="110"/>
      <c r="M1073" s="110"/>
      <c r="N1073" s="110"/>
    </row>
    <row r="1074" spans="1:14" x14ac:dyDescent="0.3">
      <c r="A1074" s="74">
        <v>260172</v>
      </c>
      <c r="B1074" s="74" t="s">
        <v>99</v>
      </c>
      <c r="C1074" s="74">
        <v>17</v>
      </c>
      <c r="D1074" s="74" t="s">
        <v>2472</v>
      </c>
      <c r="E1074" s="74" t="s">
        <v>2473</v>
      </c>
      <c r="F1074" s="74" t="s">
        <v>2474</v>
      </c>
      <c r="G1074" s="74" t="s">
        <v>263</v>
      </c>
      <c r="H1074" s="74">
        <v>65251</v>
      </c>
      <c r="I1074" s="110">
        <v>0</v>
      </c>
      <c r="J1074" s="110"/>
      <c r="K1074" s="110"/>
      <c r="L1074" s="110"/>
      <c r="M1074" s="110"/>
      <c r="N1074" s="110"/>
    </row>
    <row r="1075" spans="1:14" x14ac:dyDescent="0.3">
      <c r="A1075" s="74">
        <v>269017</v>
      </c>
      <c r="B1075" s="74" t="s">
        <v>99</v>
      </c>
      <c r="C1075" s="74">
        <v>17</v>
      </c>
      <c r="D1075" s="74" t="s">
        <v>2695</v>
      </c>
      <c r="E1075" s="74" t="s">
        <v>2696</v>
      </c>
      <c r="F1075" s="74" t="s">
        <v>2507</v>
      </c>
      <c r="G1075" s="74" t="s">
        <v>263</v>
      </c>
      <c r="H1075" s="74" t="s">
        <v>282</v>
      </c>
      <c r="I1075" s="110">
        <v>0</v>
      </c>
      <c r="J1075" s="110">
        <v>0</v>
      </c>
      <c r="K1075" s="110">
        <v>0</v>
      </c>
      <c r="L1075" s="110"/>
      <c r="M1075" s="110"/>
      <c r="N1075" s="110">
        <v>0</v>
      </c>
    </row>
    <row r="1076" spans="1:14" x14ac:dyDescent="0.3">
      <c r="A1076" s="74">
        <v>260319</v>
      </c>
      <c r="B1076" s="74" t="s">
        <v>99</v>
      </c>
      <c r="C1076" s="74">
        <v>17</v>
      </c>
      <c r="D1076" s="74" t="s">
        <v>2556</v>
      </c>
      <c r="E1076" s="74" t="s">
        <v>6274</v>
      </c>
      <c r="F1076" s="74" t="s">
        <v>6275</v>
      </c>
      <c r="G1076" s="74" t="s">
        <v>263</v>
      </c>
      <c r="H1076" s="74">
        <v>63456</v>
      </c>
      <c r="I1076" s="110">
        <v>0</v>
      </c>
      <c r="J1076" s="110"/>
      <c r="K1076" s="110"/>
      <c r="L1076" s="110"/>
      <c r="M1076" s="110">
        <v>0</v>
      </c>
      <c r="N1076" s="110">
        <v>503</v>
      </c>
    </row>
    <row r="1077" spans="1:14" x14ac:dyDescent="0.3">
      <c r="A1077" s="74">
        <v>260321</v>
      </c>
      <c r="B1077" s="74" t="s">
        <v>99</v>
      </c>
      <c r="C1077" s="74">
        <v>17</v>
      </c>
      <c r="D1077" s="74" t="s">
        <v>2557</v>
      </c>
      <c r="E1077" s="74" t="s">
        <v>2558</v>
      </c>
      <c r="F1077" s="74" t="s">
        <v>2559</v>
      </c>
      <c r="G1077" s="74" t="s">
        <v>263</v>
      </c>
      <c r="H1077" s="74">
        <v>63361</v>
      </c>
      <c r="I1077" s="110"/>
      <c r="J1077" s="110"/>
      <c r="K1077" s="110">
        <v>0</v>
      </c>
      <c r="L1077" s="110"/>
      <c r="M1077" s="110">
        <v>0</v>
      </c>
      <c r="N1077" s="110">
        <v>0</v>
      </c>
    </row>
    <row r="1078" spans="1:14" x14ac:dyDescent="0.3">
      <c r="A1078" s="74">
        <v>260206</v>
      </c>
      <c r="B1078" s="74" t="s">
        <v>99</v>
      </c>
      <c r="C1078" s="74">
        <v>17</v>
      </c>
      <c r="D1078" s="74" t="s">
        <v>703</v>
      </c>
      <c r="E1078" s="74" t="s">
        <v>5576</v>
      </c>
      <c r="F1078" s="74" t="s">
        <v>5577</v>
      </c>
      <c r="G1078" s="74" t="s">
        <v>263</v>
      </c>
      <c r="H1078" s="74">
        <v>65257</v>
      </c>
      <c r="I1078" s="110"/>
      <c r="J1078" s="110"/>
      <c r="K1078" s="110"/>
      <c r="L1078" s="110"/>
      <c r="M1078" s="110"/>
      <c r="N1078" s="110"/>
    </row>
    <row r="1079" spans="1:14" x14ac:dyDescent="0.3">
      <c r="A1079" s="74">
        <v>260416</v>
      </c>
      <c r="B1079" s="74" t="s">
        <v>99</v>
      </c>
      <c r="C1079" s="74">
        <v>17</v>
      </c>
      <c r="D1079" s="74" t="s">
        <v>2641</v>
      </c>
      <c r="E1079" s="74" t="s">
        <v>2642</v>
      </c>
      <c r="F1079" s="74" t="s">
        <v>898</v>
      </c>
      <c r="G1079" s="74" t="s">
        <v>263</v>
      </c>
      <c r="H1079" s="74">
        <v>65804</v>
      </c>
      <c r="I1079" s="110">
        <v>580</v>
      </c>
      <c r="J1079" s="110"/>
      <c r="K1079" s="110"/>
      <c r="L1079" s="110"/>
      <c r="M1079" s="110"/>
      <c r="N1079" s="110">
        <v>0</v>
      </c>
    </row>
    <row r="1080" spans="1:14" x14ac:dyDescent="0.3">
      <c r="A1080" s="74">
        <v>260124</v>
      </c>
      <c r="B1080" s="74" t="s">
        <v>99</v>
      </c>
      <c r="C1080" s="74">
        <v>17</v>
      </c>
      <c r="D1080" s="74" t="s">
        <v>2430</v>
      </c>
      <c r="E1080" s="74" t="s">
        <v>2431</v>
      </c>
      <c r="F1080" s="74" t="s">
        <v>2432</v>
      </c>
      <c r="G1080" s="74" t="s">
        <v>263</v>
      </c>
      <c r="H1080" s="74" t="s">
        <v>266</v>
      </c>
      <c r="I1080" s="110"/>
      <c r="J1080" s="110"/>
      <c r="K1080" s="110"/>
      <c r="L1080" s="110"/>
      <c r="M1080" s="110"/>
      <c r="N1080" s="110"/>
    </row>
    <row r="1081" spans="1:14" x14ac:dyDescent="0.3">
      <c r="A1081" s="74">
        <v>260471</v>
      </c>
      <c r="B1081" s="74" t="s">
        <v>99</v>
      </c>
      <c r="C1081" s="74">
        <v>17</v>
      </c>
      <c r="D1081" s="74" t="s">
        <v>6006</v>
      </c>
      <c r="E1081" s="74" t="s">
        <v>6007</v>
      </c>
      <c r="F1081" s="74" t="s">
        <v>2591</v>
      </c>
      <c r="G1081" s="74" t="s">
        <v>263</v>
      </c>
      <c r="H1081" s="74" t="s">
        <v>6008</v>
      </c>
      <c r="I1081" s="110"/>
      <c r="J1081" s="110"/>
      <c r="K1081" s="110"/>
      <c r="L1081" s="110"/>
      <c r="M1081" s="110"/>
      <c r="N1081" s="110"/>
    </row>
    <row r="1082" spans="1:14" x14ac:dyDescent="0.3">
      <c r="A1082" s="74">
        <v>260341</v>
      </c>
      <c r="B1082" s="74" t="s">
        <v>99</v>
      </c>
      <c r="C1082" s="74">
        <v>17</v>
      </c>
      <c r="D1082" s="74" t="s">
        <v>2567</v>
      </c>
      <c r="E1082" s="74" t="s">
        <v>2568</v>
      </c>
      <c r="F1082" s="74" t="s">
        <v>2569</v>
      </c>
      <c r="G1082" s="74" t="s">
        <v>263</v>
      </c>
      <c r="H1082" s="74">
        <v>65714</v>
      </c>
      <c r="I1082" s="110">
        <v>0</v>
      </c>
      <c r="J1082" s="110"/>
      <c r="K1082" s="110"/>
      <c r="L1082" s="110"/>
      <c r="M1082" s="110"/>
      <c r="N1082" s="110"/>
    </row>
    <row r="1083" spans="1:14" x14ac:dyDescent="0.3">
      <c r="A1083" s="74">
        <v>260390</v>
      </c>
      <c r="B1083" s="74" t="s">
        <v>99</v>
      </c>
      <c r="C1083" s="74">
        <v>17</v>
      </c>
      <c r="D1083" s="74" t="s">
        <v>2619</v>
      </c>
      <c r="E1083" s="74" t="s">
        <v>2620</v>
      </c>
      <c r="F1083" s="74" t="s">
        <v>2621</v>
      </c>
      <c r="G1083" s="74" t="s">
        <v>263</v>
      </c>
      <c r="H1083" s="74">
        <v>63136</v>
      </c>
      <c r="I1083" s="110"/>
      <c r="J1083" s="110"/>
      <c r="K1083" s="110"/>
      <c r="L1083" s="110"/>
      <c r="M1083" s="110"/>
      <c r="N1083" s="110"/>
    </row>
    <row r="1084" spans="1:14" x14ac:dyDescent="0.3">
      <c r="A1084" s="74">
        <v>260118</v>
      </c>
      <c r="B1084" s="74" t="s">
        <v>99</v>
      </c>
      <c r="C1084" s="74">
        <v>17</v>
      </c>
      <c r="D1084" s="74" t="s">
        <v>1920</v>
      </c>
      <c r="E1084" s="74" t="s">
        <v>2428</v>
      </c>
      <c r="F1084" s="74" t="s">
        <v>2422</v>
      </c>
      <c r="G1084" s="74" t="s">
        <v>263</v>
      </c>
      <c r="H1084" s="74">
        <v>65205</v>
      </c>
      <c r="I1084" s="110">
        <v>0</v>
      </c>
      <c r="J1084" s="110"/>
      <c r="K1084" s="110"/>
      <c r="L1084" s="110"/>
      <c r="M1084" s="110"/>
      <c r="N1084" s="110"/>
    </row>
    <row r="1085" spans="1:14" x14ac:dyDescent="0.3">
      <c r="A1085" s="74">
        <v>260194</v>
      </c>
      <c r="B1085" s="74" t="s">
        <v>99</v>
      </c>
      <c r="C1085" s="74">
        <v>17</v>
      </c>
      <c r="D1085" s="74" t="s">
        <v>2483</v>
      </c>
      <c r="E1085" s="74" t="s">
        <v>2484</v>
      </c>
      <c r="F1085" s="74" t="s">
        <v>2482</v>
      </c>
      <c r="G1085" s="74" t="s">
        <v>263</v>
      </c>
      <c r="H1085" s="74">
        <v>63401</v>
      </c>
      <c r="I1085" s="110">
        <v>0</v>
      </c>
      <c r="J1085" s="110"/>
      <c r="K1085" s="110"/>
      <c r="L1085" s="110">
        <v>0</v>
      </c>
      <c r="M1085" s="110">
        <v>0</v>
      </c>
      <c r="N1085" s="110">
        <v>295</v>
      </c>
    </row>
    <row r="1086" spans="1:14" x14ac:dyDescent="0.3">
      <c r="A1086" s="74">
        <v>260119</v>
      </c>
      <c r="B1086" s="74" t="s">
        <v>99</v>
      </c>
      <c r="C1086" s="74">
        <v>17</v>
      </c>
      <c r="D1086" s="74" t="s">
        <v>2401</v>
      </c>
      <c r="E1086" s="74" t="s">
        <v>2429</v>
      </c>
      <c r="F1086" s="74" t="s">
        <v>2422</v>
      </c>
      <c r="G1086" s="74" t="s">
        <v>263</v>
      </c>
      <c r="H1086" s="74">
        <v>65201</v>
      </c>
      <c r="I1086" s="110">
        <v>0</v>
      </c>
      <c r="J1086" s="110"/>
      <c r="K1086" s="110">
        <v>0</v>
      </c>
      <c r="L1086" s="110"/>
      <c r="M1086" s="110">
        <v>0</v>
      </c>
      <c r="N1086" s="110">
        <v>140</v>
      </c>
    </row>
    <row r="1087" spans="1:14" x14ac:dyDescent="0.3">
      <c r="A1087" s="74">
        <v>260098</v>
      </c>
      <c r="B1087" s="74" t="s">
        <v>99</v>
      </c>
      <c r="C1087" s="74">
        <v>17</v>
      </c>
      <c r="D1087" s="74" t="s">
        <v>2401</v>
      </c>
      <c r="E1087" s="74" t="s">
        <v>1804</v>
      </c>
      <c r="F1087" s="74" t="s">
        <v>2402</v>
      </c>
      <c r="G1087" s="74" t="s">
        <v>263</v>
      </c>
      <c r="H1087" s="74">
        <v>63436</v>
      </c>
      <c r="I1087" s="110">
        <v>0</v>
      </c>
      <c r="J1087" s="110"/>
      <c r="K1087" s="110">
        <v>0</v>
      </c>
      <c r="L1087" s="110"/>
      <c r="M1087" s="110"/>
      <c r="N1087" s="110">
        <v>0</v>
      </c>
    </row>
    <row r="1088" spans="1:14" x14ac:dyDescent="0.3">
      <c r="A1088" s="74">
        <v>260343</v>
      </c>
      <c r="B1088" s="74" t="s">
        <v>99</v>
      </c>
      <c r="C1088" s="74">
        <v>17</v>
      </c>
      <c r="D1088" s="74" t="s">
        <v>2572</v>
      </c>
      <c r="E1088" s="74" t="s">
        <v>2573</v>
      </c>
      <c r="F1088" s="74" t="s">
        <v>2574</v>
      </c>
      <c r="G1088" s="74" t="s">
        <v>263</v>
      </c>
      <c r="H1088" s="74" t="s">
        <v>273</v>
      </c>
      <c r="I1088" s="110"/>
      <c r="J1088" s="110"/>
      <c r="K1088" s="110"/>
      <c r="L1088" s="110"/>
      <c r="M1088" s="110"/>
      <c r="N1088" s="110">
        <v>0</v>
      </c>
    </row>
    <row r="1089" spans="1:14" x14ac:dyDescent="0.3">
      <c r="A1089" s="74">
        <v>260391</v>
      </c>
      <c r="B1089" s="74" t="s">
        <v>99</v>
      </c>
      <c r="C1089" s="74">
        <v>17</v>
      </c>
      <c r="D1089" s="74" t="s">
        <v>2622</v>
      </c>
      <c r="E1089" s="74" t="s">
        <v>2623</v>
      </c>
      <c r="F1089" s="74" t="s">
        <v>2610</v>
      </c>
      <c r="G1089" s="74" t="s">
        <v>263</v>
      </c>
      <c r="H1089" s="74">
        <v>63114</v>
      </c>
      <c r="I1089" s="110">
        <v>162.5</v>
      </c>
      <c r="J1089" s="110"/>
      <c r="K1089" s="110"/>
      <c r="L1089" s="110">
        <v>0</v>
      </c>
      <c r="M1089" s="110">
        <v>0</v>
      </c>
      <c r="N1089" s="110">
        <v>25</v>
      </c>
    </row>
    <row r="1090" spans="1:14" x14ac:dyDescent="0.3">
      <c r="A1090" s="74">
        <v>260344</v>
      </c>
      <c r="B1090" s="74" t="s">
        <v>99</v>
      </c>
      <c r="C1090" s="74">
        <v>17</v>
      </c>
      <c r="D1090" s="74" t="s">
        <v>2575</v>
      </c>
      <c r="E1090" s="74" t="s">
        <v>2576</v>
      </c>
      <c r="F1090" s="74" t="s">
        <v>2577</v>
      </c>
      <c r="G1090" s="74" t="s">
        <v>263</v>
      </c>
      <c r="H1090" s="74">
        <v>65721</v>
      </c>
      <c r="I1090" s="110"/>
      <c r="J1090" s="110"/>
      <c r="K1090" s="110"/>
      <c r="L1090" s="110"/>
      <c r="M1090" s="110"/>
      <c r="N1090" s="110">
        <v>0</v>
      </c>
    </row>
    <row r="1091" spans="1:14" x14ac:dyDescent="0.3">
      <c r="A1091" s="74">
        <v>260469</v>
      </c>
      <c r="B1091" s="74" t="s">
        <v>99</v>
      </c>
      <c r="C1091" s="74">
        <v>17</v>
      </c>
      <c r="D1091" s="74" t="s">
        <v>2679</v>
      </c>
      <c r="E1091" s="74" t="s">
        <v>2680</v>
      </c>
      <c r="F1091" s="74" t="s">
        <v>2681</v>
      </c>
      <c r="G1091" s="74" t="s">
        <v>263</v>
      </c>
      <c r="H1091" s="74">
        <v>65402</v>
      </c>
      <c r="I1091" s="110">
        <v>0</v>
      </c>
      <c r="J1091" s="110"/>
      <c r="K1091" s="110"/>
      <c r="L1091" s="110"/>
      <c r="M1091" s="110"/>
      <c r="N1091" s="110"/>
    </row>
    <row r="1092" spans="1:14" x14ac:dyDescent="0.3">
      <c r="A1092" s="74">
        <v>260461</v>
      </c>
      <c r="B1092" s="74" t="s">
        <v>99</v>
      </c>
      <c r="C1092" s="74">
        <v>17</v>
      </c>
      <c r="D1092" s="74" t="s">
        <v>5578</v>
      </c>
      <c r="E1092" s="74" t="s">
        <v>5579</v>
      </c>
      <c r="F1092" s="74" t="s">
        <v>5580</v>
      </c>
      <c r="G1092" s="74" t="s">
        <v>263</v>
      </c>
      <c r="H1092" s="74">
        <v>65740</v>
      </c>
      <c r="I1092" s="110"/>
      <c r="J1092" s="110"/>
      <c r="K1092" s="110"/>
      <c r="L1092" s="110">
        <v>0</v>
      </c>
      <c r="M1092" s="110">
        <v>0</v>
      </c>
      <c r="N1092" s="110">
        <v>0</v>
      </c>
    </row>
    <row r="1093" spans="1:14" x14ac:dyDescent="0.3">
      <c r="A1093" s="74">
        <v>260354</v>
      </c>
      <c r="B1093" s="74" t="s">
        <v>99</v>
      </c>
      <c r="C1093" s="74">
        <v>17</v>
      </c>
      <c r="D1093" s="74" t="s">
        <v>2583</v>
      </c>
      <c r="E1093" s="74" t="s">
        <v>2584</v>
      </c>
      <c r="F1093" s="74" t="s">
        <v>2585</v>
      </c>
      <c r="G1093" s="74" t="s">
        <v>263</v>
      </c>
      <c r="H1093" s="74">
        <v>63462</v>
      </c>
      <c r="I1093" s="110">
        <v>0</v>
      </c>
      <c r="J1093" s="110"/>
      <c r="K1093" s="110"/>
      <c r="L1093" s="110"/>
      <c r="M1093" s="110"/>
      <c r="N1093" s="110"/>
    </row>
    <row r="1094" spans="1:14" x14ac:dyDescent="0.3">
      <c r="A1094" s="74">
        <v>260357</v>
      </c>
      <c r="B1094" s="74" t="s">
        <v>99</v>
      </c>
      <c r="C1094" s="74">
        <v>17</v>
      </c>
      <c r="D1094" s="74" t="s">
        <v>5581</v>
      </c>
      <c r="E1094" s="74" t="s">
        <v>5582</v>
      </c>
      <c r="F1094" s="74" t="s">
        <v>5583</v>
      </c>
      <c r="G1094" s="74" t="s">
        <v>263</v>
      </c>
      <c r="H1094" s="74" t="s">
        <v>5584</v>
      </c>
      <c r="I1094" s="110"/>
      <c r="J1094" s="110"/>
      <c r="K1094" s="110"/>
      <c r="L1094" s="110"/>
      <c r="M1094" s="110"/>
      <c r="N1094" s="110"/>
    </row>
    <row r="1095" spans="1:14" x14ac:dyDescent="0.3">
      <c r="A1095" s="74">
        <v>260420</v>
      </c>
      <c r="B1095" s="74" t="s">
        <v>99</v>
      </c>
      <c r="C1095" s="74">
        <v>17</v>
      </c>
      <c r="D1095" s="74" t="s">
        <v>6009</v>
      </c>
      <c r="E1095" s="74" t="s">
        <v>6010</v>
      </c>
      <c r="F1095" s="74" t="s">
        <v>6011</v>
      </c>
      <c r="G1095" s="74" t="s">
        <v>263</v>
      </c>
      <c r="H1095" s="74">
        <v>64490</v>
      </c>
      <c r="I1095" s="110"/>
      <c r="J1095" s="110"/>
      <c r="K1095" s="110"/>
      <c r="L1095" s="110"/>
      <c r="M1095" s="110"/>
      <c r="N1095" s="110"/>
    </row>
    <row r="1096" spans="1:14" x14ac:dyDescent="0.3">
      <c r="A1096" s="74">
        <v>260284</v>
      </c>
      <c r="B1096" s="74" t="s">
        <v>99</v>
      </c>
      <c r="C1096" s="74">
        <v>17</v>
      </c>
      <c r="D1096" s="74" t="s">
        <v>2528</v>
      </c>
      <c r="E1096" s="74" t="s">
        <v>2529</v>
      </c>
      <c r="F1096" s="74" t="s">
        <v>2108</v>
      </c>
      <c r="G1096" s="74" t="s">
        <v>263</v>
      </c>
      <c r="H1096" s="74">
        <v>64067</v>
      </c>
      <c r="I1096" s="110">
        <v>0</v>
      </c>
      <c r="J1096" s="110"/>
      <c r="K1096" s="110"/>
      <c r="L1096" s="110"/>
      <c r="M1096" s="110">
        <v>0</v>
      </c>
      <c r="N1096" s="110">
        <v>0</v>
      </c>
    </row>
    <row r="1097" spans="1:14" x14ac:dyDescent="0.3">
      <c r="A1097" s="74">
        <v>260191</v>
      </c>
      <c r="B1097" s="74" t="s">
        <v>99</v>
      </c>
      <c r="C1097" s="74">
        <v>17</v>
      </c>
      <c r="D1097" s="74" t="s">
        <v>2479</v>
      </c>
      <c r="E1097" s="74" t="s">
        <v>1969</v>
      </c>
      <c r="F1097" s="74" t="s">
        <v>2480</v>
      </c>
      <c r="G1097" s="74" t="s">
        <v>263</v>
      </c>
      <c r="H1097" s="74">
        <v>65255</v>
      </c>
      <c r="I1097" s="110">
        <v>500</v>
      </c>
      <c r="J1097" s="110"/>
      <c r="K1097" s="110"/>
      <c r="L1097" s="110"/>
      <c r="M1097" s="110">
        <v>119</v>
      </c>
      <c r="N1097" s="110">
        <v>0</v>
      </c>
    </row>
    <row r="1098" spans="1:14" x14ac:dyDescent="0.3">
      <c r="A1098" s="74">
        <v>260374</v>
      </c>
      <c r="B1098" s="74" t="s">
        <v>99</v>
      </c>
      <c r="C1098" s="74">
        <v>17</v>
      </c>
      <c r="D1098" s="74" t="s">
        <v>6012</v>
      </c>
      <c r="E1098" s="74" t="s">
        <v>6013</v>
      </c>
      <c r="F1098" s="74" t="s">
        <v>6014</v>
      </c>
      <c r="G1098" s="74" t="s">
        <v>263</v>
      </c>
      <c r="H1098" s="74" t="s">
        <v>6015</v>
      </c>
      <c r="I1098" s="110"/>
      <c r="J1098" s="110"/>
      <c r="K1098" s="110"/>
      <c r="L1098" s="110"/>
      <c r="M1098" s="110"/>
      <c r="N1098" s="110"/>
    </row>
    <row r="1099" spans="1:14" x14ac:dyDescent="0.3">
      <c r="A1099" s="74">
        <v>260462</v>
      </c>
      <c r="B1099" s="74" t="s">
        <v>99</v>
      </c>
      <c r="C1099" s="74">
        <v>17</v>
      </c>
      <c r="D1099" s="74" t="s">
        <v>2675</v>
      </c>
      <c r="E1099" s="74" t="s">
        <v>2676</v>
      </c>
      <c r="F1099" s="74" t="s">
        <v>2422</v>
      </c>
      <c r="G1099" s="74" t="s">
        <v>263</v>
      </c>
      <c r="H1099" s="74">
        <v>65203</v>
      </c>
      <c r="I1099" s="110">
        <v>0</v>
      </c>
      <c r="J1099" s="110"/>
      <c r="K1099" s="110">
        <v>0</v>
      </c>
      <c r="L1099" s="110"/>
      <c r="M1099" s="110"/>
      <c r="N1099" s="110">
        <v>125</v>
      </c>
    </row>
    <row r="1100" spans="1:14" x14ac:dyDescent="0.3">
      <c r="A1100" s="74">
        <v>260378</v>
      </c>
      <c r="B1100" s="74" t="s">
        <v>99</v>
      </c>
      <c r="C1100" s="74">
        <v>17</v>
      </c>
      <c r="D1100" s="74" t="s">
        <v>2598</v>
      </c>
      <c r="E1100" s="74" t="s">
        <v>2599</v>
      </c>
      <c r="F1100" s="74" t="s">
        <v>2600</v>
      </c>
      <c r="G1100" s="74" t="s">
        <v>263</v>
      </c>
      <c r="H1100" s="74">
        <v>63301</v>
      </c>
      <c r="I1100" s="110">
        <v>300</v>
      </c>
      <c r="J1100" s="110"/>
      <c r="K1100" s="110">
        <v>0</v>
      </c>
      <c r="L1100" s="110">
        <v>0</v>
      </c>
      <c r="M1100" s="110"/>
      <c r="N1100" s="110">
        <v>309</v>
      </c>
    </row>
    <row r="1101" spans="1:14" x14ac:dyDescent="0.3">
      <c r="A1101" s="74">
        <v>260397</v>
      </c>
      <c r="B1101" s="74" t="s">
        <v>99</v>
      </c>
      <c r="C1101" s="74">
        <v>17</v>
      </c>
      <c r="D1101" s="74" t="s">
        <v>2629</v>
      </c>
      <c r="E1101" s="74" t="s">
        <v>6544</v>
      </c>
      <c r="F1101" s="74" t="s">
        <v>2193</v>
      </c>
      <c r="G1101" s="74" t="s">
        <v>263</v>
      </c>
      <c r="H1101" s="74" t="s">
        <v>6545</v>
      </c>
      <c r="I1101" s="110">
        <v>500</v>
      </c>
      <c r="J1101" s="110"/>
      <c r="K1101" s="110"/>
      <c r="L1101" s="110"/>
      <c r="M1101" s="110"/>
      <c r="N1101" s="110"/>
    </row>
    <row r="1102" spans="1:14" x14ac:dyDescent="0.3">
      <c r="A1102" s="74">
        <v>260225</v>
      </c>
      <c r="B1102" s="74" t="s">
        <v>99</v>
      </c>
      <c r="C1102" s="74">
        <v>17</v>
      </c>
      <c r="D1102" s="74" t="s">
        <v>876</v>
      </c>
      <c r="E1102" s="74" t="s">
        <v>5585</v>
      </c>
      <c r="F1102" s="74" t="s">
        <v>2507</v>
      </c>
      <c r="G1102" s="74" t="s">
        <v>263</v>
      </c>
      <c r="H1102" s="74" t="s">
        <v>5586</v>
      </c>
      <c r="I1102" s="110"/>
      <c r="J1102" s="110"/>
      <c r="K1102" s="110"/>
      <c r="L1102" s="110"/>
      <c r="M1102" s="110"/>
      <c r="N1102" s="110"/>
    </row>
    <row r="1103" spans="1:14" x14ac:dyDescent="0.3">
      <c r="A1103" s="74">
        <v>260340</v>
      </c>
      <c r="B1103" s="74" t="s">
        <v>99</v>
      </c>
      <c r="C1103" s="74">
        <v>17</v>
      </c>
      <c r="D1103" s="74" t="s">
        <v>876</v>
      </c>
      <c r="E1103" s="74" t="s">
        <v>2566</v>
      </c>
      <c r="F1103" s="74" t="s">
        <v>2565</v>
      </c>
      <c r="G1103" s="74" t="s">
        <v>263</v>
      </c>
      <c r="H1103" s="74">
        <v>63459</v>
      </c>
      <c r="I1103" s="110">
        <v>0</v>
      </c>
      <c r="J1103" s="110"/>
      <c r="K1103" s="110"/>
      <c r="L1103" s="110"/>
      <c r="M1103" s="110"/>
      <c r="N1103" s="110">
        <v>0</v>
      </c>
    </row>
    <row r="1104" spans="1:14" x14ac:dyDescent="0.3">
      <c r="A1104" s="74">
        <v>260441</v>
      </c>
      <c r="B1104" s="74" t="s">
        <v>99</v>
      </c>
      <c r="C1104" s="74">
        <v>17</v>
      </c>
      <c r="D1104" s="74" t="s">
        <v>876</v>
      </c>
      <c r="E1104" s="74" t="s">
        <v>2661</v>
      </c>
      <c r="F1104" s="74" t="s">
        <v>1467</v>
      </c>
      <c r="G1104" s="74" t="s">
        <v>263</v>
      </c>
      <c r="H1104" s="74">
        <v>63382</v>
      </c>
      <c r="I1104" s="110"/>
      <c r="J1104" s="110"/>
      <c r="K1104" s="110"/>
      <c r="L1104" s="110">
        <v>0</v>
      </c>
      <c r="M1104" s="110"/>
      <c r="N1104" s="110"/>
    </row>
    <row r="1105" spans="1:14" x14ac:dyDescent="0.3">
      <c r="A1105" s="74">
        <v>260401</v>
      </c>
      <c r="B1105" s="74" t="s">
        <v>99</v>
      </c>
      <c r="C1105" s="74">
        <v>17</v>
      </c>
      <c r="D1105" s="74" t="s">
        <v>2634</v>
      </c>
      <c r="E1105" s="74" t="s">
        <v>1529</v>
      </c>
      <c r="F1105" s="74" t="s">
        <v>2635</v>
      </c>
      <c r="G1105" s="74" t="s">
        <v>263</v>
      </c>
      <c r="H1105" s="74">
        <v>65746</v>
      </c>
      <c r="I1105" s="110">
        <v>0</v>
      </c>
      <c r="J1105" s="110"/>
      <c r="K1105" s="110">
        <v>0</v>
      </c>
      <c r="L1105" s="110"/>
      <c r="M1105" s="110"/>
      <c r="N1105" s="110"/>
    </row>
    <row r="1106" spans="1:14" x14ac:dyDescent="0.3">
      <c r="A1106" s="74">
        <v>260407</v>
      </c>
      <c r="B1106" s="74" t="s">
        <v>99</v>
      </c>
      <c r="C1106" s="74">
        <v>17</v>
      </c>
      <c r="D1106" s="74" t="s">
        <v>5587</v>
      </c>
      <c r="E1106" s="74" t="s">
        <v>5588</v>
      </c>
      <c r="F1106" s="74" t="s">
        <v>5589</v>
      </c>
      <c r="G1106" s="74" t="s">
        <v>263</v>
      </c>
      <c r="H1106" s="74" t="s">
        <v>5590</v>
      </c>
      <c r="I1106" s="110">
        <v>0</v>
      </c>
      <c r="J1106" s="110"/>
      <c r="K1106" s="110">
        <v>0</v>
      </c>
      <c r="L1106" s="110"/>
      <c r="M1106" s="110"/>
      <c r="N1106" s="110">
        <v>0</v>
      </c>
    </row>
    <row r="1107" spans="1:14" x14ac:dyDescent="0.3">
      <c r="A1107" s="74">
        <v>260229</v>
      </c>
      <c r="B1107" s="74" t="s">
        <v>99</v>
      </c>
      <c r="C1107" s="74">
        <v>17</v>
      </c>
      <c r="D1107" s="74" t="s">
        <v>2511</v>
      </c>
      <c r="E1107" s="74" t="s">
        <v>2512</v>
      </c>
      <c r="F1107" s="74" t="s">
        <v>2513</v>
      </c>
      <c r="G1107" s="74" t="s">
        <v>263</v>
      </c>
      <c r="H1107" s="74">
        <v>64804</v>
      </c>
      <c r="I1107" s="110">
        <v>794</v>
      </c>
      <c r="J1107" s="110"/>
      <c r="K1107" s="110"/>
      <c r="L1107" s="110"/>
      <c r="M1107" s="110">
        <v>695</v>
      </c>
      <c r="N1107" s="110">
        <v>922</v>
      </c>
    </row>
    <row r="1108" spans="1:14" x14ac:dyDescent="0.3">
      <c r="A1108" s="74">
        <v>260417</v>
      </c>
      <c r="B1108" s="74" t="s">
        <v>99</v>
      </c>
      <c r="C1108" s="74">
        <v>17</v>
      </c>
      <c r="D1108" s="74" t="s">
        <v>2643</v>
      </c>
      <c r="E1108" s="74" t="s">
        <v>2644</v>
      </c>
      <c r="F1108" s="74" t="s">
        <v>898</v>
      </c>
      <c r="G1108" s="74" t="s">
        <v>263</v>
      </c>
      <c r="H1108" s="74">
        <v>65806</v>
      </c>
      <c r="I1108" s="110">
        <v>4350</v>
      </c>
      <c r="J1108" s="110"/>
      <c r="K1108" s="110"/>
      <c r="L1108" s="110"/>
      <c r="M1108" s="110">
        <v>425</v>
      </c>
      <c r="N1108" s="110">
        <v>617.75</v>
      </c>
    </row>
    <row r="1109" spans="1:14" x14ac:dyDescent="0.3">
      <c r="A1109" s="74">
        <v>260421</v>
      </c>
      <c r="B1109" s="74" t="s">
        <v>99</v>
      </c>
      <c r="C1109" s="74">
        <v>17</v>
      </c>
      <c r="D1109" s="74" t="s">
        <v>2647</v>
      </c>
      <c r="E1109" s="74" t="s">
        <v>2648</v>
      </c>
      <c r="F1109" s="74" t="s">
        <v>2649</v>
      </c>
      <c r="G1109" s="74" t="s">
        <v>263</v>
      </c>
      <c r="H1109" s="74">
        <v>65567</v>
      </c>
      <c r="I1109" s="110"/>
      <c r="J1109" s="110"/>
      <c r="K1109" s="110">
        <v>0</v>
      </c>
      <c r="L1109" s="110"/>
      <c r="M1109" s="110"/>
      <c r="N1109" s="110"/>
    </row>
    <row r="1110" spans="1:14" x14ac:dyDescent="0.3">
      <c r="A1110" s="74">
        <v>260422</v>
      </c>
      <c r="B1110" s="74" t="s">
        <v>99</v>
      </c>
      <c r="C1110" s="74">
        <v>17</v>
      </c>
      <c r="D1110" s="74" t="s">
        <v>2650</v>
      </c>
      <c r="E1110" s="74" t="s">
        <v>2651</v>
      </c>
      <c r="F1110" s="74" t="s">
        <v>2652</v>
      </c>
      <c r="G1110" s="74" t="s">
        <v>263</v>
      </c>
      <c r="H1110" s="74">
        <v>65284</v>
      </c>
      <c r="I1110" s="110"/>
      <c r="J1110" s="110"/>
      <c r="K1110" s="110"/>
      <c r="L1110" s="110"/>
      <c r="M1110" s="110"/>
      <c r="N1110" s="110"/>
    </row>
    <row r="1111" spans="1:14" x14ac:dyDescent="0.3">
      <c r="A1111" s="74">
        <v>260426</v>
      </c>
      <c r="B1111" s="74" t="s">
        <v>99</v>
      </c>
      <c r="C1111" s="74">
        <v>17</v>
      </c>
      <c r="D1111" s="74" t="s">
        <v>2655</v>
      </c>
      <c r="E1111" s="74" t="s">
        <v>2656</v>
      </c>
      <c r="F1111" s="74" t="s">
        <v>2657</v>
      </c>
      <c r="G1111" s="74" t="s">
        <v>263</v>
      </c>
      <c r="H1111" s="74">
        <v>64491</v>
      </c>
      <c r="I1111" s="110">
        <v>0</v>
      </c>
      <c r="J1111" s="110">
        <v>0</v>
      </c>
      <c r="K1111" s="110"/>
      <c r="L1111" s="110"/>
      <c r="M1111" s="110"/>
      <c r="N1111" s="110"/>
    </row>
    <row r="1112" spans="1:14" x14ac:dyDescent="0.3">
      <c r="A1112" s="74">
        <v>260112</v>
      </c>
      <c r="B1112" s="74" t="s">
        <v>99</v>
      </c>
      <c r="C1112" s="74">
        <v>17</v>
      </c>
      <c r="D1112" s="74" t="s">
        <v>2418</v>
      </c>
      <c r="E1112" s="74" t="s">
        <v>2419</v>
      </c>
      <c r="F1112" s="74" t="s">
        <v>2420</v>
      </c>
      <c r="G1112" s="74" t="s">
        <v>263</v>
      </c>
      <c r="H1112" s="74">
        <v>64735</v>
      </c>
      <c r="I1112" s="110">
        <v>900</v>
      </c>
      <c r="J1112" s="110"/>
      <c r="K1112" s="110">
        <v>0</v>
      </c>
      <c r="L1112" s="110"/>
      <c r="M1112" s="110">
        <v>0</v>
      </c>
      <c r="N1112" s="110">
        <v>0</v>
      </c>
    </row>
    <row r="1113" spans="1:14" x14ac:dyDescent="0.3">
      <c r="A1113" s="74">
        <v>260295</v>
      </c>
      <c r="B1113" s="74" t="s">
        <v>99</v>
      </c>
      <c r="C1113" s="74">
        <v>17</v>
      </c>
      <c r="D1113" s="74" t="s">
        <v>6016</v>
      </c>
      <c r="E1113" s="74" t="s">
        <v>6017</v>
      </c>
      <c r="F1113" s="74" t="s">
        <v>2404</v>
      </c>
      <c r="G1113" s="74" t="s">
        <v>263</v>
      </c>
      <c r="H1113" s="74">
        <v>65240</v>
      </c>
      <c r="I1113" s="110"/>
      <c r="J1113" s="110"/>
      <c r="K1113" s="110">
        <v>0</v>
      </c>
      <c r="L1113" s="110"/>
      <c r="M1113" s="110"/>
      <c r="N1113" s="110"/>
    </row>
    <row r="1114" spans="1:14" x14ac:dyDescent="0.3">
      <c r="A1114" s="74">
        <v>260392</v>
      </c>
      <c r="B1114" s="74" t="s">
        <v>99</v>
      </c>
      <c r="C1114" s="74">
        <v>17</v>
      </c>
      <c r="D1114" s="74" t="s">
        <v>1375</v>
      </c>
      <c r="E1114" s="74" t="s">
        <v>2624</v>
      </c>
      <c r="F1114" s="74" t="s">
        <v>2610</v>
      </c>
      <c r="G1114" s="74" t="s">
        <v>263</v>
      </c>
      <c r="H1114" s="74">
        <v>63108</v>
      </c>
      <c r="I1114" s="110">
        <v>2750</v>
      </c>
      <c r="J1114" s="110"/>
      <c r="K1114" s="110">
        <v>1455</v>
      </c>
      <c r="L1114" s="110">
        <v>1205</v>
      </c>
      <c r="M1114" s="110">
        <v>710</v>
      </c>
      <c r="N1114" s="110">
        <v>780</v>
      </c>
    </row>
    <row r="1115" spans="1:14" x14ac:dyDescent="0.3">
      <c r="A1115" s="74">
        <v>260278</v>
      </c>
      <c r="B1115" s="74" t="s">
        <v>99</v>
      </c>
      <c r="C1115" s="74">
        <v>17</v>
      </c>
      <c r="D1115" s="74" t="s">
        <v>6018</v>
      </c>
      <c r="E1115" s="74" t="s">
        <v>6019</v>
      </c>
      <c r="F1115" s="74" t="s">
        <v>6020</v>
      </c>
      <c r="G1115" s="74" t="s">
        <v>263</v>
      </c>
      <c r="H1115" s="74" t="s">
        <v>6021</v>
      </c>
      <c r="I1115" s="110"/>
      <c r="J1115" s="110"/>
      <c r="K1115" s="110"/>
      <c r="L1115" s="110"/>
      <c r="M1115" s="110"/>
      <c r="N1115" s="110"/>
    </row>
    <row r="1116" spans="1:14" x14ac:dyDescent="0.3">
      <c r="A1116" s="74">
        <v>260372</v>
      </c>
      <c r="B1116" s="74" t="s">
        <v>99</v>
      </c>
      <c r="C1116" s="74">
        <v>17</v>
      </c>
      <c r="D1116" s="74" t="s">
        <v>2594</v>
      </c>
      <c r="E1116" s="74" t="s">
        <v>2595</v>
      </c>
      <c r="F1116" s="74" t="s">
        <v>792</v>
      </c>
      <c r="G1116" s="74" t="s">
        <v>263</v>
      </c>
      <c r="H1116" s="74">
        <v>64085</v>
      </c>
      <c r="I1116" s="110"/>
      <c r="J1116" s="110"/>
      <c r="K1116" s="110"/>
      <c r="L1116" s="110"/>
      <c r="M1116" s="110"/>
      <c r="N1116" s="110">
        <v>0</v>
      </c>
    </row>
    <row r="1117" spans="1:14" x14ac:dyDescent="0.3">
      <c r="A1117" s="74">
        <v>260442</v>
      </c>
      <c r="B1117" s="74" t="s">
        <v>99</v>
      </c>
      <c r="C1117" s="74">
        <v>17</v>
      </c>
      <c r="D1117" s="74" t="s">
        <v>2662</v>
      </c>
      <c r="E1117" s="74" t="s">
        <v>2663</v>
      </c>
      <c r="F1117" s="74" t="s">
        <v>2664</v>
      </c>
      <c r="G1117" s="74" t="s">
        <v>263</v>
      </c>
      <c r="H1117" s="74">
        <v>63089</v>
      </c>
      <c r="I1117" s="110"/>
      <c r="J1117" s="110"/>
      <c r="K1117" s="110">
        <v>0</v>
      </c>
      <c r="L1117" s="110"/>
      <c r="M1117" s="110"/>
      <c r="N1117" s="110">
        <v>0</v>
      </c>
    </row>
    <row r="1118" spans="1:14" x14ac:dyDescent="0.3">
      <c r="A1118" s="74">
        <v>260418</v>
      </c>
      <c r="B1118" s="74" t="s">
        <v>99</v>
      </c>
      <c r="C1118" s="74">
        <v>17</v>
      </c>
      <c r="D1118" s="74" t="s">
        <v>2645</v>
      </c>
      <c r="E1118" s="74" t="s">
        <v>2646</v>
      </c>
      <c r="F1118" s="74" t="s">
        <v>898</v>
      </c>
      <c r="G1118" s="74" t="s">
        <v>263</v>
      </c>
      <c r="H1118" s="74">
        <v>65806</v>
      </c>
      <c r="I1118" s="110">
        <v>0</v>
      </c>
      <c r="J1118" s="110"/>
      <c r="K1118" s="110"/>
      <c r="L1118" s="110">
        <v>0</v>
      </c>
      <c r="M1118" s="110">
        <v>0</v>
      </c>
      <c r="N1118" s="110">
        <v>0</v>
      </c>
    </row>
    <row r="1119" spans="1:14" x14ac:dyDescent="0.3">
      <c r="A1119" s="74">
        <v>260393</v>
      </c>
      <c r="B1119" s="74" t="s">
        <v>99</v>
      </c>
      <c r="C1119" s="74">
        <v>17</v>
      </c>
      <c r="D1119" s="74" t="s">
        <v>2625</v>
      </c>
      <c r="E1119" s="74" t="s">
        <v>2626</v>
      </c>
      <c r="F1119" s="74" t="s">
        <v>2610</v>
      </c>
      <c r="G1119" s="74" t="s">
        <v>263</v>
      </c>
      <c r="H1119" s="74" t="s">
        <v>279</v>
      </c>
      <c r="I1119" s="110"/>
      <c r="J1119" s="110"/>
      <c r="K1119" s="110"/>
      <c r="L1119" s="110"/>
      <c r="M1119" s="110"/>
      <c r="N1119" s="110"/>
    </row>
    <row r="1120" spans="1:14" x14ac:dyDescent="0.3">
      <c r="A1120" s="74">
        <v>260447</v>
      </c>
      <c r="B1120" s="74" t="s">
        <v>99</v>
      </c>
      <c r="C1120" s="74">
        <v>17</v>
      </c>
      <c r="D1120" s="74" t="s">
        <v>2667</v>
      </c>
      <c r="E1120" s="74" t="s">
        <v>2668</v>
      </c>
      <c r="F1120" s="74" t="s">
        <v>2669</v>
      </c>
      <c r="G1120" s="74" t="s">
        <v>263</v>
      </c>
      <c r="H1120" s="74">
        <v>64096</v>
      </c>
      <c r="I1120" s="110"/>
      <c r="J1120" s="110"/>
      <c r="K1120" s="110"/>
      <c r="L1120" s="110"/>
      <c r="M1120" s="110"/>
      <c r="N1120" s="110">
        <v>0</v>
      </c>
    </row>
    <row r="1121" spans="1:14" x14ac:dyDescent="0.3">
      <c r="A1121" s="74">
        <v>260394</v>
      </c>
      <c r="B1121" s="74" t="s">
        <v>99</v>
      </c>
      <c r="C1121" s="74">
        <v>17</v>
      </c>
      <c r="D1121" s="74" t="s">
        <v>2627</v>
      </c>
      <c r="E1121" s="74" t="s">
        <v>2628</v>
      </c>
      <c r="F1121" s="74" t="s">
        <v>2610</v>
      </c>
      <c r="G1121" s="74" t="s">
        <v>263</v>
      </c>
      <c r="H1121" s="74">
        <v>63122</v>
      </c>
      <c r="I1121" s="110">
        <v>649</v>
      </c>
      <c r="J1121" s="110"/>
      <c r="K1121" s="110">
        <v>0</v>
      </c>
      <c r="L1121" s="110">
        <v>0</v>
      </c>
      <c r="M1121" s="110">
        <v>1182</v>
      </c>
      <c r="N1121" s="110">
        <v>2209</v>
      </c>
    </row>
    <row r="1122" spans="1:14" x14ac:dyDescent="0.3">
      <c r="A1122" s="74">
        <v>260474</v>
      </c>
      <c r="B1122" s="74" t="s">
        <v>99</v>
      </c>
      <c r="C1122" s="74">
        <v>17</v>
      </c>
      <c r="D1122" s="74" t="s">
        <v>2682</v>
      </c>
      <c r="E1122" s="74" t="s">
        <v>2683</v>
      </c>
      <c r="F1122" s="74" t="s">
        <v>2684</v>
      </c>
      <c r="G1122" s="74" t="s">
        <v>263</v>
      </c>
      <c r="H1122" s="74">
        <v>65037</v>
      </c>
      <c r="I1122" s="110">
        <v>638</v>
      </c>
      <c r="J1122" s="110"/>
      <c r="K1122" s="110"/>
      <c r="L1122" s="110"/>
      <c r="M1122" s="110"/>
      <c r="N1122" s="110">
        <v>0</v>
      </c>
    </row>
    <row r="1123" spans="1:14" x14ac:dyDescent="0.3">
      <c r="A1123" s="74">
        <v>260454</v>
      </c>
      <c r="B1123" s="74" t="s">
        <v>99</v>
      </c>
      <c r="C1123" s="74">
        <v>17</v>
      </c>
      <c r="D1123" s="74" t="s">
        <v>2672</v>
      </c>
      <c r="E1123" s="74" t="s">
        <v>6546</v>
      </c>
      <c r="F1123" s="74" t="s">
        <v>5052</v>
      </c>
      <c r="G1123" s="74" t="s">
        <v>263</v>
      </c>
      <c r="H1123" s="74">
        <v>64688</v>
      </c>
      <c r="I1123" s="110"/>
      <c r="J1123" s="110"/>
      <c r="K1123" s="110">
        <v>0</v>
      </c>
      <c r="L1123" s="110"/>
      <c r="M1123" s="110"/>
      <c r="N1123" s="110">
        <v>0</v>
      </c>
    </row>
    <row r="1124" spans="1:14" x14ac:dyDescent="0.3">
      <c r="A1124" s="74">
        <v>260196</v>
      </c>
      <c r="B1124" s="74" t="s">
        <v>99</v>
      </c>
      <c r="C1124" s="74">
        <v>17</v>
      </c>
      <c r="D1124" s="74" t="s">
        <v>2485</v>
      </c>
      <c r="E1124" s="74" t="s">
        <v>2486</v>
      </c>
      <c r="F1124" s="74" t="s">
        <v>2482</v>
      </c>
      <c r="G1124" s="74" t="s">
        <v>263</v>
      </c>
      <c r="H1124" s="74" t="s">
        <v>268</v>
      </c>
      <c r="I1124" s="110">
        <v>0</v>
      </c>
      <c r="J1124" s="110"/>
      <c r="K1124" s="110"/>
      <c r="L1124" s="110"/>
      <c r="M1124" s="110">
        <v>0</v>
      </c>
      <c r="N1124" s="110">
        <v>700</v>
      </c>
    </row>
    <row r="1125" spans="1:14" x14ac:dyDescent="0.3">
      <c r="A1125" s="74">
        <v>260381</v>
      </c>
      <c r="B1125" s="74" t="s">
        <v>99</v>
      </c>
      <c r="C1125" s="74">
        <v>17</v>
      </c>
      <c r="D1125" s="74" t="s">
        <v>2604</v>
      </c>
      <c r="E1125" s="74" t="s">
        <v>2605</v>
      </c>
      <c r="F1125" s="74" t="s">
        <v>2603</v>
      </c>
      <c r="G1125" s="74" t="s">
        <v>263</v>
      </c>
      <c r="H1125" s="74">
        <v>64505</v>
      </c>
      <c r="I1125" s="110"/>
      <c r="J1125" s="110"/>
      <c r="K1125" s="110"/>
      <c r="L1125" s="110"/>
      <c r="M1125" s="110">
        <v>0</v>
      </c>
      <c r="N1125" s="110">
        <v>0</v>
      </c>
    </row>
    <row r="1126" spans="1:14" x14ac:dyDescent="0.3">
      <c r="A1126" s="74">
        <v>260481</v>
      </c>
      <c r="B1126" s="74" t="s">
        <v>99</v>
      </c>
      <c r="C1126" s="74">
        <v>17</v>
      </c>
      <c r="D1126" s="74" t="s">
        <v>2686</v>
      </c>
      <c r="E1126" s="74" t="s">
        <v>2687</v>
      </c>
      <c r="F1126" s="74" t="s">
        <v>2688</v>
      </c>
      <c r="G1126" s="74" t="s">
        <v>263</v>
      </c>
      <c r="H1126" s="74" t="s">
        <v>584</v>
      </c>
      <c r="I1126" s="110">
        <v>200</v>
      </c>
      <c r="J1126" s="110"/>
      <c r="K1126" s="110">
        <v>0</v>
      </c>
      <c r="L1126" s="110"/>
      <c r="M1126" s="110"/>
      <c r="N1126" s="110"/>
    </row>
    <row r="1127" spans="1:14" x14ac:dyDescent="0.3">
      <c r="A1127" s="74">
        <v>260382</v>
      </c>
      <c r="B1127" s="74" t="s">
        <v>99</v>
      </c>
      <c r="C1127" s="74">
        <v>17</v>
      </c>
      <c r="D1127" s="74" t="s">
        <v>2606</v>
      </c>
      <c r="E1127" s="74" t="s">
        <v>2607</v>
      </c>
      <c r="F1127" s="74" t="s">
        <v>2603</v>
      </c>
      <c r="G1127" s="74" t="s">
        <v>263</v>
      </c>
      <c r="H1127" s="74" t="s">
        <v>275</v>
      </c>
      <c r="I1127" s="110">
        <v>0</v>
      </c>
      <c r="J1127" s="110">
        <v>0</v>
      </c>
      <c r="K1127" s="110"/>
      <c r="L1127" s="110"/>
      <c r="M1127" s="110">
        <v>170</v>
      </c>
      <c r="N1127" s="110">
        <v>0</v>
      </c>
    </row>
    <row r="1128" spans="1:14" x14ac:dyDescent="0.3">
      <c r="A1128" s="74">
        <v>270021</v>
      </c>
      <c r="B1128" s="74" t="s">
        <v>98</v>
      </c>
      <c r="C1128" s="74">
        <v>19</v>
      </c>
      <c r="D1128" s="74" t="s">
        <v>5591</v>
      </c>
      <c r="E1128" s="74" t="s">
        <v>5592</v>
      </c>
      <c r="F1128" s="74" t="s">
        <v>2370</v>
      </c>
      <c r="G1128" s="74" t="s">
        <v>283</v>
      </c>
      <c r="H1128" s="74">
        <v>59105</v>
      </c>
      <c r="I1128" s="110"/>
      <c r="J1128" s="110"/>
      <c r="K1128" s="110"/>
      <c r="L1128" s="110"/>
      <c r="M1128" s="110"/>
      <c r="N1128" s="110"/>
    </row>
    <row r="1129" spans="1:14" x14ac:dyDescent="0.3">
      <c r="A1129" s="74">
        <v>270002</v>
      </c>
      <c r="B1129" s="74" t="s">
        <v>98</v>
      </c>
      <c r="C1129" s="74">
        <v>19</v>
      </c>
      <c r="D1129" s="74" t="s">
        <v>915</v>
      </c>
      <c r="E1129" s="74" t="s">
        <v>2697</v>
      </c>
      <c r="F1129" s="74" t="s">
        <v>2698</v>
      </c>
      <c r="G1129" s="74" t="s">
        <v>283</v>
      </c>
      <c r="H1129" s="74">
        <v>59102</v>
      </c>
      <c r="I1129" s="110">
        <v>0</v>
      </c>
      <c r="J1129" s="110"/>
      <c r="K1129" s="110">
        <v>0</v>
      </c>
      <c r="L1129" s="110">
        <v>0</v>
      </c>
      <c r="M1129" s="110">
        <v>0</v>
      </c>
      <c r="N1129" s="110">
        <v>0</v>
      </c>
    </row>
    <row r="1130" spans="1:14" x14ac:dyDescent="0.3">
      <c r="A1130" s="74">
        <v>270010</v>
      </c>
      <c r="B1130" s="74" t="s">
        <v>98</v>
      </c>
      <c r="C1130" s="74">
        <v>19</v>
      </c>
      <c r="D1130" s="74" t="s">
        <v>915</v>
      </c>
      <c r="E1130" s="74" t="s">
        <v>2702</v>
      </c>
      <c r="F1130" s="74" t="s">
        <v>2703</v>
      </c>
      <c r="G1130" s="74" t="s">
        <v>283</v>
      </c>
      <c r="H1130" s="74">
        <v>59401</v>
      </c>
      <c r="I1130" s="110">
        <v>4813.91</v>
      </c>
      <c r="J1130" s="110"/>
      <c r="K1130" s="110">
        <v>0</v>
      </c>
      <c r="L1130" s="110">
        <v>0</v>
      </c>
      <c r="M1130" s="110">
        <v>0</v>
      </c>
      <c r="N1130" s="110">
        <v>135</v>
      </c>
    </row>
    <row r="1131" spans="1:14" x14ac:dyDescent="0.3">
      <c r="A1131" s="74">
        <v>270014</v>
      </c>
      <c r="B1131" s="74" t="s">
        <v>98</v>
      </c>
      <c r="C1131" s="74">
        <v>19</v>
      </c>
      <c r="D1131" s="74" t="s">
        <v>915</v>
      </c>
      <c r="E1131" s="74" t="s">
        <v>2711</v>
      </c>
      <c r="F1131" s="74" t="s">
        <v>2712</v>
      </c>
      <c r="G1131" s="74" t="s">
        <v>283</v>
      </c>
      <c r="H1131" s="74" t="s">
        <v>284</v>
      </c>
      <c r="I1131" s="110">
        <v>350</v>
      </c>
      <c r="J1131" s="110"/>
      <c r="K1131" s="110"/>
      <c r="L1131" s="110"/>
      <c r="M1131" s="110">
        <v>0</v>
      </c>
      <c r="N1131" s="110">
        <v>0</v>
      </c>
    </row>
    <row r="1132" spans="1:14" x14ac:dyDescent="0.3">
      <c r="A1132" s="74">
        <v>270011</v>
      </c>
      <c r="B1132" s="74" t="s">
        <v>98</v>
      </c>
      <c r="C1132" s="74">
        <v>19</v>
      </c>
      <c r="D1132" s="74" t="s">
        <v>666</v>
      </c>
      <c r="E1132" s="74" t="s">
        <v>2704</v>
      </c>
      <c r="F1132" s="74" t="s">
        <v>2705</v>
      </c>
      <c r="G1132" s="74" t="s">
        <v>283</v>
      </c>
      <c r="H1132" s="74">
        <v>59840</v>
      </c>
      <c r="I1132" s="110"/>
      <c r="J1132" s="110"/>
      <c r="K1132" s="110"/>
      <c r="L1132" s="110"/>
      <c r="M1132" s="110"/>
      <c r="N1132" s="110">
        <v>88</v>
      </c>
    </row>
    <row r="1133" spans="1:14" x14ac:dyDescent="0.3">
      <c r="A1133" s="74">
        <v>270012</v>
      </c>
      <c r="B1133" s="74" t="s">
        <v>98</v>
      </c>
      <c r="C1133" s="74">
        <v>19</v>
      </c>
      <c r="D1133" s="74" t="s">
        <v>666</v>
      </c>
      <c r="E1133" s="74" t="s">
        <v>2706</v>
      </c>
      <c r="F1133" s="74" t="s">
        <v>2707</v>
      </c>
      <c r="G1133" s="74" t="s">
        <v>283</v>
      </c>
      <c r="H1133" s="74">
        <v>59601</v>
      </c>
      <c r="I1133" s="110">
        <v>760.84</v>
      </c>
      <c r="J1133" s="110"/>
      <c r="K1133" s="110"/>
      <c r="L1133" s="110"/>
      <c r="M1133" s="110"/>
      <c r="N1133" s="110">
        <v>0</v>
      </c>
    </row>
    <row r="1134" spans="1:14" x14ac:dyDescent="0.3">
      <c r="A1134" s="74">
        <v>270016</v>
      </c>
      <c r="B1134" s="74" t="s">
        <v>98</v>
      </c>
      <c r="C1134" s="74">
        <v>19</v>
      </c>
      <c r="D1134" s="74" t="s">
        <v>666</v>
      </c>
      <c r="E1134" s="74" t="s">
        <v>2715</v>
      </c>
      <c r="F1134" s="74" t="s">
        <v>2716</v>
      </c>
      <c r="G1134" s="74" t="s">
        <v>283</v>
      </c>
      <c r="H1134" s="74">
        <v>59801</v>
      </c>
      <c r="I1134" s="110"/>
      <c r="J1134" s="110"/>
      <c r="K1134" s="110"/>
      <c r="L1134" s="110"/>
      <c r="M1134" s="110"/>
      <c r="N1134" s="110"/>
    </row>
    <row r="1135" spans="1:14" x14ac:dyDescent="0.3">
      <c r="A1135" s="74">
        <v>270004</v>
      </c>
      <c r="B1135" s="74" t="s">
        <v>98</v>
      </c>
      <c r="C1135" s="74">
        <v>19</v>
      </c>
      <c r="D1135" s="74" t="s">
        <v>2699</v>
      </c>
      <c r="E1135" s="74" t="s">
        <v>2700</v>
      </c>
      <c r="F1135" s="74" t="s">
        <v>2701</v>
      </c>
      <c r="G1135" s="74" t="s">
        <v>283</v>
      </c>
      <c r="H1135" s="74">
        <v>59715</v>
      </c>
      <c r="I1135" s="110">
        <v>1791.5</v>
      </c>
      <c r="J1135" s="110"/>
      <c r="K1135" s="110"/>
      <c r="L1135" s="110"/>
      <c r="M1135" s="110">
        <v>129</v>
      </c>
      <c r="N1135" s="110">
        <v>340</v>
      </c>
    </row>
    <row r="1136" spans="1:14" x14ac:dyDescent="0.3">
      <c r="A1136" s="74">
        <v>270017</v>
      </c>
      <c r="B1136" s="74" t="s">
        <v>98</v>
      </c>
      <c r="C1136" s="74">
        <v>19</v>
      </c>
      <c r="D1136" s="74" t="s">
        <v>2717</v>
      </c>
      <c r="E1136" s="74" t="s">
        <v>2718</v>
      </c>
      <c r="F1136" s="74" t="s">
        <v>2719</v>
      </c>
      <c r="G1136" s="74" t="s">
        <v>283</v>
      </c>
      <c r="H1136" s="74">
        <v>59860</v>
      </c>
      <c r="I1136" s="110"/>
      <c r="J1136" s="110"/>
      <c r="K1136" s="110"/>
      <c r="L1136" s="110"/>
      <c r="M1136" s="110"/>
      <c r="N1136" s="110">
        <v>0</v>
      </c>
    </row>
    <row r="1137" spans="1:14" x14ac:dyDescent="0.3">
      <c r="A1137" s="74">
        <v>270013</v>
      </c>
      <c r="B1137" s="74" t="s">
        <v>98</v>
      </c>
      <c r="C1137" s="74">
        <v>19</v>
      </c>
      <c r="D1137" s="74" t="s">
        <v>2708</v>
      </c>
      <c r="E1137" s="74" t="s">
        <v>2709</v>
      </c>
      <c r="F1137" s="74" t="s">
        <v>2710</v>
      </c>
      <c r="G1137" s="74" t="s">
        <v>283</v>
      </c>
      <c r="H1137" s="74">
        <v>59041</v>
      </c>
      <c r="I1137" s="110"/>
      <c r="J1137" s="110"/>
      <c r="K1137" s="110">
        <v>0</v>
      </c>
      <c r="L1137" s="110">
        <v>0</v>
      </c>
      <c r="M1137" s="110">
        <v>0</v>
      </c>
      <c r="N1137" s="110">
        <v>338</v>
      </c>
    </row>
    <row r="1138" spans="1:14" x14ac:dyDescent="0.3">
      <c r="A1138" s="74">
        <v>279019</v>
      </c>
      <c r="B1138" s="74" t="s">
        <v>98</v>
      </c>
      <c r="C1138" s="74">
        <v>19</v>
      </c>
      <c r="D1138" s="74" t="s">
        <v>2720</v>
      </c>
      <c r="E1138" s="74" t="s">
        <v>2721</v>
      </c>
      <c r="F1138" s="74" t="s">
        <v>2703</v>
      </c>
      <c r="G1138" s="74" t="s">
        <v>283</v>
      </c>
      <c r="H1138" s="74">
        <v>59401</v>
      </c>
      <c r="I1138" s="110"/>
      <c r="J1138" s="110">
        <v>0</v>
      </c>
      <c r="K1138" s="110"/>
      <c r="L1138" s="110"/>
      <c r="M1138" s="110"/>
      <c r="N1138" s="110"/>
    </row>
    <row r="1139" spans="1:14" x14ac:dyDescent="0.3">
      <c r="A1139" s="74">
        <v>270015</v>
      </c>
      <c r="B1139" s="74" t="s">
        <v>98</v>
      </c>
      <c r="C1139" s="74">
        <v>19</v>
      </c>
      <c r="D1139" s="74" t="s">
        <v>719</v>
      </c>
      <c r="E1139" s="74" t="s">
        <v>2713</v>
      </c>
      <c r="F1139" s="74" t="s">
        <v>2714</v>
      </c>
      <c r="G1139" s="74" t="s">
        <v>283</v>
      </c>
      <c r="H1139" s="74" t="s">
        <v>285</v>
      </c>
      <c r="I1139" s="110">
        <v>0</v>
      </c>
      <c r="J1139" s="110"/>
      <c r="K1139" s="110"/>
      <c r="L1139" s="110"/>
      <c r="M1139" s="110"/>
      <c r="N1139" s="110"/>
    </row>
    <row r="1140" spans="1:14" x14ac:dyDescent="0.3">
      <c r="A1140" s="74">
        <v>280013</v>
      </c>
      <c r="B1140" s="74" t="s">
        <v>97</v>
      </c>
      <c r="C1140" s="74">
        <v>20</v>
      </c>
      <c r="D1140" s="74" t="s">
        <v>2726</v>
      </c>
      <c r="E1140" s="74" t="s">
        <v>2727</v>
      </c>
      <c r="F1140" s="74" t="s">
        <v>2728</v>
      </c>
      <c r="G1140" s="74" t="s">
        <v>286</v>
      </c>
      <c r="H1140" s="74" t="s">
        <v>287</v>
      </c>
      <c r="I1140" s="110"/>
      <c r="J1140" s="110"/>
      <c r="K1140" s="110">
        <v>0</v>
      </c>
      <c r="L1140" s="110"/>
      <c r="M1140" s="110"/>
      <c r="N1140" s="110"/>
    </row>
    <row r="1141" spans="1:14" x14ac:dyDescent="0.3">
      <c r="A1141" s="74">
        <v>280031</v>
      </c>
      <c r="B1141" s="74" t="s">
        <v>97</v>
      </c>
      <c r="C1141" s="74">
        <v>20</v>
      </c>
      <c r="D1141" s="74" t="s">
        <v>869</v>
      </c>
      <c r="E1141" s="74" t="s">
        <v>2749</v>
      </c>
      <c r="F1141" s="74" t="s">
        <v>2750</v>
      </c>
      <c r="G1141" s="74" t="s">
        <v>286</v>
      </c>
      <c r="H1141" s="74">
        <v>68505</v>
      </c>
      <c r="I1141" s="110">
        <v>3400</v>
      </c>
      <c r="J1141" s="110"/>
      <c r="K1141" s="110"/>
      <c r="L1141" s="110">
        <v>0</v>
      </c>
      <c r="M1141" s="110">
        <v>493</v>
      </c>
      <c r="N1141" s="110">
        <v>460</v>
      </c>
    </row>
    <row r="1142" spans="1:14" x14ac:dyDescent="0.3">
      <c r="A1142" s="74">
        <v>280015</v>
      </c>
      <c r="B1142" s="74" t="s">
        <v>97</v>
      </c>
      <c r="C1142" s="74">
        <v>20</v>
      </c>
      <c r="D1142" s="74" t="s">
        <v>2729</v>
      </c>
      <c r="E1142" s="74" t="s">
        <v>2730</v>
      </c>
      <c r="F1142" s="74" t="s">
        <v>2731</v>
      </c>
      <c r="G1142" s="74" t="s">
        <v>286</v>
      </c>
      <c r="H1142" s="74">
        <v>68320</v>
      </c>
      <c r="I1142" s="110">
        <v>0</v>
      </c>
      <c r="J1142" s="110"/>
      <c r="K1142" s="110"/>
      <c r="L1142" s="110"/>
      <c r="M1142" s="110"/>
      <c r="N1142" s="110"/>
    </row>
    <row r="1143" spans="1:14" x14ac:dyDescent="0.3">
      <c r="A1143" s="74">
        <v>280058</v>
      </c>
      <c r="B1143" s="74" t="s">
        <v>97</v>
      </c>
      <c r="C1143" s="74">
        <v>20</v>
      </c>
      <c r="D1143" s="74" t="s">
        <v>2784</v>
      </c>
      <c r="E1143" s="74" t="s">
        <v>2785</v>
      </c>
      <c r="F1143" s="74" t="s">
        <v>2786</v>
      </c>
      <c r="G1143" s="74" t="s">
        <v>286</v>
      </c>
      <c r="H1143" s="74">
        <v>68454</v>
      </c>
      <c r="I1143" s="110">
        <v>0</v>
      </c>
      <c r="J1143" s="110"/>
      <c r="K1143" s="110">
        <v>0</v>
      </c>
      <c r="L1143" s="110">
        <v>0</v>
      </c>
      <c r="M1143" s="110">
        <v>0</v>
      </c>
      <c r="N1143" s="110">
        <v>0</v>
      </c>
    </row>
    <row r="1144" spans="1:14" x14ac:dyDescent="0.3">
      <c r="A1144" s="74">
        <v>280018</v>
      </c>
      <c r="B1144" s="74" t="s">
        <v>97</v>
      </c>
      <c r="C1144" s="74">
        <v>20</v>
      </c>
      <c r="D1144" s="74" t="s">
        <v>6022</v>
      </c>
      <c r="E1144" s="74" t="s">
        <v>6023</v>
      </c>
      <c r="F1144" s="74" t="s">
        <v>6024</v>
      </c>
      <c r="G1144" s="74" t="s">
        <v>286</v>
      </c>
      <c r="H1144" s="74" t="s">
        <v>6025</v>
      </c>
      <c r="I1144" s="110"/>
      <c r="J1144" s="110"/>
      <c r="K1144" s="110">
        <v>0</v>
      </c>
      <c r="L1144" s="110"/>
      <c r="M1144" s="110"/>
      <c r="N1144" s="110"/>
    </row>
    <row r="1145" spans="1:14" x14ac:dyDescent="0.3">
      <c r="A1145" s="74">
        <v>280032</v>
      </c>
      <c r="B1145" s="74" t="s">
        <v>97</v>
      </c>
      <c r="C1145" s="74">
        <v>20</v>
      </c>
      <c r="D1145" s="74" t="s">
        <v>2019</v>
      </c>
      <c r="E1145" s="74" t="s">
        <v>2751</v>
      </c>
      <c r="F1145" s="74" t="s">
        <v>2750</v>
      </c>
      <c r="G1145" s="74" t="s">
        <v>286</v>
      </c>
      <c r="H1145" s="74">
        <v>68510</v>
      </c>
      <c r="I1145" s="110"/>
      <c r="J1145" s="110"/>
      <c r="K1145" s="110">
        <v>0</v>
      </c>
      <c r="L1145" s="110"/>
      <c r="M1145" s="110"/>
      <c r="N1145" s="110"/>
    </row>
    <row r="1146" spans="1:14" x14ac:dyDescent="0.3">
      <c r="A1146" s="74">
        <v>280068</v>
      </c>
      <c r="B1146" s="74" t="s">
        <v>97</v>
      </c>
      <c r="C1146" s="74">
        <v>20</v>
      </c>
      <c r="D1146" s="74" t="s">
        <v>6026</v>
      </c>
      <c r="E1146" s="74" t="s">
        <v>6027</v>
      </c>
      <c r="F1146" s="74" t="s">
        <v>2750</v>
      </c>
      <c r="G1146" s="74" t="s">
        <v>286</v>
      </c>
      <c r="H1146" s="74">
        <v>68504</v>
      </c>
      <c r="I1146" s="110"/>
      <c r="J1146" s="110"/>
      <c r="K1146" s="110"/>
      <c r="L1146" s="110"/>
      <c r="M1146" s="110"/>
      <c r="N1146" s="110"/>
    </row>
    <row r="1147" spans="1:14" x14ac:dyDescent="0.3">
      <c r="A1147" s="74">
        <v>280033</v>
      </c>
      <c r="B1147" s="74" t="s">
        <v>97</v>
      </c>
      <c r="C1147" s="74">
        <v>20</v>
      </c>
      <c r="D1147" s="74" t="s">
        <v>2752</v>
      </c>
      <c r="E1147" s="74" t="s">
        <v>2753</v>
      </c>
      <c r="F1147" s="74" t="s">
        <v>2754</v>
      </c>
      <c r="G1147" s="74" t="s">
        <v>286</v>
      </c>
      <c r="H1147" s="74">
        <v>68516</v>
      </c>
      <c r="I1147" s="110">
        <v>0</v>
      </c>
      <c r="J1147" s="110"/>
      <c r="K1147" s="110"/>
      <c r="L1147" s="110"/>
      <c r="M1147" s="110">
        <v>0</v>
      </c>
      <c r="N1147" s="110">
        <v>0</v>
      </c>
    </row>
    <row r="1148" spans="1:14" x14ac:dyDescent="0.3">
      <c r="A1148" s="74">
        <v>280021</v>
      </c>
      <c r="B1148" s="74" t="s">
        <v>97</v>
      </c>
      <c r="C1148" s="74">
        <v>20</v>
      </c>
      <c r="D1148" s="74" t="s">
        <v>2732</v>
      </c>
      <c r="E1148" s="74" t="s">
        <v>2733</v>
      </c>
      <c r="F1148" s="74" t="s">
        <v>2734</v>
      </c>
      <c r="G1148" s="74" t="s">
        <v>286</v>
      </c>
      <c r="H1148" s="74" t="s">
        <v>290</v>
      </c>
      <c r="I1148" s="110">
        <v>200</v>
      </c>
      <c r="J1148" s="110"/>
      <c r="K1148" s="110"/>
      <c r="L1148" s="110"/>
      <c r="M1148" s="110"/>
      <c r="N1148" s="110">
        <v>130</v>
      </c>
    </row>
    <row r="1149" spans="1:14" x14ac:dyDescent="0.3">
      <c r="A1149" s="74">
        <v>280047</v>
      </c>
      <c r="B1149" s="74" t="s">
        <v>97</v>
      </c>
      <c r="C1149" s="74">
        <v>20</v>
      </c>
      <c r="D1149" s="74" t="s">
        <v>1794</v>
      </c>
      <c r="E1149" s="74" t="s">
        <v>2768</v>
      </c>
      <c r="F1149" s="74" t="s">
        <v>2769</v>
      </c>
      <c r="G1149" s="74" t="s">
        <v>286</v>
      </c>
      <c r="H1149" s="74">
        <v>68144</v>
      </c>
      <c r="I1149" s="110">
        <v>3315.4</v>
      </c>
      <c r="J1149" s="110"/>
      <c r="K1149" s="110"/>
      <c r="L1149" s="110"/>
      <c r="M1149" s="110">
        <v>0</v>
      </c>
      <c r="N1149" s="110">
        <v>437</v>
      </c>
    </row>
    <row r="1150" spans="1:14" x14ac:dyDescent="0.3">
      <c r="A1150" s="74">
        <v>280064</v>
      </c>
      <c r="B1150" s="74" t="s">
        <v>97</v>
      </c>
      <c r="C1150" s="74">
        <v>20</v>
      </c>
      <c r="D1150" s="74" t="s">
        <v>666</v>
      </c>
      <c r="E1150" s="74" t="s">
        <v>2790</v>
      </c>
      <c r="F1150" s="74" t="s">
        <v>2791</v>
      </c>
      <c r="G1150" s="74" t="s">
        <v>286</v>
      </c>
      <c r="H1150" s="74">
        <v>68467</v>
      </c>
      <c r="I1150" s="110">
        <v>0</v>
      </c>
      <c r="J1150" s="110"/>
      <c r="K1150" s="110">
        <v>0</v>
      </c>
      <c r="L1150" s="110"/>
      <c r="M1150" s="110"/>
      <c r="N1150" s="110">
        <v>0</v>
      </c>
    </row>
    <row r="1151" spans="1:14" x14ac:dyDescent="0.3">
      <c r="A1151" s="74">
        <v>280008</v>
      </c>
      <c r="B1151" s="74" t="s">
        <v>97</v>
      </c>
      <c r="C1151" s="74">
        <v>20</v>
      </c>
      <c r="D1151" s="74" t="s">
        <v>666</v>
      </c>
      <c r="E1151" s="74" t="s">
        <v>2723</v>
      </c>
      <c r="F1151" s="74" t="s">
        <v>1963</v>
      </c>
      <c r="G1151" s="74" t="s">
        <v>286</v>
      </c>
      <c r="H1151" s="74">
        <v>68003</v>
      </c>
      <c r="I1151" s="110">
        <v>0</v>
      </c>
      <c r="J1151" s="110"/>
      <c r="K1151" s="110"/>
      <c r="L1151" s="110"/>
      <c r="M1151" s="110">
        <v>0</v>
      </c>
      <c r="N1151" s="110">
        <v>0</v>
      </c>
    </row>
    <row r="1152" spans="1:14" x14ac:dyDescent="0.3">
      <c r="A1152" s="74">
        <v>280011</v>
      </c>
      <c r="B1152" s="74" t="s">
        <v>97</v>
      </c>
      <c r="C1152" s="74">
        <v>20</v>
      </c>
      <c r="D1152" s="74" t="s">
        <v>666</v>
      </c>
      <c r="E1152" s="74" t="s">
        <v>2724</v>
      </c>
      <c r="F1152" s="74" t="s">
        <v>2725</v>
      </c>
      <c r="G1152" s="74" t="s">
        <v>286</v>
      </c>
      <c r="H1152" s="74">
        <v>68310</v>
      </c>
      <c r="I1152" s="110">
        <v>509.5</v>
      </c>
      <c r="J1152" s="110"/>
      <c r="K1152" s="110"/>
      <c r="L1152" s="110"/>
      <c r="M1152" s="110">
        <v>0</v>
      </c>
      <c r="N1152" s="110">
        <v>2382</v>
      </c>
    </row>
    <row r="1153" spans="1:14" x14ac:dyDescent="0.3">
      <c r="A1153" s="74">
        <v>280027</v>
      </c>
      <c r="B1153" s="74" t="s">
        <v>97</v>
      </c>
      <c r="C1153" s="74">
        <v>20</v>
      </c>
      <c r="D1153" s="74" t="s">
        <v>666</v>
      </c>
      <c r="E1153" s="74" t="s">
        <v>2745</v>
      </c>
      <c r="F1153" s="74" t="s">
        <v>2746</v>
      </c>
      <c r="G1153" s="74" t="s">
        <v>286</v>
      </c>
      <c r="H1153" s="74" t="s">
        <v>292</v>
      </c>
      <c r="I1153" s="110">
        <v>400</v>
      </c>
      <c r="J1153" s="110"/>
      <c r="K1153" s="110">
        <v>0</v>
      </c>
      <c r="L1153" s="110"/>
      <c r="M1153" s="110"/>
      <c r="N1153" s="110">
        <v>0</v>
      </c>
    </row>
    <row r="1154" spans="1:14" x14ac:dyDescent="0.3">
      <c r="A1154" s="74">
        <v>280037</v>
      </c>
      <c r="B1154" s="74" t="s">
        <v>97</v>
      </c>
      <c r="C1154" s="74">
        <v>20</v>
      </c>
      <c r="D1154" s="74" t="s">
        <v>666</v>
      </c>
      <c r="E1154" s="74" t="s">
        <v>2760</v>
      </c>
      <c r="F1154" s="74" t="s">
        <v>2124</v>
      </c>
      <c r="G1154" s="74" t="s">
        <v>286</v>
      </c>
      <c r="H1154" s="74">
        <v>68037</v>
      </c>
      <c r="I1154" s="110"/>
      <c r="J1154" s="110"/>
      <c r="K1154" s="110">
        <v>0</v>
      </c>
      <c r="L1154" s="110"/>
      <c r="M1154" s="110"/>
      <c r="N1154" s="110"/>
    </row>
    <row r="1155" spans="1:14" x14ac:dyDescent="0.3">
      <c r="A1155" s="74">
        <v>280039</v>
      </c>
      <c r="B1155" s="74" t="s">
        <v>97</v>
      </c>
      <c r="C1155" s="74">
        <v>20</v>
      </c>
      <c r="D1155" s="74" t="s">
        <v>666</v>
      </c>
      <c r="E1155" s="74" t="s">
        <v>2761</v>
      </c>
      <c r="F1155" s="74" t="s">
        <v>5593</v>
      </c>
      <c r="G1155" s="74" t="s">
        <v>286</v>
      </c>
      <c r="H1155" s="74">
        <v>68959</v>
      </c>
      <c r="I1155" s="110">
        <v>0</v>
      </c>
      <c r="J1155" s="110"/>
      <c r="K1155" s="110">
        <v>0</v>
      </c>
      <c r="L1155" s="110">
        <v>0</v>
      </c>
      <c r="M1155" s="110">
        <v>0</v>
      </c>
      <c r="N1155" s="110">
        <v>0</v>
      </c>
    </row>
    <row r="1156" spans="1:14" x14ac:dyDescent="0.3">
      <c r="A1156" s="74">
        <v>280042</v>
      </c>
      <c r="B1156" s="74" t="s">
        <v>97</v>
      </c>
      <c r="C1156" s="74">
        <v>20</v>
      </c>
      <c r="D1156" s="74" t="s">
        <v>666</v>
      </c>
      <c r="E1156" s="74" t="s">
        <v>2764</v>
      </c>
      <c r="F1156" s="74" t="s">
        <v>2765</v>
      </c>
      <c r="G1156" s="74" t="s">
        <v>286</v>
      </c>
      <c r="H1156" s="74">
        <v>68410</v>
      </c>
      <c r="I1156" s="110">
        <v>2743.44</v>
      </c>
      <c r="J1156" s="110"/>
      <c r="K1156" s="110"/>
      <c r="L1156" s="110"/>
      <c r="M1156" s="110"/>
      <c r="N1156" s="110">
        <v>296</v>
      </c>
    </row>
    <row r="1157" spans="1:14" x14ac:dyDescent="0.3">
      <c r="A1157" s="74">
        <v>280045</v>
      </c>
      <c r="B1157" s="74" t="s">
        <v>97</v>
      </c>
      <c r="C1157" s="74">
        <v>20</v>
      </c>
      <c r="D1157" s="74" t="s">
        <v>666</v>
      </c>
      <c r="E1157" s="74" t="s">
        <v>2766</v>
      </c>
      <c r="F1157" s="74" t="s">
        <v>2767</v>
      </c>
      <c r="G1157" s="74" t="s">
        <v>286</v>
      </c>
      <c r="H1157" s="74">
        <v>69101</v>
      </c>
      <c r="I1157" s="110">
        <v>479.89</v>
      </c>
      <c r="J1157" s="110"/>
      <c r="K1157" s="110"/>
      <c r="L1157" s="110"/>
      <c r="M1157" s="110">
        <v>0</v>
      </c>
      <c r="N1157" s="110">
        <v>0</v>
      </c>
    </row>
    <row r="1158" spans="1:14" x14ac:dyDescent="0.3">
      <c r="A1158" s="74">
        <v>280052</v>
      </c>
      <c r="B1158" s="74" t="s">
        <v>97</v>
      </c>
      <c r="C1158" s="74">
        <v>20</v>
      </c>
      <c r="D1158" s="74" t="s">
        <v>666</v>
      </c>
      <c r="E1158" s="74" t="s">
        <v>2773</v>
      </c>
      <c r="F1158" s="74" t="s">
        <v>2774</v>
      </c>
      <c r="G1158" s="74" t="s">
        <v>286</v>
      </c>
      <c r="H1158" s="74">
        <v>68420</v>
      </c>
      <c r="I1158" s="110">
        <v>0</v>
      </c>
      <c r="J1158" s="110">
        <v>0</v>
      </c>
      <c r="K1158" s="110"/>
      <c r="L1158" s="110"/>
      <c r="M1158" s="110">
        <v>41</v>
      </c>
      <c r="N1158" s="110"/>
    </row>
    <row r="1159" spans="1:14" x14ac:dyDescent="0.3">
      <c r="A1159" s="74">
        <v>280061</v>
      </c>
      <c r="B1159" s="74" t="s">
        <v>97</v>
      </c>
      <c r="C1159" s="74">
        <v>20</v>
      </c>
      <c r="D1159" s="74" t="s">
        <v>666</v>
      </c>
      <c r="E1159" s="74" t="s">
        <v>2787</v>
      </c>
      <c r="F1159" s="74" t="s">
        <v>2788</v>
      </c>
      <c r="G1159" s="74" t="s">
        <v>286</v>
      </c>
      <c r="H1159" s="74" t="s">
        <v>289</v>
      </c>
      <c r="I1159" s="110">
        <v>0</v>
      </c>
      <c r="J1159" s="110"/>
      <c r="K1159" s="110">
        <v>0</v>
      </c>
      <c r="L1159" s="110">
        <v>0</v>
      </c>
      <c r="M1159" s="110">
        <v>0</v>
      </c>
      <c r="N1159" s="110">
        <v>0</v>
      </c>
    </row>
    <row r="1160" spans="1:14" x14ac:dyDescent="0.3">
      <c r="A1160" s="74">
        <v>280010</v>
      </c>
      <c r="B1160" s="74" t="s">
        <v>97</v>
      </c>
      <c r="C1160" s="74">
        <v>20</v>
      </c>
      <c r="D1160" s="74" t="s">
        <v>666</v>
      </c>
      <c r="E1160" s="74" t="s">
        <v>6256</v>
      </c>
      <c r="F1160" s="74" t="s">
        <v>961</v>
      </c>
      <c r="G1160" s="74" t="s">
        <v>286</v>
      </c>
      <c r="H1160" s="74">
        <v>68818</v>
      </c>
      <c r="I1160" s="110">
        <v>350</v>
      </c>
      <c r="J1160" s="110"/>
      <c r="K1160" s="110"/>
      <c r="L1160" s="110"/>
      <c r="M1160" s="110">
        <v>0</v>
      </c>
      <c r="N1160" s="110">
        <v>84.69</v>
      </c>
    </row>
    <row r="1161" spans="1:14" x14ac:dyDescent="0.3">
      <c r="A1161" s="74">
        <v>280022</v>
      </c>
      <c r="B1161" s="74" t="s">
        <v>97</v>
      </c>
      <c r="C1161" s="74">
        <v>20</v>
      </c>
      <c r="D1161" s="74" t="s">
        <v>666</v>
      </c>
      <c r="E1161" s="74" t="s">
        <v>2735</v>
      </c>
      <c r="F1161" s="74" t="s">
        <v>2736</v>
      </c>
      <c r="G1161" s="74" t="s">
        <v>286</v>
      </c>
      <c r="H1161" s="74">
        <v>68937</v>
      </c>
      <c r="I1161" s="110">
        <v>65.7</v>
      </c>
      <c r="J1161" s="110"/>
      <c r="K1161" s="110">
        <v>0</v>
      </c>
      <c r="L1161" s="110">
        <v>0</v>
      </c>
      <c r="M1161" s="110">
        <v>0</v>
      </c>
      <c r="N1161" s="110">
        <v>0</v>
      </c>
    </row>
    <row r="1162" spans="1:14" x14ac:dyDescent="0.3">
      <c r="A1162" s="74">
        <v>280023</v>
      </c>
      <c r="B1162" s="74" t="s">
        <v>97</v>
      </c>
      <c r="C1162" s="74">
        <v>20</v>
      </c>
      <c r="D1162" s="74" t="s">
        <v>666</v>
      </c>
      <c r="E1162" s="74" t="s">
        <v>2737</v>
      </c>
      <c r="F1162" s="74" t="s">
        <v>2738</v>
      </c>
      <c r="G1162" s="74" t="s">
        <v>286</v>
      </c>
      <c r="H1162" s="74">
        <v>68352</v>
      </c>
      <c r="I1162" s="110">
        <v>242.64</v>
      </c>
      <c r="J1162" s="110">
        <v>0</v>
      </c>
      <c r="K1162" s="110">
        <v>0</v>
      </c>
      <c r="L1162" s="110"/>
      <c r="M1162" s="110"/>
      <c r="N1162" s="110">
        <v>0</v>
      </c>
    </row>
    <row r="1163" spans="1:14" x14ac:dyDescent="0.3">
      <c r="A1163" s="74">
        <v>280024</v>
      </c>
      <c r="B1163" s="74" t="s">
        <v>97</v>
      </c>
      <c r="C1163" s="74">
        <v>20</v>
      </c>
      <c r="D1163" s="74" t="s">
        <v>666</v>
      </c>
      <c r="E1163" s="74" t="s">
        <v>2739</v>
      </c>
      <c r="F1163" s="74" t="s">
        <v>2740</v>
      </c>
      <c r="G1163" s="74" t="s">
        <v>286</v>
      </c>
      <c r="H1163" s="74">
        <v>68355</v>
      </c>
      <c r="I1163" s="110">
        <v>950</v>
      </c>
      <c r="J1163" s="110"/>
      <c r="K1163" s="110"/>
      <c r="L1163" s="110"/>
      <c r="M1163" s="110"/>
      <c r="N1163" s="110">
        <v>5</v>
      </c>
    </row>
    <row r="1164" spans="1:14" x14ac:dyDescent="0.3">
      <c r="A1164" s="74">
        <v>280025</v>
      </c>
      <c r="B1164" s="74" t="s">
        <v>97</v>
      </c>
      <c r="C1164" s="74">
        <v>20</v>
      </c>
      <c r="D1164" s="74" t="s">
        <v>666</v>
      </c>
      <c r="E1164" s="74" t="s">
        <v>2741</v>
      </c>
      <c r="F1164" s="74" t="s">
        <v>2742</v>
      </c>
      <c r="G1164" s="74" t="s">
        <v>286</v>
      </c>
      <c r="H1164" s="74">
        <v>68025</v>
      </c>
      <c r="I1164" s="110">
        <v>992.92</v>
      </c>
      <c r="J1164" s="110"/>
      <c r="K1164" s="110">
        <v>0</v>
      </c>
      <c r="L1164" s="110">
        <v>0</v>
      </c>
      <c r="M1164" s="110">
        <v>5</v>
      </c>
      <c r="N1164" s="110">
        <v>5</v>
      </c>
    </row>
    <row r="1165" spans="1:14" x14ac:dyDescent="0.3">
      <c r="A1165" s="74">
        <v>280026</v>
      </c>
      <c r="B1165" s="74" t="s">
        <v>97</v>
      </c>
      <c r="C1165" s="74">
        <v>20</v>
      </c>
      <c r="D1165" s="74" t="s">
        <v>666</v>
      </c>
      <c r="E1165" s="74" t="s">
        <v>2743</v>
      </c>
      <c r="F1165" s="74" t="s">
        <v>2744</v>
      </c>
      <c r="G1165" s="74" t="s">
        <v>286</v>
      </c>
      <c r="H1165" s="74">
        <v>68803</v>
      </c>
      <c r="I1165" s="110">
        <v>0</v>
      </c>
      <c r="J1165" s="110"/>
      <c r="K1165" s="110">
        <v>0</v>
      </c>
      <c r="L1165" s="110">
        <v>0</v>
      </c>
      <c r="M1165" s="110">
        <v>0</v>
      </c>
      <c r="N1165" s="110">
        <v>0</v>
      </c>
    </row>
    <row r="1166" spans="1:14" x14ac:dyDescent="0.3">
      <c r="A1166" s="74">
        <v>280034</v>
      </c>
      <c r="B1166" s="74" t="s">
        <v>97</v>
      </c>
      <c r="C1166" s="74">
        <v>20</v>
      </c>
      <c r="D1166" s="74" t="s">
        <v>666</v>
      </c>
      <c r="E1166" s="74" t="s">
        <v>2755</v>
      </c>
      <c r="F1166" s="74" t="s">
        <v>2754</v>
      </c>
      <c r="G1166" s="74" t="s">
        <v>286</v>
      </c>
      <c r="H1166" s="74">
        <v>68508</v>
      </c>
      <c r="I1166" s="110">
        <v>2297.66</v>
      </c>
      <c r="J1166" s="110"/>
      <c r="K1166" s="110"/>
      <c r="L1166" s="110"/>
      <c r="M1166" s="110">
        <v>30</v>
      </c>
      <c r="N1166" s="110">
        <v>475</v>
      </c>
    </row>
    <row r="1167" spans="1:14" x14ac:dyDescent="0.3">
      <c r="A1167" s="74">
        <v>280048</v>
      </c>
      <c r="B1167" s="74" t="s">
        <v>97</v>
      </c>
      <c r="C1167" s="74">
        <v>20</v>
      </c>
      <c r="D1167" s="74" t="s">
        <v>666</v>
      </c>
      <c r="E1167" s="74" t="s">
        <v>2770</v>
      </c>
      <c r="F1167" s="74" t="s">
        <v>2771</v>
      </c>
      <c r="G1167" s="74" t="s">
        <v>286</v>
      </c>
      <c r="H1167" s="74" t="s">
        <v>288</v>
      </c>
      <c r="I1167" s="110">
        <v>4775</v>
      </c>
      <c r="J1167" s="110"/>
      <c r="K1167" s="110">
        <v>0</v>
      </c>
      <c r="L1167" s="110"/>
      <c r="M1167" s="110">
        <v>0</v>
      </c>
      <c r="N1167" s="110">
        <v>0</v>
      </c>
    </row>
    <row r="1168" spans="1:14" x14ac:dyDescent="0.3">
      <c r="A1168" s="74">
        <v>280054</v>
      </c>
      <c r="B1168" s="74" t="s">
        <v>97</v>
      </c>
      <c r="C1168" s="74">
        <v>20</v>
      </c>
      <c r="D1168" s="74" t="s">
        <v>666</v>
      </c>
      <c r="E1168" s="74" t="s">
        <v>2776</v>
      </c>
      <c r="F1168" s="74" t="s">
        <v>2777</v>
      </c>
      <c r="G1168" s="74" t="s">
        <v>286</v>
      </c>
      <c r="H1168" s="74">
        <v>68048</v>
      </c>
      <c r="I1168" s="110">
        <v>0</v>
      </c>
      <c r="J1168" s="110"/>
      <c r="K1168" s="110">
        <v>31</v>
      </c>
      <c r="L1168" s="110">
        <v>49</v>
      </c>
      <c r="M1168" s="110">
        <v>5</v>
      </c>
      <c r="N1168" s="110">
        <v>36</v>
      </c>
    </row>
    <row r="1169" spans="1:14" x14ac:dyDescent="0.3">
      <c r="A1169" s="74">
        <v>280055</v>
      </c>
      <c r="B1169" s="74" t="s">
        <v>97</v>
      </c>
      <c r="C1169" s="74">
        <v>20</v>
      </c>
      <c r="D1169" s="74" t="s">
        <v>666</v>
      </c>
      <c r="E1169" s="74" t="s">
        <v>6547</v>
      </c>
      <c r="F1169" s="74" t="s">
        <v>2778</v>
      </c>
      <c r="G1169" s="74" t="s">
        <v>286</v>
      </c>
      <c r="H1169" s="74">
        <v>69361</v>
      </c>
      <c r="I1169" s="110">
        <v>7427.76</v>
      </c>
      <c r="J1169" s="110"/>
      <c r="K1169" s="110">
        <v>225</v>
      </c>
      <c r="L1169" s="110">
        <v>139</v>
      </c>
      <c r="M1169" s="110">
        <v>105</v>
      </c>
      <c r="N1169" s="110">
        <v>329</v>
      </c>
    </row>
    <row r="1170" spans="1:14" x14ac:dyDescent="0.3">
      <c r="A1170" s="74">
        <v>280057</v>
      </c>
      <c r="B1170" s="74" t="s">
        <v>97</v>
      </c>
      <c r="C1170" s="74">
        <v>20</v>
      </c>
      <c r="D1170" s="74" t="s">
        <v>666</v>
      </c>
      <c r="E1170" s="74" t="s">
        <v>2782</v>
      </c>
      <c r="F1170" s="74" t="s">
        <v>2783</v>
      </c>
      <c r="G1170" s="74" t="s">
        <v>286</v>
      </c>
      <c r="H1170" s="74">
        <v>69162</v>
      </c>
      <c r="I1170" s="110">
        <v>500</v>
      </c>
      <c r="J1170" s="110"/>
      <c r="K1170" s="110">
        <v>0</v>
      </c>
      <c r="L1170" s="110">
        <v>0</v>
      </c>
      <c r="M1170" s="110">
        <v>0</v>
      </c>
      <c r="N1170" s="110">
        <v>0</v>
      </c>
    </row>
    <row r="1171" spans="1:14" x14ac:dyDescent="0.3">
      <c r="A1171" s="74">
        <v>280035</v>
      </c>
      <c r="B1171" s="74" t="s">
        <v>97</v>
      </c>
      <c r="C1171" s="74">
        <v>20</v>
      </c>
      <c r="D1171" s="74" t="s">
        <v>2756</v>
      </c>
      <c r="E1171" s="74" t="s">
        <v>2757</v>
      </c>
      <c r="F1171" s="74" t="s">
        <v>2750</v>
      </c>
      <c r="G1171" s="74" t="s">
        <v>286</v>
      </c>
      <c r="H1171" s="74">
        <v>68507</v>
      </c>
      <c r="I1171" s="110">
        <v>400</v>
      </c>
      <c r="J1171" s="110"/>
      <c r="K1171" s="110"/>
      <c r="L1171" s="110"/>
      <c r="M1171" s="110">
        <v>320</v>
      </c>
      <c r="N1171" s="110">
        <v>1</v>
      </c>
    </row>
    <row r="1172" spans="1:14" x14ac:dyDescent="0.3">
      <c r="A1172" s="74">
        <v>289020</v>
      </c>
      <c r="B1172" s="74" t="s">
        <v>97</v>
      </c>
      <c r="C1172" s="74">
        <v>20</v>
      </c>
      <c r="D1172" s="74" t="s">
        <v>2795</v>
      </c>
      <c r="E1172" s="74" t="s">
        <v>5324</v>
      </c>
      <c r="F1172" s="74" t="s">
        <v>2754</v>
      </c>
      <c r="G1172" s="74" t="s">
        <v>286</v>
      </c>
      <c r="H1172" s="74">
        <v>68510</v>
      </c>
      <c r="I1172" s="110">
        <v>0</v>
      </c>
      <c r="J1172" s="110"/>
      <c r="K1172" s="110">
        <v>0</v>
      </c>
      <c r="L1172" s="110">
        <v>0</v>
      </c>
      <c r="M1172" s="110">
        <v>0</v>
      </c>
      <c r="N1172" s="110">
        <v>0</v>
      </c>
    </row>
    <row r="1173" spans="1:14" x14ac:dyDescent="0.3">
      <c r="A1173" s="74">
        <v>280041</v>
      </c>
      <c r="B1173" s="74" t="s">
        <v>97</v>
      </c>
      <c r="C1173" s="74">
        <v>20</v>
      </c>
      <c r="D1173" s="74" t="s">
        <v>2762</v>
      </c>
      <c r="E1173" s="74" t="s">
        <v>2763</v>
      </c>
      <c r="F1173" s="74" t="s">
        <v>2172</v>
      </c>
      <c r="G1173" s="74" t="s">
        <v>286</v>
      </c>
      <c r="H1173" s="74">
        <v>68409</v>
      </c>
      <c r="I1173" s="110">
        <v>227.82</v>
      </c>
      <c r="J1173" s="110"/>
      <c r="K1173" s="110"/>
      <c r="L1173" s="110"/>
      <c r="M1173" s="110"/>
      <c r="N1173" s="110">
        <v>0</v>
      </c>
    </row>
    <row r="1174" spans="1:14" x14ac:dyDescent="0.3">
      <c r="A1174" s="74">
        <v>280044</v>
      </c>
      <c r="B1174" s="74" t="s">
        <v>97</v>
      </c>
      <c r="C1174" s="74">
        <v>20</v>
      </c>
      <c r="D1174" s="74" t="s">
        <v>5594</v>
      </c>
      <c r="E1174" s="74" t="s">
        <v>1705</v>
      </c>
      <c r="F1174" s="74" t="s">
        <v>5595</v>
      </c>
      <c r="G1174" s="74" t="s">
        <v>286</v>
      </c>
      <c r="H1174" s="74">
        <v>68414</v>
      </c>
      <c r="I1174" s="110"/>
      <c r="J1174" s="110"/>
      <c r="K1174" s="110"/>
      <c r="L1174" s="110"/>
      <c r="M1174" s="110"/>
      <c r="N1174" s="110"/>
    </row>
    <row r="1175" spans="1:14" x14ac:dyDescent="0.3">
      <c r="A1175" s="74">
        <v>280049</v>
      </c>
      <c r="B1175" s="74" t="s">
        <v>97</v>
      </c>
      <c r="C1175" s="74">
        <v>20</v>
      </c>
      <c r="D1175" s="74" t="s">
        <v>2772</v>
      </c>
      <c r="E1175" s="74" t="s">
        <v>6585</v>
      </c>
      <c r="F1175" s="74" t="s">
        <v>2771</v>
      </c>
      <c r="G1175" s="74" t="s">
        <v>286</v>
      </c>
      <c r="H1175" s="74" t="s">
        <v>6548</v>
      </c>
      <c r="I1175" s="110">
        <v>0</v>
      </c>
      <c r="J1175" s="110"/>
      <c r="K1175" s="110"/>
      <c r="L1175" s="110"/>
      <c r="M1175" s="110"/>
      <c r="N1175" s="110">
        <v>0</v>
      </c>
    </row>
    <row r="1176" spans="1:14" x14ac:dyDescent="0.3">
      <c r="A1176" s="74">
        <v>280056</v>
      </c>
      <c r="B1176" s="74" t="s">
        <v>97</v>
      </c>
      <c r="C1176" s="74">
        <v>20</v>
      </c>
      <c r="D1176" s="74" t="s">
        <v>2779</v>
      </c>
      <c r="E1176" s="74" t="s">
        <v>2780</v>
      </c>
      <c r="F1176" s="74" t="s">
        <v>2781</v>
      </c>
      <c r="G1176" s="74" t="s">
        <v>286</v>
      </c>
      <c r="H1176" s="74">
        <v>68437</v>
      </c>
      <c r="I1176" s="110"/>
      <c r="J1176" s="110"/>
      <c r="K1176" s="110"/>
      <c r="L1176" s="110"/>
      <c r="M1176" s="110"/>
      <c r="N1176" s="110">
        <v>0</v>
      </c>
    </row>
    <row r="1177" spans="1:14" x14ac:dyDescent="0.3">
      <c r="A1177" s="74">
        <v>280067</v>
      </c>
      <c r="B1177" s="74" t="s">
        <v>97</v>
      </c>
      <c r="C1177" s="74">
        <v>20</v>
      </c>
      <c r="D1177" s="74" t="s">
        <v>2792</v>
      </c>
      <c r="E1177" s="74" t="s">
        <v>2793</v>
      </c>
      <c r="F1177" s="74" t="s">
        <v>2750</v>
      </c>
      <c r="G1177" s="74" t="s">
        <v>286</v>
      </c>
      <c r="H1177" s="74">
        <v>68512</v>
      </c>
      <c r="I1177" s="110"/>
      <c r="J1177" s="110"/>
      <c r="K1177" s="110"/>
      <c r="L1177" s="110"/>
      <c r="M1177" s="110">
        <v>0</v>
      </c>
      <c r="N1177" s="110">
        <v>0</v>
      </c>
    </row>
    <row r="1178" spans="1:14" x14ac:dyDescent="0.3">
      <c r="A1178" s="74">
        <v>280036</v>
      </c>
      <c r="B1178" s="74" t="s">
        <v>97</v>
      </c>
      <c r="C1178" s="74">
        <v>20</v>
      </c>
      <c r="D1178" s="74" t="s">
        <v>2758</v>
      </c>
      <c r="E1178" s="74" t="s">
        <v>2759</v>
      </c>
      <c r="F1178" s="74" t="s">
        <v>2750</v>
      </c>
      <c r="G1178" s="74" t="s">
        <v>286</v>
      </c>
      <c r="H1178" s="74">
        <v>68502</v>
      </c>
      <c r="I1178" s="110">
        <v>215</v>
      </c>
      <c r="J1178" s="110"/>
      <c r="K1178" s="110">
        <v>0</v>
      </c>
      <c r="L1178" s="110"/>
      <c r="M1178" s="110">
        <v>0</v>
      </c>
      <c r="N1178" s="110">
        <v>0</v>
      </c>
    </row>
    <row r="1179" spans="1:14" x14ac:dyDescent="0.3">
      <c r="A1179" s="74">
        <v>280029</v>
      </c>
      <c r="B1179" s="74" t="s">
        <v>97</v>
      </c>
      <c r="C1179" s="74">
        <v>20</v>
      </c>
      <c r="D1179" s="74" t="s">
        <v>2418</v>
      </c>
      <c r="E1179" s="74" t="s">
        <v>2747</v>
      </c>
      <c r="F1179" s="74" t="s">
        <v>2748</v>
      </c>
      <c r="G1179" s="74" t="s">
        <v>286</v>
      </c>
      <c r="H1179" s="74" t="s">
        <v>291</v>
      </c>
      <c r="I1179" s="110">
        <v>150</v>
      </c>
      <c r="J1179" s="110"/>
      <c r="K1179" s="110"/>
      <c r="L1179" s="110"/>
      <c r="M1179" s="110"/>
      <c r="N1179" s="110">
        <v>0</v>
      </c>
    </row>
    <row r="1180" spans="1:14" x14ac:dyDescent="0.3">
      <c r="A1180" s="74">
        <v>280063</v>
      </c>
      <c r="B1180" s="74" t="s">
        <v>97</v>
      </c>
      <c r="C1180" s="74">
        <v>20</v>
      </c>
      <c r="D1180" s="74" t="s">
        <v>2789</v>
      </c>
      <c r="E1180" s="74" t="s">
        <v>6028</v>
      </c>
      <c r="F1180" s="74" t="s">
        <v>6029</v>
      </c>
      <c r="G1180" s="74" t="s">
        <v>286</v>
      </c>
      <c r="H1180" s="74" t="s">
        <v>6030</v>
      </c>
      <c r="I1180" s="110">
        <v>0</v>
      </c>
      <c r="J1180" s="110">
        <v>0</v>
      </c>
      <c r="K1180" s="110">
        <v>0</v>
      </c>
      <c r="L1180" s="110">
        <v>0</v>
      </c>
      <c r="M1180" s="110"/>
      <c r="N1180" s="110"/>
    </row>
    <row r="1181" spans="1:14" x14ac:dyDescent="0.3">
      <c r="A1181" s="74">
        <v>340158</v>
      </c>
      <c r="B1181" s="74" t="s">
        <v>96</v>
      </c>
      <c r="C1181" s="74">
        <v>21</v>
      </c>
      <c r="D1181" s="74" t="s">
        <v>2880</v>
      </c>
      <c r="E1181" s="74" t="s">
        <v>2881</v>
      </c>
      <c r="F1181" s="74" t="s">
        <v>2882</v>
      </c>
      <c r="G1181" s="74" t="s">
        <v>293</v>
      </c>
      <c r="H1181" s="74">
        <v>28501</v>
      </c>
      <c r="I1181" s="110">
        <v>0</v>
      </c>
      <c r="J1181" s="110"/>
      <c r="K1181" s="110">
        <v>0</v>
      </c>
      <c r="L1181" s="110">
        <v>0</v>
      </c>
      <c r="M1181" s="110"/>
      <c r="N1181" s="110"/>
    </row>
    <row r="1182" spans="1:14" x14ac:dyDescent="0.3">
      <c r="A1182" s="74">
        <v>340014</v>
      </c>
      <c r="B1182" s="74" t="s">
        <v>96</v>
      </c>
      <c r="C1182" s="74">
        <v>21</v>
      </c>
      <c r="D1182" s="74" t="s">
        <v>2801</v>
      </c>
      <c r="E1182" s="74" t="s">
        <v>2802</v>
      </c>
      <c r="F1182" s="74" t="s">
        <v>2803</v>
      </c>
      <c r="G1182" s="74" t="s">
        <v>293</v>
      </c>
      <c r="H1182" s="74">
        <v>28513</v>
      </c>
      <c r="I1182" s="110"/>
      <c r="J1182" s="110"/>
      <c r="K1182" s="110"/>
      <c r="L1182" s="110"/>
      <c r="M1182" s="110">
        <v>0</v>
      </c>
      <c r="N1182" s="110">
        <v>0</v>
      </c>
    </row>
    <row r="1183" spans="1:14" x14ac:dyDescent="0.3">
      <c r="A1183" s="74">
        <v>340021</v>
      </c>
      <c r="B1183" s="74" t="s">
        <v>96</v>
      </c>
      <c r="C1183" s="74">
        <v>21</v>
      </c>
      <c r="D1183" s="74" t="s">
        <v>2806</v>
      </c>
      <c r="E1183" s="74" t="s">
        <v>2807</v>
      </c>
      <c r="F1183" s="74" t="s">
        <v>2808</v>
      </c>
      <c r="G1183" s="74" t="s">
        <v>293</v>
      </c>
      <c r="H1183" s="74">
        <v>27808</v>
      </c>
      <c r="I1183" s="110">
        <v>0</v>
      </c>
      <c r="J1183" s="110">
        <v>0</v>
      </c>
      <c r="K1183" s="110"/>
      <c r="L1183" s="110"/>
      <c r="M1183" s="110"/>
      <c r="N1183" s="110">
        <v>1190</v>
      </c>
    </row>
    <row r="1184" spans="1:14" x14ac:dyDescent="0.3">
      <c r="A1184" s="74">
        <v>340006</v>
      </c>
      <c r="B1184" s="74" t="s">
        <v>96</v>
      </c>
      <c r="C1184" s="74">
        <v>21</v>
      </c>
      <c r="D1184" s="74" t="s">
        <v>869</v>
      </c>
      <c r="E1184" s="74" t="s">
        <v>2796</v>
      </c>
      <c r="F1184" s="74" t="s">
        <v>2797</v>
      </c>
      <c r="G1184" s="74" t="s">
        <v>293</v>
      </c>
      <c r="H1184" s="74">
        <v>28510</v>
      </c>
      <c r="I1184" s="110">
        <v>1000</v>
      </c>
      <c r="J1184" s="110">
        <v>0</v>
      </c>
      <c r="K1184" s="110"/>
      <c r="L1184" s="110"/>
      <c r="M1184" s="110"/>
      <c r="N1184" s="110">
        <v>0</v>
      </c>
    </row>
    <row r="1185" spans="1:14" x14ac:dyDescent="0.3">
      <c r="A1185" s="74">
        <v>340137</v>
      </c>
      <c r="B1185" s="74" t="s">
        <v>96</v>
      </c>
      <c r="C1185" s="74">
        <v>21</v>
      </c>
      <c r="D1185" s="74" t="s">
        <v>811</v>
      </c>
      <c r="E1185" s="74" t="s">
        <v>6031</v>
      </c>
      <c r="F1185" s="74" t="s">
        <v>2872</v>
      </c>
      <c r="G1185" s="74" t="s">
        <v>293</v>
      </c>
      <c r="H1185" s="74">
        <v>28530</v>
      </c>
      <c r="I1185" s="110"/>
      <c r="J1185" s="110"/>
      <c r="K1185" s="110"/>
      <c r="L1185" s="110"/>
      <c r="M1185" s="110"/>
      <c r="N1185" s="110"/>
    </row>
    <row r="1186" spans="1:14" x14ac:dyDescent="0.3">
      <c r="A1186" s="74">
        <v>340111</v>
      </c>
      <c r="B1186" s="74" t="s">
        <v>96</v>
      </c>
      <c r="C1186" s="74">
        <v>21</v>
      </c>
      <c r="D1186" s="74" t="s">
        <v>2851</v>
      </c>
      <c r="E1186" s="74" t="s">
        <v>2852</v>
      </c>
      <c r="F1186" s="74" t="s">
        <v>2853</v>
      </c>
      <c r="G1186" s="74" t="s">
        <v>293</v>
      </c>
      <c r="H1186" s="74">
        <v>27524</v>
      </c>
      <c r="I1186" s="110"/>
      <c r="J1186" s="110"/>
      <c r="K1186" s="110"/>
      <c r="L1186" s="110"/>
      <c r="M1186" s="110">
        <v>0</v>
      </c>
      <c r="N1186" s="110">
        <v>0</v>
      </c>
    </row>
    <row r="1187" spans="1:14" x14ac:dyDescent="0.3">
      <c r="A1187" s="74">
        <v>340358</v>
      </c>
      <c r="B1187" s="74" t="s">
        <v>96</v>
      </c>
      <c r="C1187" s="74">
        <v>21</v>
      </c>
      <c r="D1187" s="74" t="s">
        <v>6032</v>
      </c>
      <c r="E1187" s="74" t="s">
        <v>6033</v>
      </c>
      <c r="F1187" s="74" t="s">
        <v>6034</v>
      </c>
      <c r="G1187" s="74" t="s">
        <v>293</v>
      </c>
      <c r="H1187" s="74" t="s">
        <v>6035</v>
      </c>
      <c r="I1187" s="110"/>
      <c r="J1187" s="110"/>
      <c r="K1187" s="110"/>
      <c r="L1187" s="110"/>
      <c r="M1187" s="110"/>
      <c r="N1187" s="110">
        <v>0</v>
      </c>
    </row>
    <row r="1188" spans="1:14" x14ac:dyDescent="0.3">
      <c r="A1188" s="74">
        <v>340199</v>
      </c>
      <c r="B1188" s="74" t="s">
        <v>96</v>
      </c>
      <c r="C1188" s="74">
        <v>21</v>
      </c>
      <c r="D1188" s="74" t="s">
        <v>2905</v>
      </c>
      <c r="E1188" s="74" t="s">
        <v>2906</v>
      </c>
      <c r="F1188" s="74" t="s">
        <v>2907</v>
      </c>
      <c r="G1188" s="74" t="s">
        <v>293</v>
      </c>
      <c r="H1188" s="74" t="s">
        <v>299</v>
      </c>
      <c r="I1188" s="110">
        <v>0</v>
      </c>
      <c r="J1188" s="110">
        <v>0</v>
      </c>
      <c r="K1188" s="110"/>
      <c r="L1188" s="110"/>
      <c r="M1188" s="110">
        <v>0</v>
      </c>
      <c r="N1188" s="110">
        <v>5</v>
      </c>
    </row>
    <row r="1189" spans="1:14" x14ac:dyDescent="0.3">
      <c r="A1189" s="74">
        <v>340049</v>
      </c>
      <c r="B1189" s="74" t="s">
        <v>96</v>
      </c>
      <c r="C1189" s="74">
        <v>21</v>
      </c>
      <c r="D1189" s="74" t="s">
        <v>2823</v>
      </c>
      <c r="E1189" s="74" t="s">
        <v>2824</v>
      </c>
      <c r="F1189" s="74" t="s">
        <v>2420</v>
      </c>
      <c r="G1189" s="74" t="s">
        <v>293</v>
      </c>
      <c r="H1189" s="74">
        <v>28328</v>
      </c>
      <c r="I1189" s="110">
        <v>620</v>
      </c>
      <c r="J1189" s="110"/>
      <c r="K1189" s="110"/>
      <c r="L1189" s="110"/>
      <c r="M1189" s="110"/>
      <c r="N1189" s="110"/>
    </row>
    <row r="1190" spans="1:14" x14ac:dyDescent="0.3">
      <c r="A1190" s="74">
        <v>340208</v>
      </c>
      <c r="B1190" s="74" t="s">
        <v>96</v>
      </c>
      <c r="C1190" s="74">
        <v>21</v>
      </c>
      <c r="D1190" s="74" t="s">
        <v>6036</v>
      </c>
      <c r="E1190" s="74" t="s">
        <v>6037</v>
      </c>
      <c r="F1190" s="74" t="s">
        <v>6038</v>
      </c>
      <c r="G1190" s="74" t="s">
        <v>293</v>
      </c>
      <c r="H1190" s="74" t="s">
        <v>6039</v>
      </c>
      <c r="I1190" s="110"/>
      <c r="J1190" s="110">
        <v>0</v>
      </c>
      <c r="K1190" s="110"/>
      <c r="L1190" s="110"/>
      <c r="M1190" s="110"/>
      <c r="N1190" s="110"/>
    </row>
    <row r="1191" spans="1:14" x14ac:dyDescent="0.3">
      <c r="A1191" s="74">
        <v>340059</v>
      </c>
      <c r="B1191" s="74" t="s">
        <v>96</v>
      </c>
      <c r="C1191" s="74">
        <v>21</v>
      </c>
      <c r="D1191" s="74" t="s">
        <v>2825</v>
      </c>
      <c r="E1191" s="74" t="s">
        <v>6040</v>
      </c>
      <c r="F1191" s="74" t="s">
        <v>887</v>
      </c>
      <c r="G1191" s="74" t="s">
        <v>293</v>
      </c>
      <c r="H1191" s="74" t="s">
        <v>6041</v>
      </c>
      <c r="I1191" s="110"/>
      <c r="J1191" s="110"/>
      <c r="K1191" s="110"/>
      <c r="L1191" s="110"/>
      <c r="M1191" s="110"/>
      <c r="N1191" s="110">
        <v>0</v>
      </c>
    </row>
    <row r="1192" spans="1:14" x14ac:dyDescent="0.3">
      <c r="A1192" s="74">
        <v>340190</v>
      </c>
      <c r="B1192" s="74" t="s">
        <v>96</v>
      </c>
      <c r="C1192" s="74">
        <v>21</v>
      </c>
      <c r="D1192" s="74" t="s">
        <v>2900</v>
      </c>
      <c r="E1192" s="74" t="s">
        <v>2901</v>
      </c>
      <c r="F1192" s="74" t="s">
        <v>2902</v>
      </c>
      <c r="G1192" s="74" t="s">
        <v>293</v>
      </c>
      <c r="H1192" s="74">
        <v>28556</v>
      </c>
      <c r="I1192" s="110"/>
      <c r="J1192" s="110"/>
      <c r="K1192" s="110"/>
      <c r="L1192" s="110"/>
      <c r="M1192" s="110"/>
      <c r="N1192" s="110">
        <v>0</v>
      </c>
    </row>
    <row r="1193" spans="1:14" x14ac:dyDescent="0.3">
      <c r="A1193" s="74">
        <v>340331</v>
      </c>
      <c r="B1193" s="74" t="s">
        <v>96</v>
      </c>
      <c r="C1193" s="74">
        <v>21</v>
      </c>
      <c r="D1193" s="74" t="s">
        <v>2970</v>
      </c>
      <c r="E1193" s="74" t="s">
        <v>2971</v>
      </c>
      <c r="F1193" s="74" t="s">
        <v>2972</v>
      </c>
      <c r="G1193" s="74" t="s">
        <v>293</v>
      </c>
      <c r="H1193" s="74">
        <v>27513</v>
      </c>
      <c r="I1193" s="110">
        <v>1107</v>
      </c>
      <c r="J1193" s="110"/>
      <c r="K1193" s="110"/>
      <c r="L1193" s="110">
        <v>50</v>
      </c>
      <c r="M1193" s="110">
        <v>0</v>
      </c>
      <c r="N1193" s="110">
        <v>25</v>
      </c>
    </row>
    <row r="1194" spans="1:14" x14ac:dyDescent="0.3">
      <c r="A1194" s="74">
        <v>340071</v>
      </c>
      <c r="B1194" s="74" t="s">
        <v>96</v>
      </c>
      <c r="C1194" s="74">
        <v>21</v>
      </c>
      <c r="D1194" s="74" t="s">
        <v>2829</v>
      </c>
      <c r="E1194" s="74" t="s">
        <v>2830</v>
      </c>
      <c r="F1194" s="74" t="s">
        <v>2831</v>
      </c>
      <c r="G1194" s="74" t="s">
        <v>293</v>
      </c>
      <c r="H1194" s="74">
        <v>28333</v>
      </c>
      <c r="I1194" s="110">
        <v>0</v>
      </c>
      <c r="J1194" s="110"/>
      <c r="K1194" s="110"/>
      <c r="L1194" s="110"/>
      <c r="M1194" s="110"/>
      <c r="N1194" s="110"/>
    </row>
    <row r="1195" spans="1:14" x14ac:dyDescent="0.3">
      <c r="A1195" s="74">
        <v>340261</v>
      </c>
      <c r="B1195" s="74" t="s">
        <v>96</v>
      </c>
      <c r="C1195" s="74">
        <v>21</v>
      </c>
      <c r="D1195" s="74" t="s">
        <v>2935</v>
      </c>
      <c r="E1195" s="74" t="s">
        <v>2936</v>
      </c>
      <c r="F1195" s="74" t="s">
        <v>2937</v>
      </c>
      <c r="G1195" s="74" t="s">
        <v>293</v>
      </c>
      <c r="H1195" s="74">
        <v>28580</v>
      </c>
      <c r="I1195" s="110">
        <v>0</v>
      </c>
      <c r="J1195" s="110">
        <v>0</v>
      </c>
      <c r="K1195" s="110"/>
      <c r="L1195" s="110"/>
      <c r="M1195" s="110"/>
      <c r="N1195" s="110"/>
    </row>
    <row r="1196" spans="1:14" x14ac:dyDescent="0.3">
      <c r="A1196" s="74">
        <v>340089</v>
      </c>
      <c r="B1196" s="74" t="s">
        <v>96</v>
      </c>
      <c r="C1196" s="74">
        <v>21</v>
      </c>
      <c r="D1196" s="74" t="s">
        <v>5596</v>
      </c>
      <c r="E1196" s="74" t="s">
        <v>5597</v>
      </c>
      <c r="F1196" s="74" t="s">
        <v>5598</v>
      </c>
      <c r="G1196" s="74" t="s">
        <v>293</v>
      </c>
      <c r="H1196" s="74">
        <v>27824</v>
      </c>
      <c r="I1196" s="110">
        <v>300</v>
      </c>
      <c r="J1196" s="110"/>
      <c r="K1196" s="110"/>
      <c r="L1196" s="110"/>
      <c r="M1196" s="110"/>
      <c r="N1196" s="110"/>
    </row>
    <row r="1197" spans="1:14" x14ac:dyDescent="0.3">
      <c r="A1197" s="74">
        <v>340192</v>
      </c>
      <c r="B1197" s="74" t="s">
        <v>96</v>
      </c>
      <c r="C1197" s="74">
        <v>21</v>
      </c>
      <c r="D1197" s="74" t="s">
        <v>1335</v>
      </c>
      <c r="E1197" s="74" t="s">
        <v>2903</v>
      </c>
      <c r="F1197" s="74" t="s">
        <v>2904</v>
      </c>
      <c r="G1197" s="74" t="s">
        <v>293</v>
      </c>
      <c r="H1197" s="74">
        <v>28365</v>
      </c>
      <c r="I1197" s="110"/>
      <c r="J1197" s="110">
        <v>0</v>
      </c>
      <c r="K1197" s="110"/>
      <c r="L1197" s="110"/>
      <c r="M1197" s="110"/>
      <c r="N1197" s="110">
        <v>0</v>
      </c>
    </row>
    <row r="1198" spans="1:14" x14ac:dyDescent="0.3">
      <c r="A1198" s="74">
        <v>340095</v>
      </c>
      <c r="B1198" s="74" t="s">
        <v>96</v>
      </c>
      <c r="C1198" s="74">
        <v>21</v>
      </c>
      <c r="D1198" s="74" t="s">
        <v>6042</v>
      </c>
      <c r="E1198" s="74" t="s">
        <v>1249</v>
      </c>
      <c r="F1198" s="74" t="s">
        <v>6043</v>
      </c>
      <c r="G1198" s="74" t="s">
        <v>293</v>
      </c>
      <c r="H1198" s="74">
        <v>27825</v>
      </c>
      <c r="I1198" s="110"/>
      <c r="J1198" s="110"/>
      <c r="K1198" s="110"/>
      <c r="L1198" s="110"/>
      <c r="M1198" s="110"/>
      <c r="N1198" s="110"/>
    </row>
    <row r="1199" spans="1:14" x14ac:dyDescent="0.3">
      <c r="A1199" s="74">
        <v>340240</v>
      </c>
      <c r="B1199" s="74" t="s">
        <v>96</v>
      </c>
      <c r="C1199" s="74">
        <v>21</v>
      </c>
      <c r="D1199" s="74" t="s">
        <v>666</v>
      </c>
      <c r="E1199" s="74" t="s">
        <v>2925</v>
      </c>
      <c r="F1199" s="74" t="s">
        <v>2926</v>
      </c>
      <c r="G1199" s="74" t="s">
        <v>293</v>
      </c>
      <c r="H1199" s="74">
        <v>27803</v>
      </c>
      <c r="I1199" s="110">
        <v>1119.7</v>
      </c>
      <c r="J1199" s="110">
        <v>0</v>
      </c>
      <c r="K1199" s="110"/>
      <c r="L1199" s="110"/>
      <c r="M1199" s="110"/>
      <c r="N1199" s="110">
        <v>0</v>
      </c>
    </row>
    <row r="1200" spans="1:14" x14ac:dyDescent="0.3">
      <c r="A1200" s="74">
        <v>340028</v>
      </c>
      <c r="B1200" s="74" t="s">
        <v>96</v>
      </c>
      <c r="C1200" s="74">
        <v>21</v>
      </c>
      <c r="D1200" s="74" t="s">
        <v>666</v>
      </c>
      <c r="E1200" s="74" t="s">
        <v>2812</v>
      </c>
      <c r="F1200" s="74" t="s">
        <v>2813</v>
      </c>
      <c r="G1200" s="74" t="s">
        <v>293</v>
      </c>
      <c r="H1200" s="74">
        <v>27810</v>
      </c>
      <c r="I1200" s="110">
        <v>0</v>
      </c>
      <c r="J1200" s="110"/>
      <c r="K1200" s="110"/>
      <c r="L1200" s="110"/>
      <c r="M1200" s="110"/>
      <c r="N1200" s="110"/>
    </row>
    <row r="1201" spans="1:14" x14ac:dyDescent="0.3">
      <c r="A1201" s="74">
        <v>340222</v>
      </c>
      <c r="B1201" s="74" t="s">
        <v>96</v>
      </c>
      <c r="C1201" s="74">
        <v>21</v>
      </c>
      <c r="D1201" s="74" t="s">
        <v>666</v>
      </c>
      <c r="E1201" s="74" t="s">
        <v>2913</v>
      </c>
      <c r="F1201" s="74" t="s">
        <v>2914</v>
      </c>
      <c r="G1201" s="74" t="s">
        <v>293</v>
      </c>
      <c r="H1201" s="74" t="s">
        <v>294</v>
      </c>
      <c r="I1201" s="110">
        <v>400</v>
      </c>
      <c r="J1201" s="110">
        <v>0</v>
      </c>
      <c r="K1201" s="110"/>
      <c r="L1201" s="110"/>
      <c r="M1201" s="110"/>
      <c r="N1201" s="110"/>
    </row>
    <row r="1202" spans="1:14" x14ac:dyDescent="0.3">
      <c r="A1202" s="74">
        <v>340351</v>
      </c>
      <c r="B1202" s="74" t="s">
        <v>96</v>
      </c>
      <c r="C1202" s="74">
        <v>351</v>
      </c>
      <c r="D1202" s="74" t="s">
        <v>666</v>
      </c>
      <c r="E1202" s="74" t="s">
        <v>2973</v>
      </c>
      <c r="F1202" s="74" t="s">
        <v>2974</v>
      </c>
      <c r="G1202" s="74" t="s">
        <v>293</v>
      </c>
      <c r="H1202" s="74">
        <v>28574</v>
      </c>
      <c r="I1202" s="110">
        <v>0</v>
      </c>
      <c r="J1202" s="110"/>
      <c r="K1202" s="110"/>
      <c r="L1202" s="110"/>
      <c r="M1202" s="110">
        <v>0</v>
      </c>
      <c r="N1202" s="110">
        <v>0</v>
      </c>
    </row>
    <row r="1203" spans="1:14" x14ac:dyDescent="0.3">
      <c r="A1203" s="74">
        <v>340103</v>
      </c>
      <c r="B1203" s="74" t="s">
        <v>96</v>
      </c>
      <c r="C1203" s="74">
        <v>21</v>
      </c>
      <c r="D1203" s="74" t="s">
        <v>666</v>
      </c>
      <c r="E1203" s="74" t="s">
        <v>6044</v>
      </c>
      <c r="F1203" s="74" t="s">
        <v>1164</v>
      </c>
      <c r="G1203" s="74" t="s">
        <v>293</v>
      </c>
      <c r="H1203" s="74">
        <v>28305</v>
      </c>
      <c r="I1203" s="110"/>
      <c r="J1203" s="110"/>
      <c r="K1203" s="110"/>
      <c r="L1203" s="110"/>
      <c r="M1203" s="110"/>
      <c r="N1203" s="110"/>
    </row>
    <row r="1204" spans="1:14" x14ac:dyDescent="0.3">
      <c r="A1204" s="74">
        <v>340193</v>
      </c>
      <c r="B1204" s="74" t="s">
        <v>96</v>
      </c>
      <c r="C1204" s="74">
        <v>21</v>
      </c>
      <c r="D1204" s="74" t="s">
        <v>666</v>
      </c>
      <c r="E1204" s="74" t="s">
        <v>5602</v>
      </c>
      <c r="F1204" s="74" t="s">
        <v>2904</v>
      </c>
      <c r="G1204" s="74" t="s">
        <v>293</v>
      </c>
      <c r="H1204" s="74">
        <v>28365</v>
      </c>
      <c r="I1204" s="110"/>
      <c r="J1204" s="110"/>
      <c r="K1204" s="110"/>
      <c r="L1204" s="110"/>
      <c r="M1204" s="110"/>
      <c r="N1204" s="110"/>
    </row>
    <row r="1205" spans="1:14" x14ac:dyDescent="0.3">
      <c r="A1205" s="74">
        <v>340183</v>
      </c>
      <c r="B1205" s="74" t="s">
        <v>96</v>
      </c>
      <c r="C1205" s="74">
        <v>21</v>
      </c>
      <c r="D1205" s="74" t="s">
        <v>666</v>
      </c>
      <c r="E1205" s="74" t="s">
        <v>5600</v>
      </c>
      <c r="F1205" s="74" t="s">
        <v>5601</v>
      </c>
      <c r="G1205" s="74" t="s">
        <v>293</v>
      </c>
      <c r="H1205" s="74">
        <v>28092</v>
      </c>
      <c r="I1205" s="110"/>
      <c r="J1205" s="110"/>
      <c r="K1205" s="110"/>
      <c r="L1205" s="110"/>
      <c r="M1205" s="110"/>
      <c r="N1205" s="110"/>
    </row>
    <row r="1206" spans="1:14" x14ac:dyDescent="0.3">
      <c r="A1206" s="74">
        <v>340233</v>
      </c>
      <c r="B1206" s="74" t="s">
        <v>96</v>
      </c>
      <c r="C1206" s="74">
        <v>21</v>
      </c>
      <c r="D1206" s="74" t="s">
        <v>666</v>
      </c>
      <c r="E1206" s="74" t="s">
        <v>2921</v>
      </c>
      <c r="F1206" s="74" t="s">
        <v>2922</v>
      </c>
      <c r="G1206" s="74" t="s">
        <v>293</v>
      </c>
      <c r="H1206" s="74">
        <v>27320</v>
      </c>
      <c r="I1206" s="110"/>
      <c r="J1206" s="110"/>
      <c r="K1206" s="110"/>
      <c r="L1206" s="110"/>
      <c r="M1206" s="110">
        <v>0</v>
      </c>
      <c r="N1206" s="110">
        <v>217.88</v>
      </c>
    </row>
    <row r="1207" spans="1:14" x14ac:dyDescent="0.3">
      <c r="A1207" s="74">
        <v>340303</v>
      </c>
      <c r="B1207" s="74" t="s">
        <v>96</v>
      </c>
      <c r="C1207" s="74">
        <v>21</v>
      </c>
      <c r="D1207" s="74" t="s">
        <v>666</v>
      </c>
      <c r="E1207" s="74" t="s">
        <v>6276</v>
      </c>
      <c r="F1207" s="74" t="s">
        <v>2958</v>
      </c>
      <c r="G1207" s="74" t="s">
        <v>293</v>
      </c>
      <c r="H1207" s="74" t="s">
        <v>296</v>
      </c>
      <c r="I1207" s="110">
        <v>3078.84</v>
      </c>
      <c r="J1207" s="110"/>
      <c r="K1207" s="110"/>
      <c r="L1207" s="110"/>
      <c r="M1207" s="110">
        <v>0</v>
      </c>
      <c r="N1207" s="110">
        <v>0</v>
      </c>
    </row>
    <row r="1208" spans="1:14" x14ac:dyDescent="0.3">
      <c r="A1208" s="74">
        <v>410022</v>
      </c>
      <c r="B1208" s="74" t="s">
        <v>96</v>
      </c>
      <c r="C1208" s="74">
        <v>21</v>
      </c>
      <c r="D1208" s="74" t="s">
        <v>666</v>
      </c>
      <c r="E1208" s="74" t="s">
        <v>2979</v>
      </c>
      <c r="F1208" s="74" t="s">
        <v>718</v>
      </c>
      <c r="G1208" s="74" t="s">
        <v>301</v>
      </c>
      <c r="H1208" s="74" t="s">
        <v>305</v>
      </c>
      <c r="I1208" s="110">
        <v>230.67</v>
      </c>
      <c r="J1208" s="110"/>
      <c r="K1208" s="110">
        <v>0</v>
      </c>
      <c r="L1208" s="110"/>
      <c r="M1208" s="110">
        <v>0</v>
      </c>
      <c r="N1208" s="110">
        <v>0</v>
      </c>
    </row>
    <row r="1209" spans="1:14" x14ac:dyDescent="0.3">
      <c r="A1209" s="74">
        <v>340084</v>
      </c>
      <c r="B1209" s="74" t="s">
        <v>96</v>
      </c>
      <c r="C1209" s="74">
        <v>21</v>
      </c>
      <c r="D1209" s="74" t="s">
        <v>666</v>
      </c>
      <c r="E1209" s="74" t="s">
        <v>2843</v>
      </c>
      <c r="F1209" s="74" t="s">
        <v>2844</v>
      </c>
      <c r="G1209" s="74" t="s">
        <v>293</v>
      </c>
      <c r="H1209" s="74" t="s">
        <v>585</v>
      </c>
      <c r="I1209" s="110">
        <v>200</v>
      </c>
      <c r="J1209" s="110"/>
      <c r="K1209" s="110"/>
      <c r="L1209" s="110"/>
      <c r="M1209" s="110">
        <v>191</v>
      </c>
      <c r="N1209" s="110">
        <v>170</v>
      </c>
    </row>
    <row r="1210" spans="1:14" x14ac:dyDescent="0.3">
      <c r="A1210" s="74">
        <v>340138</v>
      </c>
      <c r="B1210" s="74" t="s">
        <v>96</v>
      </c>
      <c r="C1210" s="74">
        <v>21</v>
      </c>
      <c r="D1210" s="74" t="s">
        <v>666</v>
      </c>
      <c r="E1210" s="74" t="s">
        <v>2871</v>
      </c>
      <c r="F1210" s="74" t="s">
        <v>2872</v>
      </c>
      <c r="G1210" s="74" t="s">
        <v>293</v>
      </c>
      <c r="H1210" s="74" t="s">
        <v>562</v>
      </c>
      <c r="I1210" s="110">
        <v>0</v>
      </c>
      <c r="J1210" s="110"/>
      <c r="K1210" s="110"/>
      <c r="L1210" s="110"/>
      <c r="M1210" s="110"/>
      <c r="N1210" s="110"/>
    </row>
    <row r="1211" spans="1:14" x14ac:dyDescent="0.3">
      <c r="A1211" s="74">
        <v>340288</v>
      </c>
      <c r="B1211" s="74" t="s">
        <v>96</v>
      </c>
      <c r="C1211" s="74">
        <v>21</v>
      </c>
      <c r="D1211" s="74" t="s">
        <v>666</v>
      </c>
      <c r="E1211" s="74" t="s">
        <v>2950</v>
      </c>
      <c r="F1211" s="74" t="s">
        <v>852</v>
      </c>
      <c r="G1211" s="74" t="s">
        <v>293</v>
      </c>
      <c r="H1211" s="74">
        <v>27889</v>
      </c>
      <c r="I1211" s="110">
        <v>1200</v>
      </c>
      <c r="J1211" s="110">
        <v>0</v>
      </c>
      <c r="K1211" s="110"/>
      <c r="L1211" s="110"/>
      <c r="M1211" s="110">
        <v>10</v>
      </c>
      <c r="N1211" s="110">
        <v>1384.14</v>
      </c>
    </row>
    <row r="1212" spans="1:14" x14ac:dyDescent="0.3">
      <c r="A1212" s="74">
        <v>340297</v>
      </c>
      <c r="B1212" s="74" t="s">
        <v>96</v>
      </c>
      <c r="C1212" s="74">
        <v>21</v>
      </c>
      <c r="D1212" s="74" t="s">
        <v>666</v>
      </c>
      <c r="E1212" s="74" t="s">
        <v>2954</v>
      </c>
      <c r="F1212" s="74" t="s">
        <v>2955</v>
      </c>
      <c r="G1212" s="74" t="s">
        <v>293</v>
      </c>
      <c r="H1212" s="74">
        <v>27892</v>
      </c>
      <c r="I1212" s="110">
        <v>2749.98</v>
      </c>
      <c r="J1212" s="110">
        <v>0</v>
      </c>
      <c r="K1212" s="110"/>
      <c r="L1212" s="110"/>
      <c r="M1212" s="110">
        <v>0</v>
      </c>
      <c r="N1212" s="110">
        <v>0</v>
      </c>
    </row>
    <row r="1213" spans="1:14" x14ac:dyDescent="0.3">
      <c r="A1213" s="74">
        <v>340150</v>
      </c>
      <c r="B1213" s="74" t="s">
        <v>96</v>
      </c>
      <c r="C1213" s="74">
        <v>21</v>
      </c>
      <c r="D1213" s="74" t="s">
        <v>666</v>
      </c>
      <c r="E1213" s="74" t="s">
        <v>5599</v>
      </c>
      <c r="F1213" s="74" t="s">
        <v>1023</v>
      </c>
      <c r="G1213" s="74" t="s">
        <v>293</v>
      </c>
      <c r="H1213" s="74">
        <v>28540</v>
      </c>
      <c r="I1213" s="110">
        <v>0</v>
      </c>
      <c r="J1213" s="110"/>
      <c r="K1213" s="110"/>
      <c r="L1213" s="110">
        <v>0</v>
      </c>
      <c r="M1213" s="110">
        <v>0</v>
      </c>
      <c r="N1213" s="110">
        <v>0</v>
      </c>
    </row>
    <row r="1214" spans="1:14" x14ac:dyDescent="0.3">
      <c r="A1214" s="74">
        <v>340258</v>
      </c>
      <c r="B1214" s="74" t="s">
        <v>96</v>
      </c>
      <c r="C1214" s="74">
        <v>21</v>
      </c>
      <c r="D1214" s="74" t="s">
        <v>666</v>
      </c>
      <c r="E1214" s="74" t="s">
        <v>2933</v>
      </c>
      <c r="F1214" s="74" t="s">
        <v>2934</v>
      </c>
      <c r="G1214" s="74" t="s">
        <v>293</v>
      </c>
      <c r="H1214" s="74">
        <v>27577</v>
      </c>
      <c r="I1214" s="110">
        <v>0</v>
      </c>
      <c r="J1214" s="110"/>
      <c r="K1214" s="110"/>
      <c r="L1214" s="110"/>
      <c r="M1214" s="110"/>
      <c r="N1214" s="110"/>
    </row>
    <row r="1215" spans="1:14" x14ac:dyDescent="0.3">
      <c r="A1215" s="74">
        <v>340037</v>
      </c>
      <c r="B1215" s="74" t="s">
        <v>96</v>
      </c>
      <c r="C1215" s="74">
        <v>21</v>
      </c>
      <c r="D1215" s="74" t="s">
        <v>666</v>
      </c>
      <c r="E1215" s="74" t="s">
        <v>2814</v>
      </c>
      <c r="F1215" s="74" t="s">
        <v>2815</v>
      </c>
      <c r="G1215" s="74" t="s">
        <v>293</v>
      </c>
      <c r="H1215" s="74" t="s">
        <v>304</v>
      </c>
      <c r="I1215" s="110">
        <v>0</v>
      </c>
      <c r="J1215" s="110"/>
      <c r="K1215" s="110">
        <v>0</v>
      </c>
      <c r="L1215" s="110"/>
      <c r="M1215" s="110">
        <v>0</v>
      </c>
      <c r="N1215" s="110">
        <v>0</v>
      </c>
    </row>
    <row r="1216" spans="1:14" x14ac:dyDescent="0.3">
      <c r="A1216" s="74">
        <v>340101</v>
      </c>
      <c r="B1216" s="74" t="s">
        <v>96</v>
      </c>
      <c r="C1216" s="74">
        <v>21</v>
      </c>
      <c r="D1216" s="74" t="s">
        <v>666</v>
      </c>
      <c r="E1216" s="74" t="s">
        <v>2846</v>
      </c>
      <c r="F1216" s="74" t="s">
        <v>2847</v>
      </c>
      <c r="G1216" s="74" t="s">
        <v>293</v>
      </c>
      <c r="H1216" s="74">
        <v>27828</v>
      </c>
      <c r="I1216" s="110">
        <v>140</v>
      </c>
      <c r="J1216" s="110"/>
      <c r="K1216" s="110"/>
      <c r="L1216" s="110">
        <v>167</v>
      </c>
      <c r="M1216" s="110">
        <v>151.96</v>
      </c>
      <c r="N1216" s="110">
        <v>232</v>
      </c>
    </row>
    <row r="1217" spans="1:14" x14ac:dyDescent="0.3">
      <c r="A1217" s="74">
        <v>340188</v>
      </c>
      <c r="B1217" s="74" t="s">
        <v>96</v>
      </c>
      <c r="C1217" s="74">
        <v>21</v>
      </c>
      <c r="D1217" s="74" t="s">
        <v>666</v>
      </c>
      <c r="E1217" s="74" t="s">
        <v>2898</v>
      </c>
      <c r="F1217" s="74" t="s">
        <v>2899</v>
      </c>
      <c r="G1217" s="74" t="s">
        <v>293</v>
      </c>
      <c r="H1217" s="74">
        <v>27852</v>
      </c>
      <c r="I1217" s="110">
        <v>425</v>
      </c>
      <c r="J1217" s="110"/>
      <c r="K1217" s="110">
        <v>25</v>
      </c>
      <c r="L1217" s="110">
        <v>50</v>
      </c>
      <c r="M1217" s="110">
        <v>25</v>
      </c>
      <c r="N1217" s="110">
        <v>50</v>
      </c>
    </row>
    <row r="1218" spans="1:14" x14ac:dyDescent="0.3">
      <c r="A1218" s="74">
        <v>340238</v>
      </c>
      <c r="B1218" s="74" t="s">
        <v>96</v>
      </c>
      <c r="C1218" s="74">
        <v>21</v>
      </c>
      <c r="D1218" s="74" t="s">
        <v>666</v>
      </c>
      <c r="E1218" s="74" t="s">
        <v>2923</v>
      </c>
      <c r="F1218" s="74" t="s">
        <v>2924</v>
      </c>
      <c r="G1218" s="74" t="s">
        <v>293</v>
      </c>
      <c r="H1218" s="74">
        <v>27871</v>
      </c>
      <c r="I1218" s="110">
        <v>720</v>
      </c>
      <c r="J1218" s="110">
        <v>100</v>
      </c>
      <c r="K1218" s="110"/>
      <c r="L1218" s="110"/>
      <c r="M1218" s="110">
        <v>0</v>
      </c>
      <c r="N1218" s="110">
        <v>0</v>
      </c>
    </row>
    <row r="1219" spans="1:14" x14ac:dyDescent="0.3">
      <c r="A1219" s="74">
        <v>340281</v>
      </c>
      <c r="B1219" s="74" t="s">
        <v>96</v>
      </c>
      <c r="C1219" s="74">
        <v>21</v>
      </c>
      <c r="D1219" s="74" t="s">
        <v>666</v>
      </c>
      <c r="E1219" s="74" t="s">
        <v>6045</v>
      </c>
      <c r="F1219" s="74" t="s">
        <v>6046</v>
      </c>
      <c r="G1219" s="74" t="s">
        <v>293</v>
      </c>
      <c r="H1219" s="74">
        <v>27052</v>
      </c>
      <c r="I1219" s="110">
        <v>0</v>
      </c>
      <c r="J1219" s="110"/>
      <c r="K1219" s="110"/>
      <c r="L1219" s="110"/>
      <c r="M1219" s="110"/>
      <c r="N1219" s="110"/>
    </row>
    <row r="1220" spans="1:14" x14ac:dyDescent="0.3">
      <c r="A1220" s="74">
        <v>340301</v>
      </c>
      <c r="B1220" s="74" t="s">
        <v>96</v>
      </c>
      <c r="C1220" s="74">
        <v>21</v>
      </c>
      <c r="D1220" s="74" t="s">
        <v>666</v>
      </c>
      <c r="E1220" s="74" t="s">
        <v>2956</v>
      </c>
      <c r="F1220" s="74" t="s">
        <v>2957</v>
      </c>
      <c r="G1220" s="74" t="s">
        <v>293</v>
      </c>
      <c r="H1220" s="74">
        <v>28403</v>
      </c>
      <c r="I1220" s="110">
        <v>2166.6799999999998</v>
      </c>
      <c r="J1220" s="110"/>
      <c r="K1220" s="110"/>
      <c r="L1220" s="110"/>
      <c r="M1220" s="110"/>
      <c r="N1220" s="110"/>
    </row>
    <row r="1221" spans="1:14" x14ac:dyDescent="0.3">
      <c r="A1221" s="74">
        <v>340044</v>
      </c>
      <c r="B1221" s="74" t="s">
        <v>96</v>
      </c>
      <c r="C1221" s="74">
        <v>21</v>
      </c>
      <c r="D1221" s="74" t="s">
        <v>666</v>
      </c>
      <c r="E1221" s="74" t="s">
        <v>2818</v>
      </c>
      <c r="F1221" s="74" t="s">
        <v>2819</v>
      </c>
      <c r="G1221" s="74" t="s">
        <v>293</v>
      </c>
      <c r="H1221" s="74">
        <v>28203</v>
      </c>
      <c r="I1221" s="110">
        <v>0</v>
      </c>
      <c r="J1221" s="110">
        <v>0</v>
      </c>
      <c r="K1221" s="110"/>
      <c r="L1221" s="110"/>
      <c r="M1221" s="110"/>
      <c r="N1221" s="110"/>
    </row>
    <row r="1222" spans="1:14" x14ac:dyDescent="0.3">
      <c r="A1222" s="74">
        <v>340119</v>
      </c>
      <c r="B1222" s="74" t="s">
        <v>96</v>
      </c>
      <c r="C1222" s="74">
        <v>21</v>
      </c>
      <c r="D1222" s="74" t="s">
        <v>666</v>
      </c>
      <c r="E1222" s="74" t="s">
        <v>2857</v>
      </c>
      <c r="F1222" s="74" t="s">
        <v>2858</v>
      </c>
      <c r="G1222" s="74" t="s">
        <v>293</v>
      </c>
      <c r="H1222" s="74">
        <v>27530</v>
      </c>
      <c r="I1222" s="110">
        <v>2700</v>
      </c>
      <c r="J1222" s="110"/>
      <c r="K1222" s="110">
        <v>0</v>
      </c>
      <c r="L1222" s="110"/>
      <c r="M1222" s="110"/>
      <c r="N1222" s="110">
        <v>0</v>
      </c>
    </row>
    <row r="1223" spans="1:14" x14ac:dyDescent="0.3">
      <c r="A1223" s="74">
        <v>340131</v>
      </c>
      <c r="B1223" s="74" t="s">
        <v>96</v>
      </c>
      <c r="C1223" s="74">
        <v>21</v>
      </c>
      <c r="D1223" s="74" t="s">
        <v>666</v>
      </c>
      <c r="E1223" s="74" t="s">
        <v>2860</v>
      </c>
      <c r="F1223" s="74" t="s">
        <v>2861</v>
      </c>
      <c r="G1223" s="74" t="s">
        <v>293</v>
      </c>
      <c r="H1223" s="74">
        <v>27403</v>
      </c>
      <c r="I1223" s="110">
        <v>2300</v>
      </c>
      <c r="J1223" s="110"/>
      <c r="K1223" s="110">
        <v>0</v>
      </c>
      <c r="L1223" s="110"/>
      <c r="M1223" s="110"/>
      <c r="N1223" s="110">
        <v>0</v>
      </c>
    </row>
    <row r="1224" spans="1:14" x14ac:dyDescent="0.3">
      <c r="A1224" s="74">
        <v>340133</v>
      </c>
      <c r="B1224" s="74" t="s">
        <v>96</v>
      </c>
      <c r="C1224" s="74">
        <v>21</v>
      </c>
      <c r="D1224" s="74" t="s">
        <v>666</v>
      </c>
      <c r="E1224" s="74" t="s">
        <v>2864</v>
      </c>
      <c r="F1224" s="74" t="s">
        <v>688</v>
      </c>
      <c r="G1224" s="74" t="s">
        <v>293</v>
      </c>
      <c r="H1224" s="74">
        <v>27836</v>
      </c>
      <c r="I1224" s="110">
        <v>1250</v>
      </c>
      <c r="J1224" s="110"/>
      <c r="K1224" s="110"/>
      <c r="L1224" s="110"/>
      <c r="M1224" s="110"/>
      <c r="N1224" s="110">
        <v>0</v>
      </c>
    </row>
    <row r="1225" spans="1:14" x14ac:dyDescent="0.3">
      <c r="A1225" s="74">
        <v>340315</v>
      </c>
      <c r="B1225" s="74" t="s">
        <v>96</v>
      </c>
      <c r="C1225" s="74">
        <v>21</v>
      </c>
      <c r="D1225" s="74" t="s">
        <v>666</v>
      </c>
      <c r="E1225" s="74" t="s">
        <v>2963</v>
      </c>
      <c r="F1225" s="74" t="s">
        <v>2964</v>
      </c>
      <c r="G1225" s="74" t="s">
        <v>293</v>
      </c>
      <c r="H1225" s="74" t="s">
        <v>303</v>
      </c>
      <c r="I1225" s="110">
        <v>2518.5</v>
      </c>
      <c r="J1225" s="110">
        <v>0</v>
      </c>
      <c r="K1225" s="110"/>
      <c r="L1225" s="110">
        <v>0</v>
      </c>
      <c r="M1225" s="110">
        <v>0</v>
      </c>
      <c r="N1225" s="110">
        <v>0</v>
      </c>
    </row>
    <row r="1226" spans="1:14" x14ac:dyDescent="0.3">
      <c r="A1226" s="74">
        <v>340012</v>
      </c>
      <c r="B1226" s="74" t="s">
        <v>96</v>
      </c>
      <c r="C1226" s="74">
        <v>21</v>
      </c>
      <c r="D1226" s="74" t="s">
        <v>2798</v>
      </c>
      <c r="E1226" s="74" t="s">
        <v>2799</v>
      </c>
      <c r="F1226" s="74" t="s">
        <v>2800</v>
      </c>
      <c r="G1226" s="74" t="s">
        <v>293</v>
      </c>
      <c r="H1226" s="74">
        <v>28715</v>
      </c>
      <c r="I1226" s="110">
        <v>0</v>
      </c>
      <c r="J1226" s="110"/>
      <c r="K1226" s="110"/>
      <c r="L1226" s="110"/>
      <c r="M1226" s="110">
        <v>0</v>
      </c>
      <c r="N1226" s="110">
        <v>0</v>
      </c>
    </row>
    <row r="1227" spans="1:14" x14ac:dyDescent="0.3">
      <c r="A1227" s="74">
        <v>340041</v>
      </c>
      <c r="B1227" s="74" t="s">
        <v>96</v>
      </c>
      <c r="C1227" s="74">
        <v>21</v>
      </c>
      <c r="D1227" s="74" t="s">
        <v>2816</v>
      </c>
      <c r="E1227" s="74" t="s">
        <v>2817</v>
      </c>
      <c r="F1227" s="74" t="s">
        <v>909</v>
      </c>
      <c r="G1227" s="74" t="s">
        <v>293</v>
      </c>
      <c r="H1227" s="74">
        <v>27215</v>
      </c>
      <c r="I1227" s="110">
        <v>0</v>
      </c>
      <c r="J1227" s="110"/>
      <c r="K1227" s="110"/>
      <c r="L1227" s="110"/>
      <c r="M1227" s="110">
        <v>0</v>
      </c>
      <c r="N1227" s="110">
        <v>0</v>
      </c>
    </row>
    <row r="1228" spans="1:14" x14ac:dyDescent="0.3">
      <c r="A1228" s="74">
        <v>340159</v>
      </c>
      <c r="B1228" s="74" t="s">
        <v>96</v>
      </c>
      <c r="C1228" s="74">
        <v>21</v>
      </c>
      <c r="D1228" s="74" t="s">
        <v>2883</v>
      </c>
      <c r="E1228" s="74" t="s">
        <v>2884</v>
      </c>
      <c r="F1228" s="74" t="s">
        <v>2882</v>
      </c>
      <c r="G1228" s="74" t="s">
        <v>293</v>
      </c>
      <c r="H1228" s="74">
        <v>28501</v>
      </c>
      <c r="I1228" s="110">
        <v>2071.46</v>
      </c>
      <c r="J1228" s="110"/>
      <c r="K1228" s="110">
        <v>0</v>
      </c>
      <c r="L1228" s="110"/>
      <c r="M1228" s="110"/>
      <c r="N1228" s="110">
        <v>0</v>
      </c>
    </row>
    <row r="1229" spans="1:14" x14ac:dyDescent="0.3">
      <c r="A1229" s="74">
        <v>340098</v>
      </c>
      <c r="B1229" s="74" t="s">
        <v>96</v>
      </c>
      <c r="C1229" s="74">
        <v>21</v>
      </c>
      <c r="D1229" s="74" t="s">
        <v>6047</v>
      </c>
      <c r="E1229" s="74" t="s">
        <v>6048</v>
      </c>
      <c r="F1229" s="74" t="s">
        <v>6049</v>
      </c>
      <c r="G1229" s="74" t="s">
        <v>293</v>
      </c>
      <c r="H1229" s="74" t="s">
        <v>6050</v>
      </c>
      <c r="I1229" s="110"/>
      <c r="J1229" s="110"/>
      <c r="K1229" s="110"/>
      <c r="L1229" s="110"/>
      <c r="M1229" s="110"/>
      <c r="N1229" s="110"/>
    </row>
    <row r="1230" spans="1:14" x14ac:dyDescent="0.3">
      <c r="A1230" s="74">
        <v>340120</v>
      </c>
      <c r="B1230" s="74" t="s">
        <v>96</v>
      </c>
      <c r="C1230" s="74">
        <v>21</v>
      </c>
      <c r="D1230" s="74" t="s">
        <v>5603</v>
      </c>
      <c r="E1230" s="74" t="s">
        <v>2859</v>
      </c>
      <c r="F1230" s="74" t="s">
        <v>2858</v>
      </c>
      <c r="G1230" s="74" t="s">
        <v>293</v>
      </c>
      <c r="H1230" s="74" t="s">
        <v>5604</v>
      </c>
      <c r="I1230" s="110">
        <v>200</v>
      </c>
      <c r="J1230" s="110"/>
      <c r="K1230" s="110"/>
      <c r="L1230" s="110"/>
      <c r="M1230" s="110"/>
      <c r="N1230" s="110"/>
    </row>
    <row r="1231" spans="1:14" x14ac:dyDescent="0.3">
      <c r="A1231" s="74">
        <v>340161</v>
      </c>
      <c r="B1231" s="74" t="s">
        <v>96</v>
      </c>
      <c r="C1231" s="74">
        <v>21</v>
      </c>
      <c r="D1231" s="74" t="s">
        <v>2885</v>
      </c>
      <c r="E1231" s="74" t="s">
        <v>2886</v>
      </c>
      <c r="F1231" s="74" t="s">
        <v>2882</v>
      </c>
      <c r="G1231" s="74" t="s">
        <v>293</v>
      </c>
      <c r="H1231" s="74" t="s">
        <v>298</v>
      </c>
      <c r="I1231" s="110">
        <v>0</v>
      </c>
      <c r="J1231" s="110"/>
      <c r="K1231" s="110"/>
      <c r="L1231" s="110"/>
      <c r="M1231" s="110"/>
      <c r="N1231" s="110"/>
    </row>
    <row r="1232" spans="1:14" x14ac:dyDescent="0.3">
      <c r="A1232" s="74">
        <v>340145</v>
      </c>
      <c r="B1232" s="74" t="s">
        <v>96</v>
      </c>
      <c r="C1232" s="74">
        <v>21</v>
      </c>
      <c r="D1232" s="74" t="s">
        <v>6051</v>
      </c>
      <c r="E1232" s="74" t="s">
        <v>6052</v>
      </c>
      <c r="F1232" s="74" t="s">
        <v>6053</v>
      </c>
      <c r="G1232" s="74" t="s">
        <v>293</v>
      </c>
      <c r="H1232" s="74">
        <v>27841</v>
      </c>
      <c r="I1232" s="110"/>
      <c r="J1232" s="110">
        <v>0</v>
      </c>
      <c r="K1232" s="110"/>
      <c r="L1232" s="110"/>
      <c r="M1232" s="110"/>
      <c r="N1232" s="110"/>
    </row>
    <row r="1233" spans="1:14" x14ac:dyDescent="0.3">
      <c r="A1233" s="74">
        <v>340201</v>
      </c>
      <c r="B1233" s="74" t="s">
        <v>96</v>
      </c>
      <c r="C1233" s="74">
        <v>21</v>
      </c>
      <c r="D1233" s="74" t="s">
        <v>2908</v>
      </c>
      <c r="E1233" s="74" t="s">
        <v>5605</v>
      </c>
      <c r="F1233" s="74" t="s">
        <v>2907</v>
      </c>
      <c r="G1233" s="74" t="s">
        <v>293</v>
      </c>
      <c r="H1233" s="74">
        <v>28560</v>
      </c>
      <c r="I1233" s="110">
        <v>0</v>
      </c>
      <c r="J1233" s="110">
        <v>0</v>
      </c>
      <c r="K1233" s="110"/>
      <c r="L1233" s="110"/>
      <c r="M1233" s="110"/>
      <c r="N1233" s="110"/>
    </row>
    <row r="1234" spans="1:14" x14ac:dyDescent="0.3">
      <c r="A1234" s="74">
        <v>340229</v>
      </c>
      <c r="B1234" s="74" t="s">
        <v>96</v>
      </c>
      <c r="C1234" s="74">
        <v>21</v>
      </c>
      <c r="D1234" s="74" t="s">
        <v>2915</v>
      </c>
      <c r="E1234" s="74" t="s">
        <v>2916</v>
      </c>
      <c r="F1234" s="74" t="s">
        <v>2917</v>
      </c>
      <c r="G1234" s="74" t="s">
        <v>293</v>
      </c>
      <c r="H1234" s="74">
        <v>27603</v>
      </c>
      <c r="I1234" s="110">
        <v>7235.82</v>
      </c>
      <c r="J1234" s="110">
        <v>0</v>
      </c>
      <c r="K1234" s="110"/>
      <c r="L1234" s="110"/>
      <c r="M1234" s="110">
        <v>0</v>
      </c>
      <c r="N1234" s="110">
        <v>0</v>
      </c>
    </row>
    <row r="1235" spans="1:14" x14ac:dyDescent="0.3">
      <c r="A1235" s="74">
        <v>340073</v>
      </c>
      <c r="B1235" s="74" t="s">
        <v>96</v>
      </c>
      <c r="C1235" s="74">
        <v>21</v>
      </c>
      <c r="D1235" s="74" t="s">
        <v>2834</v>
      </c>
      <c r="E1235" s="74" t="s">
        <v>2835</v>
      </c>
      <c r="F1235" s="74" t="s">
        <v>2836</v>
      </c>
      <c r="G1235" s="74" t="s">
        <v>293</v>
      </c>
      <c r="H1235" s="74">
        <v>28335</v>
      </c>
      <c r="I1235" s="110">
        <v>1820</v>
      </c>
      <c r="J1235" s="110">
        <v>0</v>
      </c>
      <c r="K1235" s="110"/>
      <c r="L1235" s="110"/>
      <c r="M1235" s="110"/>
      <c r="N1235" s="110">
        <v>530</v>
      </c>
    </row>
    <row r="1236" spans="1:14" x14ac:dyDescent="0.3">
      <c r="A1236" s="74">
        <v>340134</v>
      </c>
      <c r="B1236" s="74" t="s">
        <v>96</v>
      </c>
      <c r="C1236" s="74">
        <v>21</v>
      </c>
      <c r="D1236" s="74" t="s">
        <v>2865</v>
      </c>
      <c r="E1236" s="74" t="s">
        <v>2866</v>
      </c>
      <c r="F1236" s="74" t="s">
        <v>688</v>
      </c>
      <c r="G1236" s="74" t="s">
        <v>293</v>
      </c>
      <c r="H1236" s="74">
        <v>27858</v>
      </c>
      <c r="I1236" s="110">
        <v>307</v>
      </c>
      <c r="J1236" s="110"/>
      <c r="K1236" s="110"/>
      <c r="L1236" s="110"/>
      <c r="M1236" s="110"/>
      <c r="N1236" s="110">
        <v>0</v>
      </c>
    </row>
    <row r="1237" spans="1:14" x14ac:dyDescent="0.3">
      <c r="A1237" s="74">
        <v>340149</v>
      </c>
      <c r="B1237" s="74" t="s">
        <v>96</v>
      </c>
      <c r="C1237" s="74">
        <v>21</v>
      </c>
      <c r="D1237" s="74" t="s">
        <v>2876</v>
      </c>
      <c r="E1237" s="74" t="s">
        <v>2775</v>
      </c>
      <c r="F1237" s="74" t="s">
        <v>2870</v>
      </c>
      <c r="G1237" s="74" t="s">
        <v>293</v>
      </c>
      <c r="H1237" s="74">
        <v>28538</v>
      </c>
      <c r="I1237" s="110">
        <v>0</v>
      </c>
      <c r="J1237" s="110"/>
      <c r="K1237" s="110"/>
      <c r="L1237" s="110">
        <v>0</v>
      </c>
      <c r="M1237" s="110">
        <v>0</v>
      </c>
      <c r="N1237" s="110">
        <v>0</v>
      </c>
    </row>
    <row r="1238" spans="1:14" x14ac:dyDescent="0.3">
      <c r="A1238" s="74">
        <v>340153</v>
      </c>
      <c r="B1238" s="74" t="s">
        <v>96</v>
      </c>
      <c r="C1238" s="74">
        <v>21</v>
      </c>
      <c r="D1238" s="74" t="s">
        <v>2877</v>
      </c>
      <c r="E1238" s="74" t="s">
        <v>2878</v>
      </c>
      <c r="F1238" s="74" t="s">
        <v>2879</v>
      </c>
      <c r="G1238" s="74" t="s">
        <v>293</v>
      </c>
      <c r="H1238" s="74">
        <v>27846</v>
      </c>
      <c r="I1238" s="110">
        <v>550</v>
      </c>
      <c r="J1238" s="110">
        <v>0</v>
      </c>
      <c r="K1238" s="110"/>
      <c r="L1238" s="110"/>
      <c r="M1238" s="110">
        <v>0</v>
      </c>
      <c r="N1238" s="110">
        <v>0</v>
      </c>
    </row>
    <row r="1239" spans="1:14" x14ac:dyDescent="0.3">
      <c r="A1239" s="74">
        <v>340094</v>
      </c>
      <c r="B1239" s="74" t="s">
        <v>96</v>
      </c>
      <c r="C1239" s="74">
        <v>21</v>
      </c>
      <c r="D1239" s="74" t="s">
        <v>2845</v>
      </c>
      <c r="E1239" s="74" t="s">
        <v>6054</v>
      </c>
      <c r="F1239" s="74" t="s">
        <v>6055</v>
      </c>
      <c r="G1239" s="74" t="s">
        <v>293</v>
      </c>
      <c r="H1239" s="74">
        <v>28560</v>
      </c>
      <c r="I1239" s="110">
        <v>80</v>
      </c>
      <c r="J1239" s="110"/>
      <c r="K1239" s="110"/>
      <c r="L1239" s="110"/>
      <c r="M1239" s="110"/>
      <c r="N1239" s="110"/>
    </row>
    <row r="1240" spans="1:14" x14ac:dyDescent="0.3">
      <c r="A1240" s="74">
        <v>340179</v>
      </c>
      <c r="B1240" s="74" t="s">
        <v>96</v>
      </c>
      <c r="C1240" s="74">
        <v>21</v>
      </c>
      <c r="D1240" s="74" t="s">
        <v>2096</v>
      </c>
      <c r="E1240" s="74" t="s">
        <v>2895</v>
      </c>
      <c r="F1240" s="74" t="s">
        <v>2098</v>
      </c>
      <c r="G1240" s="74" t="s">
        <v>293</v>
      </c>
      <c r="H1240" s="74">
        <v>28551</v>
      </c>
      <c r="I1240" s="110"/>
      <c r="J1240" s="110"/>
      <c r="K1240" s="110"/>
      <c r="L1240" s="110"/>
      <c r="M1240" s="110"/>
      <c r="N1240" s="110"/>
    </row>
    <row r="1241" spans="1:14" x14ac:dyDescent="0.3">
      <c r="A1241" s="74">
        <v>340165</v>
      </c>
      <c r="B1241" s="74" t="s">
        <v>96</v>
      </c>
      <c r="C1241" s="74">
        <v>21</v>
      </c>
      <c r="D1241" s="74" t="s">
        <v>6056</v>
      </c>
      <c r="E1241" s="74" t="s">
        <v>6057</v>
      </c>
      <c r="F1241" s="74" t="s">
        <v>2882</v>
      </c>
      <c r="G1241" s="74" t="s">
        <v>293</v>
      </c>
      <c r="H1241" s="74" t="s">
        <v>6058</v>
      </c>
      <c r="I1241" s="110"/>
      <c r="J1241" s="110"/>
      <c r="K1241" s="110"/>
      <c r="L1241" s="110"/>
      <c r="M1241" s="110"/>
      <c r="N1241" s="110"/>
    </row>
    <row r="1242" spans="1:14" x14ac:dyDescent="0.3">
      <c r="A1242" s="74">
        <v>340079</v>
      </c>
      <c r="B1242" s="74" t="s">
        <v>96</v>
      </c>
      <c r="C1242" s="74">
        <v>21</v>
      </c>
      <c r="D1242" s="74" t="s">
        <v>2837</v>
      </c>
      <c r="E1242" s="74" t="s">
        <v>2838</v>
      </c>
      <c r="F1242" s="74" t="s">
        <v>2839</v>
      </c>
      <c r="G1242" s="74" t="s">
        <v>293</v>
      </c>
      <c r="H1242" s="74" t="s">
        <v>621</v>
      </c>
      <c r="I1242" s="110"/>
      <c r="J1242" s="110"/>
      <c r="K1242" s="110">
        <v>0</v>
      </c>
      <c r="L1242" s="110"/>
      <c r="M1242" s="110"/>
      <c r="N1242" s="110"/>
    </row>
    <row r="1243" spans="1:14" x14ac:dyDescent="0.3">
      <c r="A1243" s="74">
        <v>340407</v>
      </c>
      <c r="B1243" s="74" t="s">
        <v>96</v>
      </c>
      <c r="C1243" s="74">
        <v>21</v>
      </c>
      <c r="D1243" s="74" t="s">
        <v>6059</v>
      </c>
      <c r="E1243" s="74" t="s">
        <v>6060</v>
      </c>
      <c r="F1243" s="74" t="s">
        <v>6061</v>
      </c>
      <c r="G1243" s="74" t="s">
        <v>293</v>
      </c>
      <c r="H1243" s="74">
        <v>27101</v>
      </c>
      <c r="I1243" s="110">
        <v>0</v>
      </c>
      <c r="J1243" s="110">
        <v>0</v>
      </c>
      <c r="K1243" s="110"/>
      <c r="L1243" s="110"/>
      <c r="M1243" s="110"/>
      <c r="N1243" s="110"/>
    </row>
    <row r="1244" spans="1:14" x14ac:dyDescent="0.3">
      <c r="A1244" s="74">
        <v>340316</v>
      </c>
      <c r="B1244" s="74" t="s">
        <v>96</v>
      </c>
      <c r="C1244" s="74">
        <v>21</v>
      </c>
      <c r="D1244" s="74" t="s">
        <v>6062</v>
      </c>
      <c r="E1244" s="74" t="s">
        <v>6237</v>
      </c>
      <c r="F1244" s="74" t="s">
        <v>6061</v>
      </c>
      <c r="G1244" s="74" t="s">
        <v>293</v>
      </c>
      <c r="H1244" s="74">
        <v>27101</v>
      </c>
      <c r="I1244" s="110"/>
      <c r="J1244" s="110">
        <v>0</v>
      </c>
      <c r="K1244" s="110"/>
      <c r="L1244" s="110"/>
      <c r="M1244" s="110"/>
      <c r="N1244" s="110"/>
    </row>
    <row r="1245" spans="1:14" x14ac:dyDescent="0.3">
      <c r="A1245" s="74">
        <v>340115</v>
      </c>
      <c r="B1245" s="74" t="s">
        <v>96</v>
      </c>
      <c r="C1245" s="74">
        <v>21</v>
      </c>
      <c r="D1245" s="74" t="s">
        <v>2150</v>
      </c>
      <c r="E1245" s="74" t="s">
        <v>2854</v>
      </c>
      <c r="F1245" s="74" t="s">
        <v>2853</v>
      </c>
      <c r="G1245" s="74" t="s">
        <v>293</v>
      </c>
      <c r="H1245" s="74">
        <v>27524</v>
      </c>
      <c r="I1245" s="110">
        <v>100</v>
      </c>
      <c r="J1245" s="110"/>
      <c r="K1245" s="110"/>
      <c r="L1245" s="110"/>
      <c r="M1245" s="110"/>
      <c r="N1245" s="110">
        <v>0</v>
      </c>
    </row>
    <row r="1246" spans="1:14" x14ac:dyDescent="0.3">
      <c r="A1246" s="74">
        <v>349021</v>
      </c>
      <c r="B1246" s="74" t="s">
        <v>96</v>
      </c>
      <c r="C1246" s="74">
        <v>21</v>
      </c>
      <c r="D1246" s="74" t="s">
        <v>2977</v>
      </c>
      <c r="E1246" s="74" t="s">
        <v>2978</v>
      </c>
      <c r="F1246" s="74" t="s">
        <v>2850</v>
      </c>
      <c r="G1246" s="74" t="s">
        <v>293</v>
      </c>
      <c r="H1246" s="74">
        <v>27893</v>
      </c>
      <c r="I1246" s="110">
        <v>0</v>
      </c>
      <c r="J1246" s="110">
        <v>0</v>
      </c>
      <c r="K1246" s="110"/>
      <c r="L1246" s="110"/>
      <c r="M1246" s="110"/>
      <c r="N1246" s="110"/>
    </row>
    <row r="1247" spans="1:14" x14ac:dyDescent="0.3">
      <c r="A1247" s="74">
        <v>340132</v>
      </c>
      <c r="B1247" s="74" t="s">
        <v>96</v>
      </c>
      <c r="C1247" s="74">
        <v>21</v>
      </c>
      <c r="D1247" s="74" t="s">
        <v>703</v>
      </c>
      <c r="E1247" s="74" t="s">
        <v>2862</v>
      </c>
      <c r="F1247" s="74" t="s">
        <v>2863</v>
      </c>
      <c r="G1247" s="74" t="s">
        <v>293</v>
      </c>
      <c r="H1247" s="74">
        <v>27406</v>
      </c>
      <c r="I1247" s="110">
        <v>0</v>
      </c>
      <c r="J1247" s="110">
        <v>0</v>
      </c>
      <c r="K1247" s="110">
        <v>0</v>
      </c>
      <c r="L1247" s="110">
        <v>0</v>
      </c>
      <c r="M1247" s="110"/>
      <c r="N1247" s="110">
        <v>0</v>
      </c>
    </row>
    <row r="1248" spans="1:14" x14ac:dyDescent="0.3">
      <c r="A1248" s="74">
        <v>340202</v>
      </c>
      <c r="B1248" s="74" t="s">
        <v>96</v>
      </c>
      <c r="C1248" s="74">
        <v>21</v>
      </c>
      <c r="D1248" s="74" t="s">
        <v>699</v>
      </c>
      <c r="E1248" s="74" t="s">
        <v>2909</v>
      </c>
      <c r="F1248" s="74" t="s">
        <v>2907</v>
      </c>
      <c r="G1248" s="74" t="s">
        <v>293</v>
      </c>
      <c r="H1248" s="74">
        <v>28560</v>
      </c>
      <c r="I1248" s="110"/>
      <c r="J1248" s="110"/>
      <c r="K1248" s="110"/>
      <c r="L1248" s="110"/>
      <c r="M1248" s="110"/>
      <c r="N1248" s="110"/>
    </row>
    <row r="1249" spans="1:14" x14ac:dyDescent="0.3">
      <c r="A1249" s="74">
        <v>340080</v>
      </c>
      <c r="B1249" s="74" t="s">
        <v>96</v>
      </c>
      <c r="C1249" s="74">
        <v>21</v>
      </c>
      <c r="D1249" s="74" t="s">
        <v>2840</v>
      </c>
      <c r="E1249" s="74" t="s">
        <v>2841</v>
      </c>
      <c r="F1249" s="74" t="s">
        <v>2842</v>
      </c>
      <c r="G1249" s="74" t="s">
        <v>293</v>
      </c>
      <c r="H1249" s="74">
        <v>27288</v>
      </c>
      <c r="I1249" s="110">
        <v>333.34</v>
      </c>
      <c r="J1249" s="110"/>
      <c r="K1249" s="110"/>
      <c r="L1249" s="110"/>
      <c r="M1249" s="110"/>
      <c r="N1249" s="110">
        <v>47</v>
      </c>
    </row>
    <row r="1250" spans="1:14" x14ac:dyDescent="0.3">
      <c r="A1250" s="74">
        <v>340212</v>
      </c>
      <c r="B1250" s="74" t="s">
        <v>96</v>
      </c>
      <c r="C1250" s="74">
        <v>21</v>
      </c>
      <c r="D1250" s="74" t="s">
        <v>2910</v>
      </c>
      <c r="E1250" s="74" t="s">
        <v>2911</v>
      </c>
      <c r="F1250" s="74" t="s">
        <v>2912</v>
      </c>
      <c r="G1250" s="74" t="s">
        <v>293</v>
      </c>
      <c r="H1250" s="74">
        <v>27857</v>
      </c>
      <c r="I1250" s="110">
        <v>210</v>
      </c>
      <c r="J1250" s="110"/>
      <c r="K1250" s="110"/>
      <c r="L1250" s="110"/>
      <c r="M1250" s="110">
        <v>0</v>
      </c>
      <c r="N1250" s="110">
        <v>220</v>
      </c>
    </row>
    <row r="1251" spans="1:14" x14ac:dyDescent="0.3">
      <c r="A1251" s="74">
        <v>340026</v>
      </c>
      <c r="B1251" s="74" t="s">
        <v>96</v>
      </c>
      <c r="C1251" s="74">
        <v>21</v>
      </c>
      <c r="D1251" s="74" t="s">
        <v>2809</v>
      </c>
      <c r="E1251" s="74" t="s">
        <v>2810</v>
      </c>
      <c r="F1251" s="74" t="s">
        <v>2811</v>
      </c>
      <c r="G1251" s="74" t="s">
        <v>293</v>
      </c>
      <c r="H1251" s="74" t="s">
        <v>541</v>
      </c>
      <c r="I1251" s="110">
        <v>0</v>
      </c>
      <c r="J1251" s="110"/>
      <c r="K1251" s="110"/>
      <c r="L1251" s="110"/>
      <c r="M1251" s="110">
        <v>0</v>
      </c>
      <c r="N1251" s="110">
        <v>0</v>
      </c>
    </row>
    <row r="1252" spans="1:14" x14ac:dyDescent="0.3">
      <c r="A1252" s="74">
        <v>340214</v>
      </c>
      <c r="B1252" s="74" t="s">
        <v>96</v>
      </c>
      <c r="C1252" s="74">
        <v>21</v>
      </c>
      <c r="D1252" s="74" t="s">
        <v>6063</v>
      </c>
      <c r="E1252" s="74" t="s">
        <v>6064</v>
      </c>
      <c r="F1252" s="74" t="s">
        <v>6065</v>
      </c>
      <c r="G1252" s="74" t="s">
        <v>293</v>
      </c>
      <c r="H1252" s="74">
        <v>27860</v>
      </c>
      <c r="I1252" s="110">
        <v>0</v>
      </c>
      <c r="J1252" s="110">
        <v>0</v>
      </c>
      <c r="K1252" s="110"/>
      <c r="L1252" s="110"/>
      <c r="M1252" s="110"/>
      <c r="N1252" s="110"/>
    </row>
    <row r="1253" spans="1:14" x14ac:dyDescent="0.3">
      <c r="A1253" s="74">
        <v>340219</v>
      </c>
      <c r="B1253" s="74" t="s">
        <v>96</v>
      </c>
      <c r="C1253" s="74">
        <v>21</v>
      </c>
      <c r="D1253" s="74" t="s">
        <v>5606</v>
      </c>
      <c r="E1253" s="74" t="s">
        <v>5607</v>
      </c>
      <c r="F1253" s="74" t="s">
        <v>5608</v>
      </c>
      <c r="G1253" s="74" t="s">
        <v>293</v>
      </c>
      <c r="H1253" s="74">
        <v>27040</v>
      </c>
      <c r="I1253" s="110">
        <v>0</v>
      </c>
      <c r="J1253" s="110"/>
      <c r="K1253" s="110"/>
      <c r="L1253" s="110"/>
      <c r="M1253" s="110"/>
      <c r="N1253" s="110"/>
    </row>
    <row r="1254" spans="1:14" x14ac:dyDescent="0.3">
      <c r="A1254" s="74">
        <v>340168</v>
      </c>
      <c r="B1254" s="74" t="s">
        <v>96</v>
      </c>
      <c r="C1254" s="74">
        <v>21</v>
      </c>
      <c r="D1254" s="74" t="s">
        <v>2888</v>
      </c>
      <c r="E1254" s="74" t="s">
        <v>2889</v>
      </c>
      <c r="F1254" s="74" t="s">
        <v>2890</v>
      </c>
      <c r="G1254" s="74" t="s">
        <v>293</v>
      </c>
      <c r="H1254" s="74">
        <v>28572</v>
      </c>
      <c r="I1254" s="110"/>
      <c r="J1254" s="110">
        <v>0</v>
      </c>
      <c r="K1254" s="110">
        <v>0</v>
      </c>
      <c r="L1254" s="110"/>
      <c r="M1254" s="110"/>
      <c r="N1254" s="110"/>
    </row>
    <row r="1255" spans="1:14" x14ac:dyDescent="0.3">
      <c r="A1255" s="74">
        <v>340209</v>
      </c>
      <c r="B1255" s="74" t="s">
        <v>96</v>
      </c>
      <c r="C1255" s="74">
        <v>21</v>
      </c>
      <c r="D1255" s="74" t="s">
        <v>5609</v>
      </c>
      <c r="E1255" s="74" t="s">
        <v>5610</v>
      </c>
      <c r="F1255" s="74" t="s">
        <v>5611</v>
      </c>
      <c r="G1255" s="74" t="s">
        <v>293</v>
      </c>
      <c r="H1255" s="74">
        <v>28366</v>
      </c>
      <c r="I1255" s="110">
        <v>0</v>
      </c>
      <c r="J1255" s="110">
        <v>0</v>
      </c>
      <c r="K1255" s="110"/>
      <c r="L1255" s="110"/>
      <c r="M1255" s="110"/>
      <c r="N1255" s="110"/>
    </row>
    <row r="1256" spans="1:14" x14ac:dyDescent="0.3">
      <c r="A1256" s="74">
        <v>340142</v>
      </c>
      <c r="B1256" s="74" t="s">
        <v>96</v>
      </c>
      <c r="C1256" s="74">
        <v>21</v>
      </c>
      <c r="D1256" s="74" t="s">
        <v>2873</v>
      </c>
      <c r="E1256" s="74" t="s">
        <v>2874</v>
      </c>
      <c r="F1256" s="74" t="s">
        <v>2875</v>
      </c>
      <c r="G1256" s="74" t="s">
        <v>293</v>
      </c>
      <c r="H1256" s="74">
        <v>27837</v>
      </c>
      <c r="I1256" s="110">
        <v>0</v>
      </c>
      <c r="J1256" s="110"/>
      <c r="K1256" s="110"/>
      <c r="L1256" s="110"/>
      <c r="M1256" s="110"/>
      <c r="N1256" s="110"/>
    </row>
    <row r="1257" spans="1:14" x14ac:dyDescent="0.3">
      <c r="A1257" s="74">
        <v>340136</v>
      </c>
      <c r="B1257" s="74" t="s">
        <v>96</v>
      </c>
      <c r="C1257" s="74">
        <v>21</v>
      </c>
      <c r="D1257" s="74" t="s">
        <v>2868</v>
      </c>
      <c r="E1257" s="74" t="s">
        <v>2869</v>
      </c>
      <c r="F1257" s="74" t="s">
        <v>718</v>
      </c>
      <c r="G1257" s="74" t="s">
        <v>293</v>
      </c>
      <c r="H1257" s="74" t="s">
        <v>297</v>
      </c>
      <c r="I1257" s="110">
        <v>0</v>
      </c>
      <c r="J1257" s="110"/>
      <c r="K1257" s="110"/>
      <c r="L1257" s="110"/>
      <c r="M1257" s="110">
        <v>0</v>
      </c>
      <c r="N1257" s="110">
        <v>0</v>
      </c>
    </row>
    <row r="1258" spans="1:14" x14ac:dyDescent="0.3">
      <c r="A1258" s="74">
        <v>340250</v>
      </c>
      <c r="B1258" s="74" t="s">
        <v>96</v>
      </c>
      <c r="C1258" s="74">
        <v>21</v>
      </c>
      <c r="D1258" s="74" t="s">
        <v>2927</v>
      </c>
      <c r="E1258" s="74" t="s">
        <v>2928</v>
      </c>
      <c r="F1258" s="74" t="s">
        <v>2929</v>
      </c>
      <c r="G1258" s="74" t="s">
        <v>293</v>
      </c>
      <c r="H1258" s="74">
        <v>27330</v>
      </c>
      <c r="I1258" s="110">
        <v>226.34</v>
      </c>
      <c r="J1258" s="110"/>
      <c r="K1258" s="110">
        <v>0</v>
      </c>
      <c r="L1258" s="110"/>
      <c r="M1258" s="110"/>
      <c r="N1258" s="110">
        <v>0</v>
      </c>
    </row>
    <row r="1259" spans="1:14" x14ac:dyDescent="0.3">
      <c r="A1259" s="74">
        <v>340072</v>
      </c>
      <c r="B1259" s="74" t="s">
        <v>96</v>
      </c>
      <c r="C1259" s="74">
        <v>21</v>
      </c>
      <c r="D1259" s="74" t="s">
        <v>2832</v>
      </c>
      <c r="E1259" s="74" t="s">
        <v>2833</v>
      </c>
      <c r="F1259" s="74" t="s">
        <v>2831</v>
      </c>
      <c r="G1259" s="74" t="s">
        <v>293</v>
      </c>
      <c r="H1259" s="74">
        <v>28333</v>
      </c>
      <c r="I1259" s="110"/>
      <c r="J1259" s="110">
        <v>0</v>
      </c>
      <c r="K1259" s="110"/>
      <c r="L1259" s="110"/>
      <c r="M1259" s="110"/>
      <c r="N1259" s="110"/>
    </row>
    <row r="1260" spans="1:14" x14ac:dyDescent="0.3">
      <c r="A1260" s="74">
        <v>340109</v>
      </c>
      <c r="B1260" s="74" t="s">
        <v>96</v>
      </c>
      <c r="C1260" s="74">
        <v>21</v>
      </c>
      <c r="D1260" s="74" t="s">
        <v>2848</v>
      </c>
      <c r="E1260" s="74" t="s">
        <v>2849</v>
      </c>
      <c r="F1260" s="74" t="s">
        <v>2850</v>
      </c>
      <c r="G1260" s="74" t="s">
        <v>293</v>
      </c>
      <c r="H1260" s="74" t="s">
        <v>295</v>
      </c>
      <c r="I1260" s="110">
        <v>202</v>
      </c>
      <c r="J1260" s="110">
        <v>334</v>
      </c>
      <c r="K1260" s="110"/>
      <c r="L1260" s="110"/>
      <c r="M1260" s="110">
        <v>154</v>
      </c>
      <c r="N1260" s="110">
        <v>298</v>
      </c>
    </row>
    <row r="1261" spans="1:14" x14ac:dyDescent="0.3">
      <c r="A1261" s="74">
        <v>340117</v>
      </c>
      <c r="B1261" s="74" t="s">
        <v>96</v>
      </c>
      <c r="C1261" s="74">
        <v>21</v>
      </c>
      <c r="D1261" s="74" t="s">
        <v>2855</v>
      </c>
      <c r="E1261" s="74" t="s">
        <v>2856</v>
      </c>
      <c r="F1261" s="74" t="s">
        <v>2742</v>
      </c>
      <c r="G1261" s="74" t="s">
        <v>293</v>
      </c>
      <c r="H1261" s="74">
        <v>27830</v>
      </c>
      <c r="I1261" s="110">
        <v>200</v>
      </c>
      <c r="J1261" s="110">
        <v>0</v>
      </c>
      <c r="K1261" s="110"/>
      <c r="L1261" s="110"/>
      <c r="M1261" s="110"/>
      <c r="N1261" s="110"/>
    </row>
    <row r="1262" spans="1:14" x14ac:dyDescent="0.3">
      <c r="A1262" s="74">
        <v>340271</v>
      </c>
      <c r="B1262" s="74" t="s">
        <v>96</v>
      </c>
      <c r="C1262" s="74">
        <v>21</v>
      </c>
      <c r="D1262" s="74" t="s">
        <v>6066</v>
      </c>
      <c r="E1262" s="74" t="s">
        <v>6067</v>
      </c>
      <c r="F1262" s="74" t="s">
        <v>6068</v>
      </c>
      <c r="G1262" s="74" t="s">
        <v>293</v>
      </c>
      <c r="H1262" s="74" t="s">
        <v>6069</v>
      </c>
      <c r="I1262" s="110"/>
      <c r="J1262" s="110">
        <v>0</v>
      </c>
      <c r="K1262" s="110"/>
      <c r="L1262" s="110"/>
      <c r="M1262" s="110"/>
      <c r="N1262" s="110"/>
    </row>
    <row r="1263" spans="1:14" x14ac:dyDescent="0.3">
      <c r="A1263" s="74">
        <v>340128</v>
      </c>
      <c r="B1263" s="74" t="s">
        <v>96</v>
      </c>
      <c r="C1263" s="74">
        <v>21</v>
      </c>
      <c r="D1263" s="74" t="s">
        <v>6290</v>
      </c>
      <c r="E1263" s="74" t="s">
        <v>6291</v>
      </c>
      <c r="F1263" s="74" t="s">
        <v>2858</v>
      </c>
      <c r="G1263" s="74" t="s">
        <v>293</v>
      </c>
      <c r="H1263" s="74" t="s">
        <v>6292</v>
      </c>
      <c r="I1263" s="110"/>
      <c r="J1263" s="110">
        <v>265</v>
      </c>
      <c r="K1263" s="110"/>
      <c r="L1263" s="110"/>
      <c r="M1263" s="110"/>
      <c r="N1263" s="110"/>
    </row>
    <row r="1264" spans="1:14" x14ac:dyDescent="0.3">
      <c r="A1264" s="74">
        <v>340231</v>
      </c>
      <c r="B1264" s="74" t="s">
        <v>96</v>
      </c>
      <c r="C1264" s="74">
        <v>21</v>
      </c>
      <c r="D1264" s="74" t="s">
        <v>2918</v>
      </c>
      <c r="E1264" s="74" t="s">
        <v>2919</v>
      </c>
      <c r="F1264" s="74" t="s">
        <v>2920</v>
      </c>
      <c r="G1264" s="74" t="s">
        <v>293</v>
      </c>
      <c r="H1264" s="74">
        <v>27612</v>
      </c>
      <c r="I1264" s="110">
        <v>0</v>
      </c>
      <c r="J1264" s="110"/>
      <c r="K1264" s="110"/>
      <c r="L1264" s="110"/>
      <c r="M1264" s="110">
        <v>0</v>
      </c>
      <c r="N1264" s="110">
        <v>0</v>
      </c>
    </row>
    <row r="1265" spans="1:14" x14ac:dyDescent="0.3">
      <c r="A1265" s="74">
        <v>340068</v>
      </c>
      <c r="B1265" s="74" t="s">
        <v>96</v>
      </c>
      <c r="C1265" s="74">
        <v>21</v>
      </c>
      <c r="D1265" s="74" t="s">
        <v>2826</v>
      </c>
      <c r="E1265" s="74" t="s">
        <v>2827</v>
      </c>
      <c r="F1265" s="74" t="s">
        <v>2828</v>
      </c>
      <c r="G1265" s="74" t="s">
        <v>293</v>
      </c>
      <c r="H1265" s="74">
        <v>27017</v>
      </c>
      <c r="I1265" s="110">
        <v>0</v>
      </c>
      <c r="J1265" s="110"/>
      <c r="K1265" s="110"/>
      <c r="L1265" s="110"/>
      <c r="M1265" s="110">
        <v>563</v>
      </c>
      <c r="N1265" s="110">
        <v>595</v>
      </c>
    </row>
    <row r="1266" spans="1:14" x14ac:dyDescent="0.3">
      <c r="A1266" s="74">
        <v>340251</v>
      </c>
      <c r="B1266" s="74" t="s">
        <v>96</v>
      </c>
      <c r="C1266" s="74">
        <v>21</v>
      </c>
      <c r="D1266" s="74" t="s">
        <v>2930</v>
      </c>
      <c r="E1266" s="74" t="s">
        <v>2931</v>
      </c>
      <c r="F1266" s="74" t="s">
        <v>2932</v>
      </c>
      <c r="G1266" s="74" t="s">
        <v>293</v>
      </c>
      <c r="H1266" s="74">
        <v>278730093</v>
      </c>
      <c r="I1266" s="110">
        <v>0</v>
      </c>
      <c r="J1266" s="110"/>
      <c r="K1266" s="110"/>
      <c r="L1266" s="110"/>
      <c r="M1266" s="110"/>
      <c r="N1266" s="110"/>
    </row>
    <row r="1267" spans="1:14" x14ac:dyDescent="0.3">
      <c r="A1267" s="74">
        <v>340116</v>
      </c>
      <c r="B1267" s="74" t="s">
        <v>96</v>
      </c>
      <c r="C1267" s="74">
        <v>21</v>
      </c>
      <c r="D1267" s="74" t="s">
        <v>5612</v>
      </c>
      <c r="E1267" s="74" t="s">
        <v>5613</v>
      </c>
      <c r="F1267" s="74" t="s">
        <v>2853</v>
      </c>
      <c r="G1267" s="74" t="s">
        <v>293</v>
      </c>
      <c r="H1267" s="74">
        <v>27524</v>
      </c>
      <c r="I1267" s="110"/>
      <c r="J1267" s="110">
        <v>0</v>
      </c>
      <c r="K1267" s="110"/>
      <c r="L1267" s="110"/>
      <c r="M1267" s="110"/>
      <c r="N1267" s="110"/>
    </row>
    <row r="1268" spans="1:14" x14ac:dyDescent="0.3">
      <c r="A1268" s="74">
        <v>340327</v>
      </c>
      <c r="B1268" s="74" t="s">
        <v>96</v>
      </c>
      <c r="C1268" s="74">
        <v>21</v>
      </c>
      <c r="D1268" s="74" t="s">
        <v>5446</v>
      </c>
      <c r="E1268" s="74" t="s">
        <v>6070</v>
      </c>
      <c r="F1268" s="74" t="s">
        <v>2934</v>
      </c>
      <c r="G1268" s="74" t="s">
        <v>293</v>
      </c>
      <c r="H1268" s="74">
        <v>27577</v>
      </c>
      <c r="I1268" s="110"/>
      <c r="J1268" s="110"/>
      <c r="K1268" s="110"/>
      <c r="L1268" s="110">
        <v>0</v>
      </c>
      <c r="M1268" s="110"/>
      <c r="N1268" s="110">
        <v>0</v>
      </c>
    </row>
    <row r="1269" spans="1:14" x14ac:dyDescent="0.3">
      <c r="A1269" s="74">
        <v>340207</v>
      </c>
      <c r="B1269" s="74" t="s">
        <v>96</v>
      </c>
      <c r="C1269" s="74">
        <v>21</v>
      </c>
      <c r="D1269" s="74" t="s">
        <v>5614</v>
      </c>
      <c r="E1269" s="74" t="s">
        <v>5615</v>
      </c>
      <c r="F1269" s="74" t="s">
        <v>5616</v>
      </c>
      <c r="G1269" s="74" t="s">
        <v>293</v>
      </c>
      <c r="H1269" s="74">
        <v>28529</v>
      </c>
      <c r="I1269" s="110"/>
      <c r="J1269" s="110"/>
      <c r="K1269" s="110"/>
      <c r="L1269" s="110"/>
      <c r="M1269" s="110"/>
      <c r="N1269" s="110"/>
    </row>
    <row r="1270" spans="1:14" x14ac:dyDescent="0.3">
      <c r="A1270" s="74">
        <v>340045</v>
      </c>
      <c r="B1270" s="74" t="s">
        <v>96</v>
      </c>
      <c r="C1270" s="74">
        <v>21</v>
      </c>
      <c r="D1270" s="74" t="s">
        <v>2820</v>
      </c>
      <c r="E1270" s="74" t="s">
        <v>2821</v>
      </c>
      <c r="F1270" s="74" t="s">
        <v>2822</v>
      </c>
      <c r="G1270" s="74" t="s">
        <v>293</v>
      </c>
      <c r="H1270" s="74">
        <v>28210</v>
      </c>
      <c r="I1270" s="110">
        <v>0</v>
      </c>
      <c r="J1270" s="110"/>
      <c r="K1270" s="110"/>
      <c r="L1270" s="110"/>
      <c r="M1270" s="110">
        <v>0</v>
      </c>
      <c r="N1270" s="110">
        <v>0</v>
      </c>
    </row>
    <row r="1271" spans="1:14" x14ac:dyDescent="0.3">
      <c r="A1271" s="74">
        <v>340174</v>
      </c>
      <c r="B1271" s="74" t="s">
        <v>96</v>
      </c>
      <c r="C1271" s="74">
        <v>21</v>
      </c>
      <c r="D1271" s="74" t="s">
        <v>2891</v>
      </c>
      <c r="E1271" s="74" t="s">
        <v>2892</v>
      </c>
      <c r="F1271" s="74" t="s">
        <v>2882</v>
      </c>
      <c r="G1271" s="74" t="s">
        <v>293</v>
      </c>
      <c r="H1271" s="74" t="s">
        <v>300</v>
      </c>
      <c r="I1271" s="110"/>
      <c r="J1271" s="110"/>
      <c r="K1271" s="110"/>
      <c r="L1271" s="110"/>
      <c r="M1271" s="110"/>
      <c r="N1271" s="110"/>
    </row>
    <row r="1272" spans="1:14" x14ac:dyDescent="0.3">
      <c r="A1272" s="74">
        <v>340175</v>
      </c>
      <c r="B1272" s="74" t="s">
        <v>96</v>
      </c>
      <c r="C1272" s="74">
        <v>21</v>
      </c>
      <c r="D1272" s="74" t="s">
        <v>2893</v>
      </c>
      <c r="E1272" s="74" t="s">
        <v>2894</v>
      </c>
      <c r="F1272" s="74" t="s">
        <v>2882</v>
      </c>
      <c r="G1272" s="74" t="s">
        <v>293</v>
      </c>
      <c r="H1272" s="74">
        <v>28501</v>
      </c>
      <c r="I1272" s="110"/>
      <c r="J1272" s="110">
        <v>0</v>
      </c>
      <c r="K1272" s="110"/>
      <c r="L1272" s="110"/>
      <c r="M1272" s="110"/>
      <c r="N1272" s="110">
        <v>0</v>
      </c>
    </row>
    <row r="1273" spans="1:14" x14ac:dyDescent="0.3">
      <c r="A1273" s="74">
        <v>340266</v>
      </c>
      <c r="B1273" s="74" t="s">
        <v>96</v>
      </c>
      <c r="C1273" s="74">
        <v>21</v>
      </c>
      <c r="D1273" s="74" t="s">
        <v>2938</v>
      </c>
      <c r="E1273" s="74" t="s">
        <v>2939</v>
      </c>
      <c r="F1273" s="74" t="s">
        <v>2940</v>
      </c>
      <c r="G1273" s="74" t="s">
        <v>293</v>
      </c>
      <c r="H1273" s="74" t="s">
        <v>302</v>
      </c>
      <c r="I1273" s="110">
        <v>0</v>
      </c>
      <c r="J1273" s="110">
        <v>0</v>
      </c>
      <c r="K1273" s="110"/>
      <c r="L1273" s="110">
        <v>0</v>
      </c>
      <c r="M1273" s="110">
        <v>0</v>
      </c>
      <c r="N1273" s="110">
        <v>0</v>
      </c>
    </row>
    <row r="1274" spans="1:14" x14ac:dyDescent="0.3">
      <c r="A1274" s="74">
        <v>340267</v>
      </c>
      <c r="B1274" s="74" t="s">
        <v>96</v>
      </c>
      <c r="C1274" s="74">
        <v>21</v>
      </c>
      <c r="D1274" s="74" t="s">
        <v>2941</v>
      </c>
      <c r="E1274" s="74" t="s">
        <v>2942</v>
      </c>
      <c r="F1274" s="74" t="s">
        <v>2943</v>
      </c>
      <c r="G1274" s="74" t="s">
        <v>293</v>
      </c>
      <c r="H1274" s="74">
        <v>27048</v>
      </c>
      <c r="I1274" s="110">
        <v>0</v>
      </c>
      <c r="J1274" s="110"/>
      <c r="K1274" s="110"/>
      <c r="L1274" s="110"/>
      <c r="M1274" s="110">
        <v>0</v>
      </c>
      <c r="N1274" s="110">
        <v>200</v>
      </c>
    </row>
    <row r="1275" spans="1:14" x14ac:dyDescent="0.3">
      <c r="A1275" s="74">
        <v>410058</v>
      </c>
      <c r="B1275" s="74" t="s">
        <v>96</v>
      </c>
      <c r="C1275" s="74">
        <v>21</v>
      </c>
      <c r="D1275" s="74" t="s">
        <v>2980</v>
      </c>
      <c r="E1275" s="74" t="s">
        <v>2981</v>
      </c>
      <c r="F1275" s="74" t="s">
        <v>2982</v>
      </c>
      <c r="G1275" s="74" t="s">
        <v>301</v>
      </c>
      <c r="H1275" s="74">
        <v>29577</v>
      </c>
      <c r="I1275" s="110"/>
      <c r="J1275" s="110"/>
      <c r="K1275" s="110"/>
      <c r="L1275" s="110"/>
      <c r="M1275" s="110">
        <v>0</v>
      </c>
      <c r="N1275" s="110">
        <v>0</v>
      </c>
    </row>
    <row r="1276" spans="1:14" x14ac:dyDescent="0.3">
      <c r="A1276" s="74">
        <v>340018</v>
      </c>
      <c r="B1276" s="74" t="s">
        <v>96</v>
      </c>
      <c r="C1276" s="74">
        <v>21</v>
      </c>
      <c r="D1276" s="74" t="s">
        <v>2804</v>
      </c>
      <c r="E1276" s="74" t="s">
        <v>2805</v>
      </c>
      <c r="F1276" s="74" t="s">
        <v>2803</v>
      </c>
      <c r="G1276" s="74" t="s">
        <v>293</v>
      </c>
      <c r="H1276" s="74">
        <v>28513</v>
      </c>
      <c r="I1276" s="110">
        <v>0</v>
      </c>
      <c r="J1276" s="110">
        <v>0</v>
      </c>
      <c r="K1276" s="110"/>
      <c r="L1276" s="110"/>
      <c r="M1276" s="110">
        <v>0</v>
      </c>
      <c r="N1276" s="110">
        <v>0</v>
      </c>
    </row>
    <row r="1277" spans="1:14" x14ac:dyDescent="0.3">
      <c r="A1277" s="74">
        <v>347022</v>
      </c>
      <c r="B1277" s="74" t="s">
        <v>96</v>
      </c>
      <c r="C1277" s="74">
        <v>21</v>
      </c>
      <c r="D1277" s="74" t="s">
        <v>6314</v>
      </c>
      <c r="E1277" s="74" t="s">
        <v>6315</v>
      </c>
      <c r="F1277" s="74" t="s">
        <v>2822</v>
      </c>
      <c r="G1277" s="74" t="s">
        <v>293</v>
      </c>
      <c r="H1277" s="74">
        <v>28214</v>
      </c>
      <c r="I1277" s="110">
        <v>0</v>
      </c>
      <c r="J1277" s="110"/>
      <c r="K1277" s="110"/>
      <c r="L1277" s="110"/>
      <c r="M1277" s="110"/>
      <c r="N1277" s="110"/>
    </row>
    <row r="1278" spans="1:14" x14ac:dyDescent="0.3">
      <c r="A1278" s="74">
        <v>340326</v>
      </c>
      <c r="B1278" s="74" t="s">
        <v>96</v>
      </c>
      <c r="C1278" s="74">
        <v>21</v>
      </c>
      <c r="D1278" s="74" t="s">
        <v>2967</v>
      </c>
      <c r="E1278" s="74" t="s">
        <v>2968</v>
      </c>
      <c r="F1278" s="74" t="s">
        <v>2969</v>
      </c>
      <c r="G1278" s="74" t="s">
        <v>293</v>
      </c>
      <c r="H1278" s="74">
        <v>28690</v>
      </c>
      <c r="I1278" s="110">
        <v>1010.1</v>
      </c>
      <c r="J1278" s="110"/>
      <c r="K1278" s="110"/>
      <c r="L1278" s="110"/>
      <c r="M1278" s="110"/>
      <c r="N1278" s="110"/>
    </row>
    <row r="1279" spans="1:14" x14ac:dyDescent="0.3">
      <c r="A1279" s="74">
        <v>340277</v>
      </c>
      <c r="B1279" s="74" t="s">
        <v>96</v>
      </c>
      <c r="C1279" s="74">
        <v>21</v>
      </c>
      <c r="D1279" s="74" t="s">
        <v>2944</v>
      </c>
      <c r="E1279" s="74" t="s">
        <v>2945</v>
      </c>
      <c r="F1279" s="74" t="s">
        <v>2946</v>
      </c>
      <c r="G1279" s="74" t="s">
        <v>293</v>
      </c>
      <c r="H1279" s="74">
        <v>28586</v>
      </c>
      <c r="I1279" s="110">
        <v>0</v>
      </c>
      <c r="J1279" s="110">
        <v>0</v>
      </c>
      <c r="K1279" s="110"/>
      <c r="L1279" s="110"/>
      <c r="M1279" s="110">
        <v>0</v>
      </c>
      <c r="N1279" s="110"/>
    </row>
    <row r="1280" spans="1:14" x14ac:dyDescent="0.3">
      <c r="A1280" s="74">
        <v>340374</v>
      </c>
      <c r="B1280" s="74" t="s">
        <v>96</v>
      </c>
      <c r="C1280" s="74">
        <v>21</v>
      </c>
      <c r="D1280" s="74" t="s">
        <v>2975</v>
      </c>
      <c r="E1280" s="74" t="s">
        <v>5309</v>
      </c>
      <c r="F1280" s="74" t="s">
        <v>2976</v>
      </c>
      <c r="G1280" s="74" t="s">
        <v>293</v>
      </c>
      <c r="H1280" s="74" t="s">
        <v>5310</v>
      </c>
      <c r="I1280" s="110">
        <v>0</v>
      </c>
      <c r="J1280" s="110"/>
      <c r="K1280" s="110"/>
      <c r="L1280" s="110"/>
      <c r="M1280" s="110">
        <v>0</v>
      </c>
      <c r="N1280" s="110">
        <v>0</v>
      </c>
    </row>
    <row r="1281" spans="1:14" x14ac:dyDescent="0.3">
      <c r="A1281" s="74">
        <v>340283</v>
      </c>
      <c r="B1281" s="74" t="s">
        <v>96</v>
      </c>
      <c r="C1281" s="74">
        <v>21</v>
      </c>
      <c r="D1281" s="74" t="s">
        <v>2947</v>
      </c>
      <c r="E1281" s="74" t="s">
        <v>2948</v>
      </c>
      <c r="F1281" s="74" t="s">
        <v>2949</v>
      </c>
      <c r="G1281" s="74" t="s">
        <v>293</v>
      </c>
      <c r="H1281" s="74">
        <v>27888</v>
      </c>
      <c r="I1281" s="110"/>
      <c r="J1281" s="110"/>
      <c r="K1281" s="110"/>
      <c r="L1281" s="110"/>
      <c r="M1281" s="110"/>
      <c r="N1281" s="110"/>
    </row>
    <row r="1282" spans="1:14" x14ac:dyDescent="0.3">
      <c r="A1282" s="74">
        <v>340292</v>
      </c>
      <c r="B1282" s="74" t="s">
        <v>96</v>
      </c>
      <c r="C1282" s="74">
        <v>21</v>
      </c>
      <c r="D1282" s="74" t="s">
        <v>2951</v>
      </c>
      <c r="E1282" s="74" t="s">
        <v>2952</v>
      </c>
      <c r="F1282" s="74" t="s">
        <v>2953</v>
      </c>
      <c r="G1282" s="74" t="s">
        <v>293</v>
      </c>
      <c r="H1282" s="74">
        <v>27591</v>
      </c>
      <c r="I1282" s="110">
        <v>906.5</v>
      </c>
      <c r="J1282" s="110"/>
      <c r="K1282" s="110"/>
      <c r="L1282" s="110"/>
      <c r="M1282" s="110">
        <v>0</v>
      </c>
      <c r="N1282" s="110">
        <v>0</v>
      </c>
    </row>
    <row r="1283" spans="1:14" x14ac:dyDescent="0.3">
      <c r="A1283" s="74">
        <v>340308</v>
      </c>
      <c r="B1283" s="74" t="s">
        <v>96</v>
      </c>
      <c r="C1283" s="74">
        <v>21</v>
      </c>
      <c r="D1283" s="74" t="s">
        <v>1628</v>
      </c>
      <c r="E1283" s="74" t="s">
        <v>2959</v>
      </c>
      <c r="F1283" s="74" t="s">
        <v>2850</v>
      </c>
      <c r="G1283" s="74" t="s">
        <v>293</v>
      </c>
      <c r="H1283" s="74">
        <v>27895</v>
      </c>
      <c r="I1283" s="110">
        <v>0</v>
      </c>
      <c r="J1283" s="110"/>
      <c r="K1283" s="110"/>
      <c r="L1283" s="110"/>
      <c r="M1283" s="110">
        <v>0</v>
      </c>
      <c r="N1283" s="110">
        <v>0</v>
      </c>
    </row>
    <row r="1284" spans="1:14" x14ac:dyDescent="0.3">
      <c r="A1284" s="74">
        <v>340182</v>
      </c>
      <c r="B1284" s="74" t="s">
        <v>96</v>
      </c>
      <c r="C1284" s="74">
        <v>21</v>
      </c>
      <c r="D1284" s="74" t="s">
        <v>2896</v>
      </c>
      <c r="E1284" s="74" t="s">
        <v>2897</v>
      </c>
      <c r="F1284" s="74" t="s">
        <v>2098</v>
      </c>
      <c r="G1284" s="74" t="s">
        <v>293</v>
      </c>
      <c r="H1284" s="74">
        <v>28551</v>
      </c>
      <c r="I1284" s="110">
        <v>1500</v>
      </c>
      <c r="J1284" s="110"/>
      <c r="K1284" s="110"/>
      <c r="L1284" s="110"/>
      <c r="M1284" s="110"/>
      <c r="N1284" s="110"/>
    </row>
    <row r="1285" spans="1:14" x14ac:dyDescent="0.3">
      <c r="A1285" s="74">
        <v>340088</v>
      </c>
      <c r="B1285" s="74" t="s">
        <v>96</v>
      </c>
      <c r="C1285" s="74">
        <v>21</v>
      </c>
      <c r="D1285" s="74" t="s">
        <v>5617</v>
      </c>
      <c r="E1285" s="74" t="s">
        <v>5618</v>
      </c>
      <c r="F1285" s="74" t="s">
        <v>5619</v>
      </c>
      <c r="G1285" s="74" t="s">
        <v>293</v>
      </c>
      <c r="H1285" s="74" t="s">
        <v>5620</v>
      </c>
      <c r="I1285" s="110"/>
      <c r="J1285" s="110"/>
      <c r="K1285" s="110"/>
      <c r="L1285" s="110"/>
      <c r="M1285" s="110"/>
      <c r="N1285" s="110"/>
    </row>
    <row r="1286" spans="1:14" x14ac:dyDescent="0.3">
      <c r="A1286" s="74">
        <v>340310</v>
      </c>
      <c r="B1286" s="74" t="s">
        <v>96</v>
      </c>
      <c r="C1286" s="74">
        <v>21</v>
      </c>
      <c r="D1286" s="74" t="s">
        <v>2960</v>
      </c>
      <c r="E1286" s="74" t="s">
        <v>2961</v>
      </c>
      <c r="F1286" s="74" t="s">
        <v>2962</v>
      </c>
      <c r="G1286" s="74" t="s">
        <v>293</v>
      </c>
      <c r="H1286" s="74">
        <v>27593</v>
      </c>
      <c r="I1286" s="110"/>
      <c r="J1286" s="110"/>
      <c r="K1286" s="110"/>
      <c r="L1286" s="110"/>
      <c r="M1286" s="110"/>
      <c r="N1286" s="110"/>
    </row>
    <row r="1287" spans="1:14" x14ac:dyDescent="0.3">
      <c r="A1287" s="74">
        <v>340320</v>
      </c>
      <c r="B1287" s="74" t="s">
        <v>96</v>
      </c>
      <c r="C1287" s="74">
        <v>21</v>
      </c>
      <c r="D1287" s="74" t="s">
        <v>2965</v>
      </c>
      <c r="E1287" s="74" t="s">
        <v>2859</v>
      </c>
      <c r="F1287" s="74" t="s">
        <v>2966</v>
      </c>
      <c r="G1287" s="74" t="s">
        <v>293</v>
      </c>
      <c r="H1287" s="74">
        <v>28590</v>
      </c>
      <c r="I1287" s="110">
        <v>200</v>
      </c>
      <c r="J1287" s="110"/>
      <c r="K1287" s="110">
        <v>0</v>
      </c>
      <c r="L1287" s="110"/>
      <c r="M1287" s="110"/>
      <c r="N1287" s="110"/>
    </row>
    <row r="1288" spans="1:14" x14ac:dyDescent="0.3">
      <c r="A1288" s="74">
        <v>330063</v>
      </c>
      <c r="B1288" s="74" t="s">
        <v>95</v>
      </c>
      <c r="C1288" s="74">
        <v>22</v>
      </c>
      <c r="D1288" s="74" t="s">
        <v>6071</v>
      </c>
      <c r="E1288" s="74" t="s">
        <v>6072</v>
      </c>
      <c r="F1288" s="74" t="s">
        <v>6073</v>
      </c>
      <c r="G1288" s="74" t="s">
        <v>306</v>
      </c>
      <c r="H1288" s="74">
        <v>12078</v>
      </c>
      <c r="I1288" s="110"/>
      <c r="J1288" s="110"/>
      <c r="K1288" s="110"/>
      <c r="L1288" s="110"/>
      <c r="M1288" s="110"/>
      <c r="N1288" s="110"/>
    </row>
    <row r="1289" spans="1:14" x14ac:dyDescent="0.3">
      <c r="A1289" s="74">
        <v>330025</v>
      </c>
      <c r="B1289" s="74" t="s">
        <v>95</v>
      </c>
      <c r="C1289" s="74">
        <v>22</v>
      </c>
      <c r="D1289" s="74" t="s">
        <v>3000</v>
      </c>
      <c r="E1289" s="74" t="s">
        <v>3001</v>
      </c>
      <c r="F1289" s="74" t="s">
        <v>3002</v>
      </c>
      <c r="G1289" s="74" t="s">
        <v>306</v>
      </c>
      <c r="H1289" s="74">
        <v>13029</v>
      </c>
      <c r="I1289" s="110"/>
      <c r="J1289" s="110"/>
      <c r="K1289" s="110"/>
      <c r="L1289" s="110"/>
      <c r="M1289" s="110">
        <v>65</v>
      </c>
      <c r="N1289" s="110">
        <v>100</v>
      </c>
    </row>
    <row r="1290" spans="1:14" x14ac:dyDescent="0.3">
      <c r="A1290" s="74">
        <v>70004</v>
      </c>
      <c r="B1290" s="74" t="s">
        <v>95</v>
      </c>
      <c r="C1290" s="74">
        <v>22</v>
      </c>
      <c r="D1290" s="74" t="s">
        <v>915</v>
      </c>
      <c r="E1290" s="74" t="s">
        <v>6074</v>
      </c>
      <c r="F1290" s="74" t="s">
        <v>6075</v>
      </c>
      <c r="G1290" s="74" t="s">
        <v>6076</v>
      </c>
      <c r="H1290" s="74">
        <v>6810</v>
      </c>
      <c r="I1290" s="110">
        <v>0</v>
      </c>
      <c r="J1290" s="110"/>
      <c r="K1290" s="110"/>
      <c r="L1290" s="110"/>
      <c r="M1290" s="110"/>
      <c r="N1290" s="110"/>
    </row>
    <row r="1291" spans="1:14" x14ac:dyDescent="0.3">
      <c r="A1291" s="74">
        <v>330091</v>
      </c>
      <c r="B1291" s="74" t="s">
        <v>95</v>
      </c>
      <c r="C1291" s="74">
        <v>22</v>
      </c>
      <c r="D1291" s="74" t="s">
        <v>862</v>
      </c>
      <c r="E1291" s="74" t="s">
        <v>6234</v>
      </c>
      <c r="F1291" s="74" t="s">
        <v>6235</v>
      </c>
      <c r="G1291" s="74" t="s">
        <v>306</v>
      </c>
      <c r="H1291" s="74" t="s">
        <v>6236</v>
      </c>
      <c r="I1291" s="110">
        <v>270</v>
      </c>
      <c r="J1291" s="110"/>
      <c r="K1291" s="110"/>
      <c r="L1291" s="110"/>
      <c r="M1291" s="110">
        <v>63</v>
      </c>
      <c r="N1291" s="110"/>
    </row>
    <row r="1292" spans="1:14" x14ac:dyDescent="0.3">
      <c r="A1292" s="74">
        <v>200009</v>
      </c>
      <c r="B1292" s="74" t="s">
        <v>95</v>
      </c>
      <c r="C1292" s="74">
        <v>22</v>
      </c>
      <c r="D1292" s="74" t="s">
        <v>2983</v>
      </c>
      <c r="E1292" s="74" t="s">
        <v>2984</v>
      </c>
      <c r="F1292" s="74" t="s">
        <v>2985</v>
      </c>
      <c r="G1292" s="74" t="s">
        <v>310</v>
      </c>
      <c r="H1292" s="74">
        <v>4652</v>
      </c>
      <c r="I1292" s="110">
        <v>141</v>
      </c>
      <c r="J1292" s="110"/>
      <c r="K1292" s="110"/>
      <c r="L1292" s="110"/>
      <c r="M1292" s="110">
        <v>0</v>
      </c>
      <c r="N1292" s="110">
        <v>5</v>
      </c>
    </row>
    <row r="1293" spans="1:14" x14ac:dyDescent="0.3">
      <c r="A1293" s="74">
        <v>330051</v>
      </c>
      <c r="B1293" s="74" t="s">
        <v>95</v>
      </c>
      <c r="C1293" s="74">
        <v>22</v>
      </c>
      <c r="D1293" s="74" t="s">
        <v>5621</v>
      </c>
      <c r="E1293" s="74" t="s">
        <v>5622</v>
      </c>
      <c r="F1293" s="74" t="s">
        <v>2383</v>
      </c>
      <c r="G1293" s="74" t="s">
        <v>306</v>
      </c>
      <c r="H1293" s="74">
        <v>14225</v>
      </c>
      <c r="I1293" s="110"/>
      <c r="J1293" s="110"/>
      <c r="K1293" s="110">
        <v>0</v>
      </c>
      <c r="L1293" s="110">
        <v>0</v>
      </c>
      <c r="M1293" s="110">
        <v>0</v>
      </c>
      <c r="N1293" s="110">
        <v>0</v>
      </c>
    </row>
    <row r="1294" spans="1:14" x14ac:dyDescent="0.3">
      <c r="A1294" s="74">
        <v>330086</v>
      </c>
      <c r="B1294" s="74" t="s">
        <v>95</v>
      </c>
      <c r="C1294" s="74">
        <v>22</v>
      </c>
      <c r="D1294" s="74" t="s">
        <v>744</v>
      </c>
      <c r="E1294" s="74" t="s">
        <v>3025</v>
      </c>
      <c r="F1294" s="74" t="s">
        <v>3026</v>
      </c>
      <c r="G1294" s="74" t="s">
        <v>306</v>
      </c>
      <c r="H1294" s="74">
        <v>14624</v>
      </c>
      <c r="I1294" s="110">
        <v>0</v>
      </c>
      <c r="J1294" s="110"/>
      <c r="K1294" s="110">
        <v>437</v>
      </c>
      <c r="L1294" s="110">
        <v>365</v>
      </c>
      <c r="M1294" s="110"/>
      <c r="N1294" s="110">
        <v>0</v>
      </c>
    </row>
    <row r="1295" spans="1:14" x14ac:dyDescent="0.3">
      <c r="A1295" s="74">
        <v>330031</v>
      </c>
      <c r="B1295" s="74" t="s">
        <v>95</v>
      </c>
      <c r="C1295" s="74">
        <v>22</v>
      </c>
      <c r="D1295" s="74" t="s">
        <v>3003</v>
      </c>
      <c r="E1295" s="74" t="s">
        <v>3004</v>
      </c>
      <c r="F1295" s="74" t="s">
        <v>3005</v>
      </c>
      <c r="G1295" s="74" t="s">
        <v>306</v>
      </c>
      <c r="H1295" s="74" t="s">
        <v>586</v>
      </c>
      <c r="I1295" s="110">
        <v>0</v>
      </c>
      <c r="J1295" s="110"/>
      <c r="K1295" s="110"/>
      <c r="L1295" s="110"/>
      <c r="M1295" s="110"/>
      <c r="N1295" s="110"/>
    </row>
    <row r="1296" spans="1:14" x14ac:dyDescent="0.3">
      <c r="A1296" s="74">
        <v>330059</v>
      </c>
      <c r="B1296" s="74" t="s">
        <v>95</v>
      </c>
      <c r="C1296" s="74">
        <v>22</v>
      </c>
      <c r="D1296" s="74" t="s">
        <v>3016</v>
      </c>
      <c r="E1296" s="74" t="s">
        <v>3017</v>
      </c>
      <c r="F1296" s="74" t="s">
        <v>3018</v>
      </c>
      <c r="G1296" s="74" t="s">
        <v>306</v>
      </c>
      <c r="H1296" s="74">
        <v>14052</v>
      </c>
      <c r="I1296" s="110"/>
      <c r="J1296" s="110"/>
      <c r="K1296" s="110"/>
      <c r="L1296" s="110"/>
      <c r="M1296" s="110">
        <v>0</v>
      </c>
      <c r="N1296" s="110">
        <v>0</v>
      </c>
    </row>
    <row r="1297" spans="1:14" x14ac:dyDescent="0.3">
      <c r="A1297" s="74">
        <v>310046</v>
      </c>
      <c r="B1297" s="74" t="s">
        <v>95</v>
      </c>
      <c r="C1297" s="74">
        <v>22</v>
      </c>
      <c r="D1297" s="74" t="s">
        <v>6077</v>
      </c>
      <c r="E1297" s="74" t="s">
        <v>967</v>
      </c>
      <c r="F1297" s="74" t="s">
        <v>967</v>
      </c>
      <c r="G1297" s="74" t="s">
        <v>308</v>
      </c>
      <c r="H1297" s="74" t="s">
        <v>2996</v>
      </c>
      <c r="I1297" s="110"/>
      <c r="J1297" s="110"/>
      <c r="K1297" s="110"/>
      <c r="L1297" s="110"/>
      <c r="M1297" s="110"/>
      <c r="N1297" s="110"/>
    </row>
    <row r="1298" spans="1:14" x14ac:dyDescent="0.3">
      <c r="A1298" s="74">
        <v>330122</v>
      </c>
      <c r="B1298" s="74" t="s">
        <v>95</v>
      </c>
      <c r="C1298" s="74">
        <v>22</v>
      </c>
      <c r="D1298" s="74" t="s">
        <v>5359</v>
      </c>
      <c r="E1298" s="74" t="s">
        <v>5360</v>
      </c>
      <c r="F1298" s="74" t="s">
        <v>3005</v>
      </c>
      <c r="G1298" s="74" t="s">
        <v>306</v>
      </c>
      <c r="H1298" s="74">
        <v>11218</v>
      </c>
      <c r="I1298" s="110"/>
      <c r="J1298" s="110"/>
      <c r="K1298" s="110"/>
      <c r="L1298" s="110"/>
      <c r="M1298" s="110"/>
      <c r="N1298" s="110"/>
    </row>
    <row r="1299" spans="1:14" x14ac:dyDescent="0.3">
      <c r="A1299" s="74">
        <v>330124</v>
      </c>
      <c r="B1299" s="74" t="s">
        <v>95</v>
      </c>
      <c r="C1299" s="74">
        <v>22</v>
      </c>
      <c r="D1299" s="74" t="s">
        <v>5361</v>
      </c>
      <c r="E1299" s="74" t="s">
        <v>6316</v>
      </c>
      <c r="F1299" s="74" t="s">
        <v>1960</v>
      </c>
      <c r="G1299" s="74" t="s">
        <v>306</v>
      </c>
      <c r="H1299" s="74">
        <v>11530</v>
      </c>
      <c r="I1299" s="110"/>
      <c r="J1299" s="110"/>
      <c r="K1299" s="110"/>
      <c r="L1299" s="110"/>
      <c r="M1299" s="110"/>
      <c r="N1299" s="110"/>
    </row>
    <row r="1300" spans="1:14" x14ac:dyDescent="0.3">
      <c r="A1300" s="74">
        <v>330089</v>
      </c>
      <c r="B1300" s="74" t="s">
        <v>95</v>
      </c>
      <c r="C1300" s="74">
        <v>22</v>
      </c>
      <c r="D1300" s="74" t="s">
        <v>6078</v>
      </c>
      <c r="E1300" s="74" t="s">
        <v>6079</v>
      </c>
      <c r="F1300" s="74" t="s">
        <v>6080</v>
      </c>
      <c r="G1300" s="74" t="s">
        <v>306</v>
      </c>
      <c r="H1300" s="74">
        <v>14150</v>
      </c>
      <c r="I1300" s="110">
        <v>0</v>
      </c>
      <c r="J1300" s="110"/>
      <c r="K1300" s="110"/>
      <c r="L1300" s="110"/>
      <c r="M1300" s="110"/>
      <c r="N1300" s="110"/>
    </row>
    <row r="1301" spans="1:14" x14ac:dyDescent="0.3">
      <c r="A1301" s="74">
        <v>330106</v>
      </c>
      <c r="B1301" s="74" t="s">
        <v>95</v>
      </c>
      <c r="C1301" s="74">
        <v>22</v>
      </c>
      <c r="D1301" s="74" t="s">
        <v>3028</v>
      </c>
      <c r="E1301" s="74" t="s">
        <v>5288</v>
      </c>
      <c r="F1301" s="74" t="s">
        <v>5289</v>
      </c>
      <c r="G1301" s="74" t="s">
        <v>306</v>
      </c>
      <c r="H1301" s="74">
        <v>14213</v>
      </c>
      <c r="I1301" s="110">
        <v>0</v>
      </c>
      <c r="J1301" s="110"/>
      <c r="K1301" s="110"/>
      <c r="L1301" s="110"/>
      <c r="M1301" s="110"/>
      <c r="N1301" s="110"/>
    </row>
    <row r="1302" spans="1:14" x14ac:dyDescent="0.3">
      <c r="A1302" s="74">
        <v>220018</v>
      </c>
      <c r="B1302" s="74" t="s">
        <v>95</v>
      </c>
      <c r="C1302" s="74">
        <v>22</v>
      </c>
      <c r="D1302" s="74" t="s">
        <v>2986</v>
      </c>
      <c r="E1302" s="74" t="s">
        <v>2987</v>
      </c>
      <c r="F1302" s="74" t="s">
        <v>2988</v>
      </c>
      <c r="G1302" s="74" t="s">
        <v>311</v>
      </c>
      <c r="H1302" s="74" t="s">
        <v>532</v>
      </c>
      <c r="I1302" s="110">
        <v>1618</v>
      </c>
      <c r="J1302" s="110"/>
      <c r="K1302" s="110"/>
      <c r="L1302" s="110"/>
      <c r="M1302" s="110"/>
      <c r="N1302" s="110"/>
    </row>
    <row r="1303" spans="1:14" x14ac:dyDescent="0.3">
      <c r="A1303" s="74">
        <v>310037</v>
      </c>
      <c r="B1303" s="74" t="s">
        <v>95</v>
      </c>
      <c r="C1303" s="74">
        <v>22</v>
      </c>
      <c r="D1303" s="74" t="s">
        <v>2993</v>
      </c>
      <c r="E1303" s="74" t="s">
        <v>2994</v>
      </c>
      <c r="F1303" s="74" t="s">
        <v>2995</v>
      </c>
      <c r="G1303" s="74" t="s">
        <v>308</v>
      </c>
      <c r="H1303" s="74" t="s">
        <v>309</v>
      </c>
      <c r="I1303" s="110">
        <v>100</v>
      </c>
      <c r="J1303" s="110"/>
      <c r="K1303" s="110"/>
      <c r="L1303" s="110"/>
      <c r="M1303" s="110"/>
      <c r="N1303" s="110"/>
    </row>
    <row r="1304" spans="1:14" x14ac:dyDescent="0.3">
      <c r="A1304" s="74">
        <v>330079</v>
      </c>
      <c r="B1304" s="74" t="s">
        <v>95</v>
      </c>
      <c r="C1304" s="74">
        <v>22</v>
      </c>
      <c r="D1304" s="74" t="s">
        <v>3022</v>
      </c>
      <c r="E1304" s="74" t="s">
        <v>5311</v>
      </c>
      <c r="F1304" s="74" t="s">
        <v>3019</v>
      </c>
      <c r="G1304" s="74" t="s">
        <v>306</v>
      </c>
      <c r="H1304" s="74">
        <v>10456</v>
      </c>
      <c r="I1304" s="110">
        <v>145.51</v>
      </c>
      <c r="J1304" s="110"/>
      <c r="K1304" s="110"/>
      <c r="L1304" s="110">
        <v>0</v>
      </c>
      <c r="M1304" s="110">
        <v>0</v>
      </c>
      <c r="N1304" s="110">
        <v>0</v>
      </c>
    </row>
    <row r="1305" spans="1:14" x14ac:dyDescent="0.3">
      <c r="A1305" s="74">
        <v>339022</v>
      </c>
      <c r="B1305" s="74" t="s">
        <v>95</v>
      </c>
      <c r="C1305" s="74">
        <v>22</v>
      </c>
      <c r="D1305" s="74" t="s">
        <v>3033</v>
      </c>
      <c r="E1305" s="74" t="s">
        <v>3034</v>
      </c>
      <c r="F1305" s="74" t="s">
        <v>2383</v>
      </c>
      <c r="G1305" s="74" t="s">
        <v>306</v>
      </c>
      <c r="H1305" s="74">
        <v>14209</v>
      </c>
      <c r="I1305" s="110">
        <v>0</v>
      </c>
      <c r="J1305" s="110"/>
      <c r="K1305" s="110">
        <v>0</v>
      </c>
      <c r="L1305" s="110"/>
      <c r="M1305" s="110"/>
      <c r="N1305" s="110"/>
    </row>
    <row r="1306" spans="1:14" x14ac:dyDescent="0.3">
      <c r="A1306" s="74">
        <v>330039</v>
      </c>
      <c r="B1306" s="74" t="s">
        <v>95</v>
      </c>
      <c r="C1306" s="74">
        <v>22</v>
      </c>
      <c r="D1306" s="74" t="s">
        <v>3006</v>
      </c>
      <c r="E1306" s="74" t="s">
        <v>3007</v>
      </c>
      <c r="F1306" s="74" t="s">
        <v>3008</v>
      </c>
      <c r="G1306" s="74" t="s">
        <v>306</v>
      </c>
      <c r="H1306" s="74">
        <v>10025</v>
      </c>
      <c r="I1306" s="110">
        <v>0</v>
      </c>
      <c r="J1306" s="110"/>
      <c r="K1306" s="110"/>
      <c r="L1306" s="110"/>
      <c r="M1306" s="110"/>
      <c r="N1306" s="110"/>
    </row>
    <row r="1307" spans="1:14" x14ac:dyDescent="0.3">
      <c r="A1307" s="74">
        <v>330131</v>
      </c>
      <c r="B1307" s="74" t="s">
        <v>95</v>
      </c>
      <c r="C1307" s="74">
        <v>22</v>
      </c>
      <c r="D1307" s="74" t="s">
        <v>3032</v>
      </c>
      <c r="E1307" s="74" t="s">
        <v>6293</v>
      </c>
      <c r="F1307" s="74" t="s">
        <v>6294</v>
      </c>
      <c r="G1307" s="74" t="s">
        <v>386</v>
      </c>
      <c r="H1307" s="74">
        <v>18372</v>
      </c>
      <c r="I1307" s="110"/>
      <c r="J1307" s="110"/>
      <c r="K1307" s="110"/>
      <c r="L1307" s="110"/>
      <c r="M1307" s="110"/>
      <c r="N1307" s="110"/>
    </row>
    <row r="1308" spans="1:14" x14ac:dyDescent="0.3">
      <c r="A1308" s="74">
        <v>310016</v>
      </c>
      <c r="B1308" s="74" t="s">
        <v>95</v>
      </c>
      <c r="C1308" s="74">
        <v>22</v>
      </c>
      <c r="D1308" s="74" t="s">
        <v>2989</v>
      </c>
      <c r="E1308" s="74" t="s">
        <v>2990</v>
      </c>
      <c r="F1308" s="74" t="s">
        <v>2991</v>
      </c>
      <c r="G1308" s="74" t="s">
        <v>308</v>
      </c>
      <c r="H1308" s="74">
        <v>7017</v>
      </c>
      <c r="I1308" s="110"/>
      <c r="J1308" s="110"/>
      <c r="K1308" s="110">
        <v>0</v>
      </c>
      <c r="L1308" s="110"/>
      <c r="M1308" s="110"/>
      <c r="N1308" s="110">
        <v>500</v>
      </c>
    </row>
    <row r="1309" spans="1:14" x14ac:dyDescent="0.3">
      <c r="A1309" s="74">
        <v>330076</v>
      </c>
      <c r="B1309" s="74" t="s">
        <v>95</v>
      </c>
      <c r="C1309" s="74">
        <v>22</v>
      </c>
      <c r="D1309" s="74" t="s">
        <v>2989</v>
      </c>
      <c r="E1309" s="74" t="s">
        <v>3020</v>
      </c>
      <c r="F1309" s="74" t="s">
        <v>3021</v>
      </c>
      <c r="G1309" s="74" t="s">
        <v>306</v>
      </c>
      <c r="H1309" s="74">
        <v>10028</v>
      </c>
      <c r="I1309" s="110">
        <v>3000</v>
      </c>
      <c r="J1309" s="110"/>
      <c r="K1309" s="110"/>
      <c r="L1309" s="110"/>
      <c r="M1309" s="110"/>
      <c r="N1309" s="110">
        <v>0</v>
      </c>
    </row>
    <row r="1310" spans="1:14" x14ac:dyDescent="0.3">
      <c r="A1310" s="74">
        <v>330083</v>
      </c>
      <c r="B1310" s="74" t="s">
        <v>95</v>
      </c>
      <c r="C1310" s="74">
        <v>83</v>
      </c>
      <c r="D1310" s="74" t="s">
        <v>3023</v>
      </c>
      <c r="E1310" s="74" t="s">
        <v>6549</v>
      </c>
      <c r="F1310" s="74" t="s">
        <v>3024</v>
      </c>
      <c r="G1310" s="74" t="s">
        <v>306</v>
      </c>
      <c r="H1310" s="74" t="s">
        <v>570</v>
      </c>
      <c r="I1310" s="110"/>
      <c r="J1310" s="110"/>
      <c r="K1310" s="110"/>
      <c r="L1310" s="110">
        <v>185</v>
      </c>
      <c r="M1310" s="110">
        <v>160</v>
      </c>
      <c r="N1310" s="110">
        <v>364</v>
      </c>
    </row>
    <row r="1311" spans="1:14" x14ac:dyDescent="0.3">
      <c r="A1311" s="74">
        <v>330057</v>
      </c>
      <c r="B1311" s="74" t="s">
        <v>95</v>
      </c>
      <c r="C1311" s="74">
        <v>22</v>
      </c>
      <c r="D1311" s="74" t="s">
        <v>3013</v>
      </c>
      <c r="E1311" s="74" t="s">
        <v>3014</v>
      </c>
      <c r="F1311" s="74" t="s">
        <v>3015</v>
      </c>
      <c r="G1311" s="74" t="s">
        <v>306</v>
      </c>
      <c r="H1311" s="74">
        <v>14036</v>
      </c>
      <c r="I1311" s="110">
        <v>0</v>
      </c>
      <c r="J1311" s="110"/>
      <c r="K1311" s="110"/>
      <c r="L1311" s="110"/>
      <c r="M1311" s="110">
        <v>0</v>
      </c>
      <c r="N1311" s="110"/>
    </row>
    <row r="1312" spans="1:14" x14ac:dyDescent="0.3">
      <c r="A1312" s="74">
        <v>330084</v>
      </c>
      <c r="B1312" s="74" t="s">
        <v>95</v>
      </c>
      <c r="C1312" s="74">
        <v>22</v>
      </c>
      <c r="D1312" s="74" t="s">
        <v>5623</v>
      </c>
      <c r="E1312" s="74" t="s">
        <v>5624</v>
      </c>
      <c r="F1312" s="74" t="s">
        <v>5625</v>
      </c>
      <c r="G1312" s="74" t="s">
        <v>306</v>
      </c>
      <c r="H1312" s="74">
        <v>12140</v>
      </c>
      <c r="I1312" s="110"/>
      <c r="J1312" s="110"/>
      <c r="K1312" s="110"/>
      <c r="L1312" s="110"/>
      <c r="M1312" s="110"/>
      <c r="N1312" s="110"/>
    </row>
    <row r="1313" spans="1:14" x14ac:dyDescent="0.3">
      <c r="A1313" s="74">
        <v>330115</v>
      </c>
      <c r="B1313" s="74" t="s">
        <v>95</v>
      </c>
      <c r="C1313" s="74">
        <v>22</v>
      </c>
      <c r="D1313" s="74" t="s">
        <v>3029</v>
      </c>
      <c r="E1313" s="74" t="s">
        <v>3030</v>
      </c>
      <c r="F1313" s="74" t="s">
        <v>2744</v>
      </c>
      <c r="G1313" s="74" t="s">
        <v>306</v>
      </c>
      <c r="H1313" s="74" t="s">
        <v>307</v>
      </c>
      <c r="I1313" s="110">
        <v>0</v>
      </c>
      <c r="J1313" s="110"/>
      <c r="K1313" s="110"/>
      <c r="L1313" s="110"/>
      <c r="M1313" s="110"/>
      <c r="N1313" s="110"/>
    </row>
    <row r="1314" spans="1:14" x14ac:dyDescent="0.3">
      <c r="A1314" s="74">
        <v>330045</v>
      </c>
      <c r="B1314" s="74" t="s">
        <v>95</v>
      </c>
      <c r="C1314" s="74">
        <v>22</v>
      </c>
      <c r="D1314" s="74" t="s">
        <v>3009</v>
      </c>
      <c r="E1314" s="74" t="s">
        <v>3010</v>
      </c>
      <c r="F1314" s="74" t="s">
        <v>3005</v>
      </c>
      <c r="G1314" s="74" t="s">
        <v>306</v>
      </c>
      <c r="H1314" s="74">
        <v>11221</v>
      </c>
      <c r="I1314" s="110">
        <v>200</v>
      </c>
      <c r="J1314" s="110"/>
      <c r="K1314" s="110"/>
      <c r="L1314" s="110"/>
      <c r="M1314" s="110"/>
      <c r="N1314" s="110"/>
    </row>
    <row r="1315" spans="1:14" x14ac:dyDescent="0.3">
      <c r="A1315" s="74">
        <v>330049</v>
      </c>
      <c r="B1315" s="74" t="s">
        <v>95</v>
      </c>
      <c r="C1315" s="74">
        <v>22</v>
      </c>
      <c r="D1315" s="74" t="s">
        <v>3011</v>
      </c>
      <c r="E1315" s="74" t="s">
        <v>3012</v>
      </c>
      <c r="F1315" s="74" t="s">
        <v>1522</v>
      </c>
      <c r="G1315" s="74" t="s">
        <v>306</v>
      </c>
      <c r="H1315" s="74">
        <v>11216</v>
      </c>
      <c r="I1315" s="110">
        <v>0</v>
      </c>
      <c r="J1315" s="110"/>
      <c r="K1315" s="110"/>
      <c r="L1315" s="110"/>
      <c r="M1315" s="110"/>
      <c r="N1315" s="110"/>
    </row>
    <row r="1316" spans="1:14" x14ac:dyDescent="0.3">
      <c r="A1316" s="74">
        <v>330101</v>
      </c>
      <c r="B1316" s="74" t="s">
        <v>95</v>
      </c>
      <c r="C1316" s="74">
        <v>22</v>
      </c>
      <c r="D1316" s="74" t="s">
        <v>719</v>
      </c>
      <c r="E1316" s="74" t="s">
        <v>3027</v>
      </c>
      <c r="F1316" s="74" t="s">
        <v>3005</v>
      </c>
      <c r="G1316" s="74" t="s">
        <v>306</v>
      </c>
      <c r="H1316" s="74">
        <v>11236</v>
      </c>
      <c r="I1316" s="110">
        <v>0</v>
      </c>
      <c r="J1316" s="110"/>
      <c r="K1316" s="110"/>
      <c r="L1316" s="110"/>
      <c r="M1316" s="110"/>
      <c r="N1316" s="110"/>
    </row>
    <row r="1317" spans="1:14" x14ac:dyDescent="0.3">
      <c r="A1317" s="74">
        <v>330024</v>
      </c>
      <c r="B1317" s="74" t="s">
        <v>95</v>
      </c>
      <c r="C1317" s="74">
        <v>22</v>
      </c>
      <c r="D1317" s="74" t="s">
        <v>2997</v>
      </c>
      <c r="E1317" s="74" t="s">
        <v>2998</v>
      </c>
      <c r="F1317" s="74" t="s">
        <v>2999</v>
      </c>
      <c r="G1317" s="74" t="s">
        <v>306</v>
      </c>
      <c r="H1317" s="74">
        <v>13021</v>
      </c>
      <c r="I1317" s="110">
        <v>0</v>
      </c>
      <c r="J1317" s="110"/>
      <c r="K1317" s="110"/>
      <c r="L1317" s="110"/>
      <c r="M1317" s="110"/>
      <c r="N1317" s="110"/>
    </row>
    <row r="1318" spans="1:14" x14ac:dyDescent="0.3">
      <c r="A1318" s="74">
        <v>480060</v>
      </c>
      <c r="B1318" s="74" t="s">
        <v>94</v>
      </c>
      <c r="C1318" s="74">
        <v>23</v>
      </c>
      <c r="D1318" s="74" t="s">
        <v>3088</v>
      </c>
      <c r="E1318" s="74" t="s">
        <v>3089</v>
      </c>
      <c r="F1318" s="74" t="s">
        <v>3087</v>
      </c>
      <c r="G1318" s="74" t="s">
        <v>312</v>
      </c>
      <c r="H1318" s="74">
        <v>98102</v>
      </c>
      <c r="I1318" s="110">
        <v>683.5</v>
      </c>
      <c r="J1318" s="110"/>
      <c r="K1318" s="110"/>
      <c r="L1318" s="110"/>
      <c r="M1318" s="110">
        <v>0</v>
      </c>
      <c r="N1318" s="110">
        <v>25</v>
      </c>
    </row>
    <row r="1319" spans="1:14" x14ac:dyDescent="0.3">
      <c r="A1319" s="74">
        <v>480019</v>
      </c>
      <c r="B1319" s="74" t="s">
        <v>94</v>
      </c>
      <c r="C1319" s="74">
        <v>23</v>
      </c>
      <c r="D1319" s="74" t="s">
        <v>2726</v>
      </c>
      <c r="E1319" s="74" t="s">
        <v>6081</v>
      </c>
      <c r="F1319" s="74" t="s">
        <v>3042</v>
      </c>
      <c r="G1319" s="74" t="s">
        <v>312</v>
      </c>
      <c r="H1319" s="74">
        <v>98009</v>
      </c>
      <c r="I1319" s="110">
        <v>0</v>
      </c>
      <c r="J1319" s="110"/>
      <c r="K1319" s="110"/>
      <c r="L1319" s="110"/>
      <c r="M1319" s="110"/>
      <c r="N1319" s="110"/>
    </row>
    <row r="1320" spans="1:14" x14ac:dyDescent="0.3">
      <c r="A1320" s="74">
        <v>480086</v>
      </c>
      <c r="B1320" s="74" t="s">
        <v>94</v>
      </c>
      <c r="C1320" s="74">
        <v>23</v>
      </c>
      <c r="D1320" s="74" t="s">
        <v>915</v>
      </c>
      <c r="E1320" s="74" t="s">
        <v>3112</v>
      </c>
      <c r="F1320" s="74" t="s">
        <v>3113</v>
      </c>
      <c r="G1320" s="74" t="s">
        <v>312</v>
      </c>
      <c r="H1320" s="74" t="s">
        <v>319</v>
      </c>
      <c r="I1320" s="110">
        <v>0</v>
      </c>
      <c r="J1320" s="110"/>
      <c r="K1320" s="110"/>
      <c r="L1320" s="110"/>
      <c r="M1320" s="110">
        <v>0</v>
      </c>
      <c r="N1320" s="110">
        <v>104</v>
      </c>
    </row>
    <row r="1321" spans="1:14" x14ac:dyDescent="0.3">
      <c r="A1321" s="74">
        <v>480026</v>
      </c>
      <c r="B1321" s="74" t="s">
        <v>94</v>
      </c>
      <c r="C1321" s="74">
        <v>23</v>
      </c>
      <c r="D1321" s="74" t="s">
        <v>3047</v>
      </c>
      <c r="E1321" s="74" t="s">
        <v>3048</v>
      </c>
      <c r="F1321" s="74" t="s">
        <v>3049</v>
      </c>
      <c r="G1321" s="74" t="s">
        <v>312</v>
      </c>
      <c r="H1321" s="74">
        <v>98816</v>
      </c>
      <c r="I1321" s="110">
        <v>0</v>
      </c>
      <c r="J1321" s="110"/>
      <c r="K1321" s="110">
        <v>0</v>
      </c>
      <c r="L1321" s="110"/>
      <c r="M1321" s="110"/>
      <c r="N1321" s="110">
        <v>0</v>
      </c>
    </row>
    <row r="1322" spans="1:14" x14ac:dyDescent="0.3">
      <c r="A1322" s="74">
        <v>480069</v>
      </c>
      <c r="B1322" s="74" t="s">
        <v>94</v>
      </c>
      <c r="C1322" s="74">
        <v>23</v>
      </c>
      <c r="D1322" s="74" t="s">
        <v>3097</v>
      </c>
      <c r="E1322" s="74" t="s">
        <v>3098</v>
      </c>
      <c r="F1322" s="74" t="s">
        <v>3099</v>
      </c>
      <c r="G1322" s="74" t="s">
        <v>312</v>
      </c>
      <c r="H1322" s="74">
        <v>99208</v>
      </c>
      <c r="I1322" s="110">
        <v>500</v>
      </c>
      <c r="J1322" s="110"/>
      <c r="K1322" s="110"/>
      <c r="L1322" s="110"/>
      <c r="M1322" s="110"/>
      <c r="N1322" s="110">
        <v>0</v>
      </c>
    </row>
    <row r="1323" spans="1:14" x14ac:dyDescent="0.3">
      <c r="A1323" s="74">
        <v>480030</v>
      </c>
      <c r="B1323" s="74" t="s">
        <v>94</v>
      </c>
      <c r="C1323" s="74">
        <v>23</v>
      </c>
      <c r="D1323" s="74" t="s">
        <v>3052</v>
      </c>
      <c r="E1323" s="74" t="s">
        <v>3053</v>
      </c>
      <c r="F1323" s="74" t="s">
        <v>3054</v>
      </c>
      <c r="G1323" s="74" t="s">
        <v>312</v>
      </c>
      <c r="H1323" s="74">
        <v>99117</v>
      </c>
      <c r="I1323" s="110">
        <v>1000</v>
      </c>
      <c r="J1323" s="110"/>
      <c r="K1323" s="110">
        <v>0</v>
      </c>
      <c r="L1323" s="110"/>
      <c r="M1323" s="110"/>
      <c r="N1323" s="110"/>
    </row>
    <row r="1324" spans="1:14" x14ac:dyDescent="0.3">
      <c r="A1324" s="74">
        <v>480105</v>
      </c>
      <c r="B1324" s="74" t="s">
        <v>94</v>
      </c>
      <c r="C1324" s="74">
        <v>23</v>
      </c>
      <c r="D1324" s="74" t="s">
        <v>5626</v>
      </c>
      <c r="E1324" s="74" t="s">
        <v>5627</v>
      </c>
      <c r="F1324" s="74" t="s">
        <v>3124</v>
      </c>
      <c r="G1324" s="74" t="s">
        <v>312</v>
      </c>
      <c r="H1324" s="74">
        <v>98204</v>
      </c>
      <c r="I1324" s="110"/>
      <c r="J1324" s="110"/>
      <c r="K1324" s="110"/>
      <c r="L1324" s="110"/>
      <c r="M1324" s="110"/>
      <c r="N1324" s="110"/>
    </row>
    <row r="1325" spans="1:14" x14ac:dyDescent="0.3">
      <c r="A1325" s="74">
        <v>480077</v>
      </c>
      <c r="B1325" s="74" t="s">
        <v>94</v>
      </c>
      <c r="C1325" s="74">
        <v>23</v>
      </c>
      <c r="D1325" s="74" t="s">
        <v>1556</v>
      </c>
      <c r="E1325" s="74" t="s">
        <v>3107</v>
      </c>
      <c r="F1325" s="74" t="s">
        <v>3108</v>
      </c>
      <c r="G1325" s="74" t="s">
        <v>312</v>
      </c>
      <c r="H1325" s="74">
        <v>98404</v>
      </c>
      <c r="I1325" s="110">
        <v>0</v>
      </c>
      <c r="J1325" s="110"/>
      <c r="K1325" s="110"/>
      <c r="L1325" s="110"/>
      <c r="M1325" s="110"/>
      <c r="N1325" s="110"/>
    </row>
    <row r="1326" spans="1:14" x14ac:dyDescent="0.3">
      <c r="A1326" s="74">
        <v>480094</v>
      </c>
      <c r="B1326" s="74" t="s">
        <v>94</v>
      </c>
      <c r="C1326" s="74">
        <v>23</v>
      </c>
      <c r="D1326" s="74" t="s">
        <v>3116</v>
      </c>
      <c r="E1326" s="74" t="s">
        <v>3117</v>
      </c>
      <c r="F1326" s="74" t="s">
        <v>3118</v>
      </c>
      <c r="G1326" s="74" t="s">
        <v>312</v>
      </c>
      <c r="H1326" s="74">
        <v>98908</v>
      </c>
      <c r="I1326" s="110">
        <v>3129</v>
      </c>
      <c r="J1326" s="110"/>
      <c r="K1326" s="110"/>
      <c r="L1326" s="110"/>
      <c r="M1326" s="110">
        <v>0</v>
      </c>
      <c r="N1326" s="110">
        <v>307</v>
      </c>
    </row>
    <row r="1327" spans="1:14" x14ac:dyDescent="0.3">
      <c r="A1327" s="74">
        <v>480059</v>
      </c>
      <c r="B1327" s="74" t="s">
        <v>94</v>
      </c>
      <c r="C1327" s="74">
        <v>23</v>
      </c>
      <c r="D1327" s="74" t="s">
        <v>3085</v>
      </c>
      <c r="E1327" s="74" t="s">
        <v>3086</v>
      </c>
      <c r="F1327" s="74" t="s">
        <v>3087</v>
      </c>
      <c r="G1327" s="74" t="s">
        <v>312</v>
      </c>
      <c r="H1327" s="74">
        <v>98144</v>
      </c>
      <c r="I1327" s="110">
        <v>0</v>
      </c>
      <c r="J1327" s="110"/>
      <c r="K1327" s="110">
        <v>0</v>
      </c>
      <c r="L1327" s="110">
        <v>15</v>
      </c>
      <c r="M1327" s="110">
        <v>0</v>
      </c>
      <c r="N1327" s="110">
        <v>1</v>
      </c>
    </row>
    <row r="1328" spans="1:14" x14ac:dyDescent="0.3">
      <c r="A1328" s="74">
        <v>20007</v>
      </c>
      <c r="B1328" s="74" t="s">
        <v>94</v>
      </c>
      <c r="C1328" s="74">
        <v>23</v>
      </c>
      <c r="D1328" s="74" t="s">
        <v>666</v>
      </c>
      <c r="E1328" s="74" t="s">
        <v>3035</v>
      </c>
      <c r="F1328" s="74" t="s">
        <v>3036</v>
      </c>
      <c r="G1328" s="74" t="s">
        <v>316</v>
      </c>
      <c r="H1328" s="74">
        <v>99508</v>
      </c>
      <c r="I1328" s="110">
        <v>883.43</v>
      </c>
      <c r="J1328" s="110"/>
      <c r="K1328" s="110"/>
      <c r="L1328" s="110"/>
      <c r="M1328" s="110">
        <v>0</v>
      </c>
      <c r="N1328" s="110">
        <v>250</v>
      </c>
    </row>
    <row r="1329" spans="1:14" x14ac:dyDescent="0.3">
      <c r="A1329" s="74">
        <v>480021</v>
      </c>
      <c r="B1329" s="74" t="s">
        <v>94</v>
      </c>
      <c r="C1329" s="74">
        <v>23</v>
      </c>
      <c r="D1329" s="74" t="s">
        <v>666</v>
      </c>
      <c r="E1329" s="74" t="s">
        <v>3045</v>
      </c>
      <c r="F1329" s="74" t="s">
        <v>3046</v>
      </c>
      <c r="G1329" s="74" t="s">
        <v>312</v>
      </c>
      <c r="H1329" s="74">
        <v>98337</v>
      </c>
      <c r="I1329" s="110">
        <v>1923.91</v>
      </c>
      <c r="J1329" s="110">
        <v>0</v>
      </c>
      <c r="K1329" s="110">
        <v>0</v>
      </c>
      <c r="L1329" s="110"/>
      <c r="M1329" s="110"/>
      <c r="N1329" s="110">
        <v>25</v>
      </c>
    </row>
    <row r="1330" spans="1:14" x14ac:dyDescent="0.3">
      <c r="A1330" s="74">
        <v>480078</v>
      </c>
      <c r="B1330" s="74" t="s">
        <v>94</v>
      </c>
      <c r="C1330" s="74">
        <v>23</v>
      </c>
      <c r="D1330" s="74" t="s">
        <v>666</v>
      </c>
      <c r="E1330" s="74" t="s">
        <v>3109</v>
      </c>
      <c r="F1330" s="74" t="s">
        <v>3108</v>
      </c>
      <c r="G1330" s="74" t="s">
        <v>312</v>
      </c>
      <c r="H1330" s="74">
        <v>98406</v>
      </c>
      <c r="I1330" s="110">
        <v>400</v>
      </c>
      <c r="J1330" s="110">
        <v>0</v>
      </c>
      <c r="K1330" s="110"/>
      <c r="L1330" s="110"/>
      <c r="M1330" s="110">
        <v>0</v>
      </c>
      <c r="N1330" s="110">
        <v>0</v>
      </c>
    </row>
    <row r="1331" spans="1:14" x14ac:dyDescent="0.3">
      <c r="A1331" s="74">
        <v>480042</v>
      </c>
      <c r="B1331" s="74" t="s">
        <v>94</v>
      </c>
      <c r="C1331" s="74">
        <v>23</v>
      </c>
      <c r="D1331" s="74" t="s">
        <v>666</v>
      </c>
      <c r="E1331" s="74" t="s">
        <v>3067</v>
      </c>
      <c r="F1331" s="74" t="s">
        <v>3068</v>
      </c>
      <c r="G1331" s="74" t="s">
        <v>312</v>
      </c>
      <c r="H1331" s="74">
        <v>98632</v>
      </c>
      <c r="I1331" s="110">
        <v>0</v>
      </c>
      <c r="J1331" s="110"/>
      <c r="K1331" s="110"/>
      <c r="L1331" s="110"/>
      <c r="M1331" s="110">
        <v>0</v>
      </c>
      <c r="N1331" s="110">
        <v>150</v>
      </c>
    </row>
    <row r="1332" spans="1:14" x14ac:dyDescent="0.3">
      <c r="A1332" s="74">
        <v>480083</v>
      </c>
      <c r="B1332" s="74" t="s">
        <v>94</v>
      </c>
      <c r="C1332" s="74">
        <v>23</v>
      </c>
      <c r="D1332" s="74" t="s">
        <v>666</v>
      </c>
      <c r="E1332" s="74" t="s">
        <v>3110</v>
      </c>
      <c r="F1332" s="74" t="s">
        <v>3111</v>
      </c>
      <c r="G1332" s="74" t="s">
        <v>312</v>
      </c>
      <c r="H1332" s="74">
        <v>98660</v>
      </c>
      <c r="I1332" s="110"/>
      <c r="J1332" s="110"/>
      <c r="K1332" s="110"/>
      <c r="L1332" s="110"/>
      <c r="M1332" s="110"/>
      <c r="N1332" s="110"/>
    </row>
    <row r="1333" spans="1:14" x14ac:dyDescent="0.3">
      <c r="A1333" s="74">
        <v>480028</v>
      </c>
      <c r="B1333" s="74" t="s">
        <v>94</v>
      </c>
      <c r="C1333" s="74">
        <v>23</v>
      </c>
      <c r="D1333" s="74" t="s">
        <v>666</v>
      </c>
      <c r="E1333" s="74" t="s">
        <v>3050</v>
      </c>
      <c r="F1333" s="74" t="s">
        <v>3051</v>
      </c>
      <c r="G1333" s="74" t="s">
        <v>312</v>
      </c>
      <c r="H1333" s="74">
        <v>99403</v>
      </c>
      <c r="I1333" s="110">
        <v>1529</v>
      </c>
      <c r="J1333" s="110"/>
      <c r="K1333" s="110">
        <v>0</v>
      </c>
      <c r="L1333" s="110"/>
      <c r="M1333" s="110">
        <v>0</v>
      </c>
      <c r="N1333" s="110">
        <v>0</v>
      </c>
    </row>
    <row r="1334" spans="1:14" x14ac:dyDescent="0.3">
      <c r="A1334" s="74">
        <v>480039</v>
      </c>
      <c r="B1334" s="74" t="s">
        <v>94</v>
      </c>
      <c r="C1334" s="74">
        <v>23</v>
      </c>
      <c r="D1334" s="74" t="s">
        <v>666</v>
      </c>
      <c r="E1334" s="74" t="s">
        <v>3062</v>
      </c>
      <c r="F1334" s="74" t="s">
        <v>3063</v>
      </c>
      <c r="G1334" s="74" t="s">
        <v>312</v>
      </c>
      <c r="H1334" s="74" t="s">
        <v>313</v>
      </c>
      <c r="I1334" s="110">
        <v>1231.55</v>
      </c>
      <c r="J1334" s="110"/>
      <c r="K1334" s="110"/>
      <c r="L1334" s="110"/>
      <c r="M1334" s="110"/>
      <c r="N1334" s="110"/>
    </row>
    <row r="1335" spans="1:14" x14ac:dyDescent="0.3">
      <c r="A1335" s="74">
        <v>480049</v>
      </c>
      <c r="B1335" s="74" t="s">
        <v>94</v>
      </c>
      <c r="C1335" s="74">
        <v>23</v>
      </c>
      <c r="D1335" s="74" t="s">
        <v>666</v>
      </c>
      <c r="E1335" s="74" t="s">
        <v>3076</v>
      </c>
      <c r="F1335" s="74" t="s">
        <v>3077</v>
      </c>
      <c r="G1335" s="74" t="s">
        <v>312</v>
      </c>
      <c r="H1335" s="74" t="s">
        <v>315</v>
      </c>
      <c r="I1335" s="110">
        <v>0</v>
      </c>
      <c r="J1335" s="110"/>
      <c r="K1335" s="110"/>
      <c r="L1335" s="110"/>
      <c r="M1335" s="110">
        <v>0</v>
      </c>
      <c r="N1335" s="110">
        <v>330</v>
      </c>
    </row>
    <row r="1336" spans="1:14" x14ac:dyDescent="0.3">
      <c r="A1336" s="74">
        <v>480020</v>
      </c>
      <c r="B1336" s="74" t="s">
        <v>94</v>
      </c>
      <c r="C1336" s="74">
        <v>23</v>
      </c>
      <c r="D1336" s="74" t="s">
        <v>666</v>
      </c>
      <c r="E1336" s="74" t="s">
        <v>3043</v>
      </c>
      <c r="F1336" s="74" t="s">
        <v>3044</v>
      </c>
      <c r="G1336" s="74" t="s">
        <v>312</v>
      </c>
      <c r="H1336" s="74">
        <v>98226</v>
      </c>
      <c r="I1336" s="110">
        <v>0</v>
      </c>
      <c r="J1336" s="110">
        <v>0</v>
      </c>
      <c r="K1336" s="110"/>
      <c r="L1336" s="110"/>
      <c r="M1336" s="110">
        <v>0</v>
      </c>
      <c r="N1336" s="110">
        <v>0</v>
      </c>
    </row>
    <row r="1337" spans="1:14" x14ac:dyDescent="0.3">
      <c r="A1337" s="74">
        <v>480038</v>
      </c>
      <c r="B1337" s="74" t="s">
        <v>94</v>
      </c>
      <c r="C1337" s="74">
        <v>23</v>
      </c>
      <c r="D1337" s="74" t="s">
        <v>666</v>
      </c>
      <c r="E1337" s="74" t="s">
        <v>3060</v>
      </c>
      <c r="F1337" s="74" t="s">
        <v>3061</v>
      </c>
      <c r="G1337" s="74" t="s">
        <v>312</v>
      </c>
      <c r="H1337" s="74">
        <v>99337</v>
      </c>
      <c r="I1337" s="110">
        <v>0</v>
      </c>
      <c r="J1337" s="110"/>
      <c r="K1337" s="110"/>
      <c r="L1337" s="110"/>
      <c r="M1337" s="110"/>
      <c r="N1337" s="110">
        <v>0</v>
      </c>
    </row>
    <row r="1338" spans="1:14" x14ac:dyDescent="0.3">
      <c r="A1338" s="74">
        <v>480045</v>
      </c>
      <c r="B1338" s="74" t="s">
        <v>94</v>
      </c>
      <c r="C1338" s="74">
        <v>23</v>
      </c>
      <c r="D1338" s="74" t="s">
        <v>666</v>
      </c>
      <c r="E1338" s="74" t="s">
        <v>3069</v>
      </c>
      <c r="F1338" s="74" t="s">
        <v>3070</v>
      </c>
      <c r="G1338" s="74" t="s">
        <v>312</v>
      </c>
      <c r="H1338" s="74" t="s">
        <v>314</v>
      </c>
      <c r="I1338" s="110">
        <v>50</v>
      </c>
      <c r="J1338" s="110"/>
      <c r="K1338" s="110">
        <v>0</v>
      </c>
      <c r="L1338" s="110"/>
      <c r="M1338" s="110">
        <v>0</v>
      </c>
      <c r="N1338" s="110">
        <v>0</v>
      </c>
    </row>
    <row r="1339" spans="1:14" x14ac:dyDescent="0.3">
      <c r="A1339" s="74">
        <v>480046</v>
      </c>
      <c r="B1339" s="74" t="s">
        <v>94</v>
      </c>
      <c r="C1339" s="74">
        <v>23</v>
      </c>
      <c r="D1339" s="74" t="s">
        <v>666</v>
      </c>
      <c r="E1339" s="74" t="s">
        <v>3071</v>
      </c>
      <c r="F1339" s="74" t="s">
        <v>3072</v>
      </c>
      <c r="G1339" s="74" t="s">
        <v>312</v>
      </c>
      <c r="H1339" s="74">
        <v>98507</v>
      </c>
      <c r="I1339" s="110">
        <v>140</v>
      </c>
      <c r="J1339" s="110">
        <v>108.69</v>
      </c>
      <c r="K1339" s="110">
        <v>0</v>
      </c>
      <c r="L1339" s="110"/>
      <c r="M1339" s="110"/>
      <c r="N1339" s="110">
        <v>0</v>
      </c>
    </row>
    <row r="1340" spans="1:14" x14ac:dyDescent="0.3">
      <c r="A1340" s="74">
        <v>480052</v>
      </c>
      <c r="B1340" s="74" t="s">
        <v>94</v>
      </c>
      <c r="C1340" s="74">
        <v>23</v>
      </c>
      <c r="D1340" s="74" t="s">
        <v>666</v>
      </c>
      <c r="E1340" s="74" t="s">
        <v>3078</v>
      </c>
      <c r="F1340" s="74" t="s">
        <v>3079</v>
      </c>
      <c r="G1340" s="74" t="s">
        <v>312</v>
      </c>
      <c r="H1340" s="74">
        <v>98371</v>
      </c>
      <c r="I1340" s="110">
        <v>0</v>
      </c>
      <c r="J1340" s="110"/>
      <c r="K1340" s="110"/>
      <c r="L1340" s="110"/>
      <c r="M1340" s="110"/>
      <c r="N1340" s="110"/>
    </row>
    <row r="1341" spans="1:14" x14ac:dyDescent="0.3">
      <c r="A1341" s="74">
        <v>480075</v>
      </c>
      <c r="B1341" s="74" t="s">
        <v>94</v>
      </c>
      <c r="C1341" s="74">
        <v>23</v>
      </c>
      <c r="D1341" s="74" t="s">
        <v>666</v>
      </c>
      <c r="E1341" s="74" t="s">
        <v>3103</v>
      </c>
      <c r="F1341" s="74" t="s">
        <v>3104</v>
      </c>
      <c r="G1341" s="74" t="s">
        <v>312</v>
      </c>
      <c r="H1341" s="74">
        <v>98390</v>
      </c>
      <c r="I1341" s="110">
        <v>0</v>
      </c>
      <c r="J1341" s="110"/>
      <c r="K1341" s="110">
        <v>0</v>
      </c>
      <c r="L1341" s="110"/>
      <c r="M1341" s="110">
        <v>525</v>
      </c>
      <c r="N1341" s="110">
        <v>70</v>
      </c>
    </row>
    <row r="1342" spans="1:14" x14ac:dyDescent="0.3">
      <c r="A1342" s="74">
        <v>480076</v>
      </c>
      <c r="B1342" s="74" t="s">
        <v>94</v>
      </c>
      <c r="C1342" s="74">
        <v>23</v>
      </c>
      <c r="D1342" s="74" t="s">
        <v>666</v>
      </c>
      <c r="E1342" s="74" t="s">
        <v>3105</v>
      </c>
      <c r="F1342" s="74" t="s">
        <v>3106</v>
      </c>
      <c r="G1342" s="74" t="s">
        <v>312</v>
      </c>
      <c r="H1342" s="74" t="s">
        <v>563</v>
      </c>
      <c r="I1342" s="110"/>
      <c r="J1342" s="110"/>
      <c r="K1342" s="110"/>
      <c r="L1342" s="110"/>
      <c r="M1342" s="110"/>
      <c r="N1342" s="110">
        <v>0</v>
      </c>
    </row>
    <row r="1343" spans="1:14" x14ac:dyDescent="0.3">
      <c r="A1343" s="74">
        <v>480036</v>
      </c>
      <c r="B1343" s="74" t="s">
        <v>94</v>
      </c>
      <c r="C1343" s="74">
        <v>23</v>
      </c>
      <c r="D1343" s="74" t="s">
        <v>3057</v>
      </c>
      <c r="E1343" s="74" t="s">
        <v>3058</v>
      </c>
      <c r="F1343" s="74" t="s">
        <v>3059</v>
      </c>
      <c r="G1343" s="74" t="s">
        <v>312</v>
      </c>
      <c r="H1343" s="74" t="s">
        <v>318</v>
      </c>
      <c r="I1343" s="110"/>
      <c r="J1343" s="110"/>
      <c r="K1343" s="110">
        <v>0</v>
      </c>
      <c r="L1343" s="110">
        <v>0</v>
      </c>
      <c r="M1343" s="110">
        <v>0</v>
      </c>
      <c r="N1343" s="110">
        <v>0</v>
      </c>
    </row>
    <row r="1344" spans="1:14" x14ac:dyDescent="0.3">
      <c r="A1344" s="74">
        <v>480041</v>
      </c>
      <c r="B1344" s="74" t="s">
        <v>94</v>
      </c>
      <c r="C1344" s="74">
        <v>23</v>
      </c>
      <c r="D1344" s="74" t="s">
        <v>3064</v>
      </c>
      <c r="E1344" s="74" t="s">
        <v>3065</v>
      </c>
      <c r="F1344" s="74" t="s">
        <v>3066</v>
      </c>
      <c r="G1344" s="74" t="s">
        <v>312</v>
      </c>
      <c r="H1344" s="74">
        <v>98503</v>
      </c>
      <c r="I1344" s="110">
        <v>0</v>
      </c>
      <c r="J1344" s="110"/>
      <c r="K1344" s="110"/>
      <c r="L1344" s="110"/>
      <c r="M1344" s="110"/>
      <c r="N1344" s="110">
        <v>0</v>
      </c>
    </row>
    <row r="1345" spans="1:14" x14ac:dyDescent="0.3">
      <c r="A1345" s="74">
        <v>480063</v>
      </c>
      <c r="B1345" s="74" t="s">
        <v>94</v>
      </c>
      <c r="C1345" s="74">
        <v>23</v>
      </c>
      <c r="D1345" s="74" t="s">
        <v>3090</v>
      </c>
      <c r="E1345" s="74" t="s">
        <v>3091</v>
      </c>
      <c r="F1345" s="74" t="s">
        <v>3092</v>
      </c>
      <c r="G1345" s="74" t="s">
        <v>312</v>
      </c>
      <c r="H1345" s="74">
        <v>98125</v>
      </c>
      <c r="I1345" s="110">
        <v>514</v>
      </c>
      <c r="J1345" s="110"/>
      <c r="K1345" s="110">
        <v>30</v>
      </c>
      <c r="L1345" s="110">
        <v>80</v>
      </c>
      <c r="M1345" s="110">
        <v>0</v>
      </c>
      <c r="N1345" s="110">
        <v>0</v>
      </c>
    </row>
    <row r="1346" spans="1:14" x14ac:dyDescent="0.3">
      <c r="A1346" s="74">
        <v>480097</v>
      </c>
      <c r="B1346" s="74" t="s">
        <v>94</v>
      </c>
      <c r="C1346" s="74">
        <v>23</v>
      </c>
      <c r="D1346" s="74" t="s">
        <v>3119</v>
      </c>
      <c r="E1346" s="74" t="s">
        <v>3120</v>
      </c>
      <c r="F1346" s="74" t="s">
        <v>3121</v>
      </c>
      <c r="G1346" s="74" t="s">
        <v>312</v>
      </c>
      <c r="H1346" s="74">
        <v>98033</v>
      </c>
      <c r="I1346" s="110">
        <v>300</v>
      </c>
      <c r="J1346" s="110"/>
      <c r="K1346" s="110"/>
      <c r="L1346" s="110"/>
      <c r="M1346" s="110"/>
      <c r="N1346" s="110">
        <v>0</v>
      </c>
    </row>
    <row r="1347" spans="1:14" x14ac:dyDescent="0.3">
      <c r="A1347" s="74">
        <v>480099</v>
      </c>
      <c r="B1347" s="74" t="s">
        <v>94</v>
      </c>
      <c r="C1347" s="74">
        <v>23</v>
      </c>
      <c r="D1347" s="74" t="s">
        <v>3122</v>
      </c>
      <c r="E1347" s="74" t="s">
        <v>5325</v>
      </c>
      <c r="F1347" s="74" t="s">
        <v>3124</v>
      </c>
      <c r="G1347" s="74" t="s">
        <v>312</v>
      </c>
      <c r="H1347" s="74" t="s">
        <v>5326</v>
      </c>
      <c r="I1347" s="110">
        <v>0</v>
      </c>
      <c r="J1347" s="110"/>
      <c r="K1347" s="110"/>
      <c r="L1347" s="110"/>
      <c r="M1347" s="110"/>
      <c r="N1347" s="110"/>
    </row>
    <row r="1348" spans="1:14" x14ac:dyDescent="0.3">
      <c r="A1348" s="74">
        <v>480034</v>
      </c>
      <c r="B1348" s="74" t="s">
        <v>94</v>
      </c>
      <c r="C1348" s="74">
        <v>23</v>
      </c>
      <c r="D1348" s="74" t="s">
        <v>1424</v>
      </c>
      <c r="E1348" s="74" t="s">
        <v>3055</v>
      </c>
      <c r="F1348" s="74" t="s">
        <v>3056</v>
      </c>
      <c r="G1348" s="74" t="s">
        <v>312</v>
      </c>
      <c r="H1348" s="74">
        <v>98823</v>
      </c>
      <c r="I1348" s="110">
        <v>0</v>
      </c>
      <c r="J1348" s="110"/>
      <c r="K1348" s="110">
        <v>0</v>
      </c>
      <c r="L1348" s="110"/>
      <c r="M1348" s="110"/>
      <c r="N1348" s="110">
        <v>0</v>
      </c>
    </row>
    <row r="1349" spans="1:14" x14ac:dyDescent="0.3">
      <c r="A1349" s="74">
        <v>489023</v>
      </c>
      <c r="B1349" s="74" t="s">
        <v>94</v>
      </c>
      <c r="C1349" s="74">
        <v>23</v>
      </c>
      <c r="D1349" s="74" t="s">
        <v>3125</v>
      </c>
      <c r="E1349" s="74" t="s">
        <v>5362</v>
      </c>
      <c r="F1349" s="74" t="s">
        <v>5363</v>
      </c>
      <c r="G1349" s="74" t="s">
        <v>312</v>
      </c>
      <c r="H1349" s="74">
        <v>98093</v>
      </c>
      <c r="I1349" s="110">
        <v>0</v>
      </c>
      <c r="J1349" s="110"/>
      <c r="K1349" s="110"/>
      <c r="L1349" s="110"/>
      <c r="M1349" s="110"/>
      <c r="N1349" s="110"/>
    </row>
    <row r="1350" spans="1:14" x14ac:dyDescent="0.3">
      <c r="A1350" s="74">
        <v>480072</v>
      </c>
      <c r="B1350" s="74" t="s">
        <v>94</v>
      </c>
      <c r="C1350" s="74">
        <v>23</v>
      </c>
      <c r="D1350" s="74" t="s">
        <v>3100</v>
      </c>
      <c r="E1350" s="74" t="s">
        <v>6082</v>
      </c>
      <c r="F1350" s="74" t="s">
        <v>3096</v>
      </c>
      <c r="G1350" s="74" t="s">
        <v>312</v>
      </c>
      <c r="H1350" s="74">
        <v>99205</v>
      </c>
      <c r="I1350" s="110">
        <v>384.8</v>
      </c>
      <c r="J1350" s="110"/>
      <c r="K1350" s="110">
        <v>0</v>
      </c>
      <c r="L1350" s="110"/>
      <c r="M1350" s="110"/>
      <c r="N1350" s="110">
        <v>10</v>
      </c>
    </row>
    <row r="1351" spans="1:14" x14ac:dyDescent="0.3">
      <c r="A1351" s="74">
        <v>480064</v>
      </c>
      <c r="B1351" s="74" t="s">
        <v>94</v>
      </c>
      <c r="C1351" s="74">
        <v>23</v>
      </c>
      <c r="D1351" s="74" t="s">
        <v>2887</v>
      </c>
      <c r="E1351" s="74" t="s">
        <v>6083</v>
      </c>
      <c r="F1351" s="74" t="s">
        <v>3092</v>
      </c>
      <c r="G1351" s="74" t="s">
        <v>312</v>
      </c>
      <c r="H1351" s="74">
        <v>98117</v>
      </c>
      <c r="I1351" s="110">
        <v>0</v>
      </c>
      <c r="J1351" s="110"/>
      <c r="K1351" s="110">
        <v>0</v>
      </c>
      <c r="L1351" s="110"/>
      <c r="M1351" s="110">
        <v>0</v>
      </c>
      <c r="N1351" s="110">
        <v>0</v>
      </c>
    </row>
    <row r="1352" spans="1:14" x14ac:dyDescent="0.3">
      <c r="A1352" s="74">
        <v>480054</v>
      </c>
      <c r="B1352" s="74" t="s">
        <v>94</v>
      </c>
      <c r="C1352" s="74">
        <v>23</v>
      </c>
      <c r="D1352" s="74" t="s">
        <v>3082</v>
      </c>
      <c r="E1352" s="74" t="s">
        <v>3083</v>
      </c>
      <c r="F1352" s="74" t="s">
        <v>3084</v>
      </c>
      <c r="G1352" s="74" t="s">
        <v>312</v>
      </c>
      <c r="H1352" s="74" t="s">
        <v>317</v>
      </c>
      <c r="I1352" s="110"/>
      <c r="J1352" s="110"/>
      <c r="K1352" s="110">
        <v>0</v>
      </c>
      <c r="L1352" s="110"/>
      <c r="M1352" s="110">
        <v>21.09</v>
      </c>
      <c r="N1352" s="110">
        <v>92.76</v>
      </c>
    </row>
    <row r="1353" spans="1:14" x14ac:dyDescent="0.3">
      <c r="A1353" s="74">
        <v>480073</v>
      </c>
      <c r="B1353" s="74" t="s">
        <v>94</v>
      </c>
      <c r="C1353" s="74">
        <v>23</v>
      </c>
      <c r="D1353" s="74" t="s">
        <v>3101</v>
      </c>
      <c r="E1353" s="74" t="s">
        <v>3102</v>
      </c>
      <c r="F1353" s="74" t="s">
        <v>3096</v>
      </c>
      <c r="G1353" s="74" t="s">
        <v>312</v>
      </c>
      <c r="H1353" s="74">
        <v>99206</v>
      </c>
      <c r="I1353" s="110">
        <v>0</v>
      </c>
      <c r="J1353" s="110"/>
      <c r="K1353" s="110"/>
      <c r="L1353" s="110"/>
      <c r="M1353" s="110"/>
      <c r="N1353" s="110">
        <v>190</v>
      </c>
    </row>
    <row r="1354" spans="1:14" x14ac:dyDescent="0.3">
      <c r="A1354" s="74">
        <v>480068</v>
      </c>
      <c r="B1354" s="74" t="s">
        <v>94</v>
      </c>
      <c r="C1354" s="74">
        <v>23</v>
      </c>
      <c r="D1354" s="74" t="s">
        <v>6238</v>
      </c>
      <c r="E1354" s="74" t="s">
        <v>6239</v>
      </c>
      <c r="F1354" s="74" t="s">
        <v>3096</v>
      </c>
      <c r="G1354" s="74" t="s">
        <v>312</v>
      </c>
      <c r="H1354" s="74">
        <v>99223</v>
      </c>
      <c r="I1354" s="110"/>
      <c r="J1354" s="110"/>
      <c r="K1354" s="110"/>
      <c r="L1354" s="110"/>
      <c r="M1354" s="110">
        <v>0</v>
      </c>
      <c r="N1354" s="110">
        <v>0</v>
      </c>
    </row>
    <row r="1355" spans="1:14" x14ac:dyDescent="0.3">
      <c r="A1355" s="74">
        <v>480047</v>
      </c>
      <c r="B1355" s="74" t="s">
        <v>94</v>
      </c>
      <c r="C1355" s="74">
        <v>23</v>
      </c>
      <c r="D1355" s="74" t="s">
        <v>3073</v>
      </c>
      <c r="E1355" s="74" t="s">
        <v>3074</v>
      </c>
      <c r="F1355" s="74" t="s">
        <v>3075</v>
      </c>
      <c r="G1355" s="74" t="s">
        <v>312</v>
      </c>
      <c r="H1355" s="74">
        <v>99344</v>
      </c>
      <c r="I1355" s="110"/>
      <c r="J1355" s="110"/>
      <c r="K1355" s="110"/>
      <c r="L1355" s="110"/>
      <c r="M1355" s="110">
        <v>0</v>
      </c>
      <c r="N1355" s="110">
        <v>0</v>
      </c>
    </row>
    <row r="1356" spans="1:14" x14ac:dyDescent="0.3">
      <c r="A1356" s="74">
        <v>480065</v>
      </c>
      <c r="B1356" s="74" t="s">
        <v>94</v>
      </c>
      <c r="C1356" s="74">
        <v>23</v>
      </c>
      <c r="D1356" s="74" t="s">
        <v>3093</v>
      </c>
      <c r="E1356" s="74" t="s">
        <v>3094</v>
      </c>
      <c r="F1356" s="74" t="s">
        <v>3087</v>
      </c>
      <c r="G1356" s="74" t="s">
        <v>312</v>
      </c>
      <c r="H1356" s="74">
        <v>98119</v>
      </c>
      <c r="I1356" s="110">
        <v>0</v>
      </c>
      <c r="J1356" s="110"/>
      <c r="K1356" s="110">
        <v>0</v>
      </c>
      <c r="L1356" s="110"/>
      <c r="M1356" s="110">
        <v>175</v>
      </c>
      <c r="N1356" s="110">
        <v>235</v>
      </c>
    </row>
    <row r="1357" spans="1:14" x14ac:dyDescent="0.3">
      <c r="A1357" s="74">
        <v>480103</v>
      </c>
      <c r="B1357" s="74" t="s">
        <v>94</v>
      </c>
      <c r="C1357" s="74">
        <v>23</v>
      </c>
      <c r="D1357" s="74" t="s">
        <v>5628</v>
      </c>
      <c r="E1357" s="74" t="s">
        <v>5629</v>
      </c>
      <c r="F1357" s="74" t="s">
        <v>3123</v>
      </c>
      <c r="G1357" s="74" t="s">
        <v>312</v>
      </c>
      <c r="H1357" s="74" t="s">
        <v>5630</v>
      </c>
      <c r="I1357" s="110"/>
      <c r="J1357" s="110"/>
      <c r="K1357" s="110"/>
      <c r="L1357" s="110"/>
      <c r="M1357" s="110"/>
      <c r="N1357" s="110"/>
    </row>
    <row r="1358" spans="1:14" x14ac:dyDescent="0.3">
      <c r="A1358" s="74">
        <v>480016</v>
      </c>
      <c r="B1358" s="74" t="s">
        <v>94</v>
      </c>
      <c r="C1358" s="74">
        <v>23</v>
      </c>
      <c r="D1358" s="74" t="s">
        <v>719</v>
      </c>
      <c r="E1358" s="74" t="s">
        <v>3040</v>
      </c>
      <c r="F1358" s="74" t="s">
        <v>3041</v>
      </c>
      <c r="G1358" s="74" t="s">
        <v>312</v>
      </c>
      <c r="H1358" s="74">
        <v>98520</v>
      </c>
      <c r="I1358" s="110"/>
      <c r="J1358" s="110">
        <v>0</v>
      </c>
      <c r="K1358" s="110"/>
      <c r="L1358" s="110"/>
      <c r="M1358" s="110"/>
      <c r="N1358" s="110">
        <v>75</v>
      </c>
    </row>
    <row r="1359" spans="1:14" x14ac:dyDescent="0.3">
      <c r="A1359" s="74">
        <v>480053</v>
      </c>
      <c r="B1359" s="74" t="s">
        <v>94</v>
      </c>
      <c r="C1359" s="74">
        <v>23</v>
      </c>
      <c r="D1359" s="74" t="s">
        <v>719</v>
      </c>
      <c r="E1359" s="74" t="s">
        <v>3080</v>
      </c>
      <c r="F1359" s="74" t="s">
        <v>3081</v>
      </c>
      <c r="G1359" s="74" t="s">
        <v>312</v>
      </c>
      <c r="H1359" s="74" t="s">
        <v>587</v>
      </c>
      <c r="I1359" s="110"/>
      <c r="J1359" s="110"/>
      <c r="K1359" s="110"/>
      <c r="L1359" s="110"/>
      <c r="M1359" s="110"/>
      <c r="N1359" s="110">
        <v>0</v>
      </c>
    </row>
    <row r="1360" spans="1:14" x14ac:dyDescent="0.3">
      <c r="A1360" s="74">
        <v>480093</v>
      </c>
      <c r="B1360" s="74" t="s">
        <v>94</v>
      </c>
      <c r="C1360" s="74">
        <v>23</v>
      </c>
      <c r="D1360" s="74" t="s">
        <v>719</v>
      </c>
      <c r="E1360" s="74" t="s">
        <v>3114</v>
      </c>
      <c r="F1360" s="74" t="s">
        <v>3115</v>
      </c>
      <c r="G1360" s="74" t="s">
        <v>312</v>
      </c>
      <c r="H1360" s="74">
        <v>98901</v>
      </c>
      <c r="I1360" s="110">
        <v>385.26</v>
      </c>
      <c r="J1360" s="110"/>
      <c r="K1360" s="110"/>
      <c r="L1360" s="110"/>
      <c r="M1360" s="110">
        <v>563</v>
      </c>
      <c r="N1360" s="110">
        <v>264.5</v>
      </c>
    </row>
    <row r="1361" spans="1:14" x14ac:dyDescent="0.3">
      <c r="A1361" s="74">
        <v>130026</v>
      </c>
      <c r="B1361" s="74" t="s">
        <v>94</v>
      </c>
      <c r="C1361" s="74">
        <v>23</v>
      </c>
      <c r="D1361" s="74" t="s">
        <v>3037</v>
      </c>
      <c r="E1361" s="74" t="s">
        <v>3038</v>
      </c>
      <c r="F1361" s="74" t="s">
        <v>3039</v>
      </c>
      <c r="G1361" s="74" t="s">
        <v>193</v>
      </c>
      <c r="H1361" s="74">
        <v>83843</v>
      </c>
      <c r="I1361" s="110">
        <v>0</v>
      </c>
      <c r="J1361" s="110"/>
      <c r="K1361" s="110"/>
      <c r="L1361" s="110"/>
      <c r="M1361" s="110"/>
      <c r="N1361" s="110"/>
    </row>
    <row r="1362" spans="1:14" x14ac:dyDescent="0.3">
      <c r="A1362" s="74">
        <v>480066</v>
      </c>
      <c r="B1362" s="74" t="s">
        <v>94</v>
      </c>
      <c r="C1362" s="74">
        <v>23</v>
      </c>
      <c r="D1362" s="74" t="s">
        <v>877</v>
      </c>
      <c r="E1362" s="74" t="s">
        <v>3095</v>
      </c>
      <c r="F1362" s="74" t="s">
        <v>3092</v>
      </c>
      <c r="G1362" s="74" t="s">
        <v>312</v>
      </c>
      <c r="H1362" s="74">
        <v>98105</v>
      </c>
      <c r="I1362" s="110">
        <v>4500</v>
      </c>
      <c r="J1362" s="110"/>
      <c r="K1362" s="110"/>
      <c r="L1362" s="110"/>
      <c r="M1362" s="110">
        <v>418</v>
      </c>
      <c r="N1362" s="110">
        <v>693</v>
      </c>
    </row>
    <row r="1363" spans="1:14" x14ac:dyDescent="0.3">
      <c r="A1363" s="74">
        <v>360049</v>
      </c>
      <c r="B1363" s="74" t="s">
        <v>93</v>
      </c>
      <c r="C1363" s="74">
        <v>24</v>
      </c>
      <c r="D1363" s="74" t="s">
        <v>3161</v>
      </c>
      <c r="E1363" s="74" t="s">
        <v>3162</v>
      </c>
      <c r="F1363" s="74" t="s">
        <v>3163</v>
      </c>
      <c r="G1363" s="74" t="s">
        <v>320</v>
      </c>
      <c r="H1363" s="74">
        <v>45244</v>
      </c>
      <c r="I1363" s="110">
        <v>0</v>
      </c>
      <c r="J1363" s="110"/>
      <c r="K1363" s="110"/>
      <c r="L1363" s="110"/>
      <c r="M1363" s="110">
        <v>250</v>
      </c>
      <c r="N1363" s="110">
        <v>230</v>
      </c>
    </row>
    <row r="1364" spans="1:14" x14ac:dyDescent="0.3">
      <c r="A1364" s="74">
        <v>360100</v>
      </c>
      <c r="B1364" s="74" t="s">
        <v>93</v>
      </c>
      <c r="C1364" s="74">
        <v>24</v>
      </c>
      <c r="D1364" s="74" t="s">
        <v>3220</v>
      </c>
      <c r="E1364" s="74" t="s">
        <v>3221</v>
      </c>
      <c r="F1364" s="74" t="s">
        <v>3222</v>
      </c>
      <c r="G1364" s="74" t="s">
        <v>320</v>
      </c>
      <c r="H1364" s="74">
        <v>44221</v>
      </c>
      <c r="I1364" s="110">
        <v>830.37</v>
      </c>
      <c r="J1364" s="110"/>
      <c r="K1364" s="110"/>
      <c r="L1364" s="110"/>
      <c r="M1364" s="110"/>
      <c r="N1364" s="110"/>
    </row>
    <row r="1365" spans="1:14" x14ac:dyDescent="0.3">
      <c r="A1365" s="74">
        <v>360030</v>
      </c>
      <c r="B1365" s="74" t="s">
        <v>93</v>
      </c>
      <c r="C1365" s="74">
        <v>24</v>
      </c>
      <c r="D1365" s="74" t="s">
        <v>3136</v>
      </c>
      <c r="E1365" s="74" t="s">
        <v>3137</v>
      </c>
      <c r="F1365" s="74" t="s">
        <v>3138</v>
      </c>
      <c r="G1365" s="74" t="s">
        <v>320</v>
      </c>
      <c r="H1365" s="74">
        <v>44203</v>
      </c>
      <c r="I1365" s="110"/>
      <c r="J1365" s="110"/>
      <c r="K1365" s="110"/>
      <c r="L1365" s="110"/>
      <c r="M1365" s="110"/>
      <c r="N1365" s="110">
        <v>0</v>
      </c>
    </row>
    <row r="1366" spans="1:14" x14ac:dyDescent="0.3">
      <c r="A1366" s="74">
        <v>360095</v>
      </c>
      <c r="B1366" s="74" t="s">
        <v>93</v>
      </c>
      <c r="C1366" s="74">
        <v>24</v>
      </c>
      <c r="D1366" s="74" t="s">
        <v>3212</v>
      </c>
      <c r="E1366" s="74" t="s">
        <v>3213</v>
      </c>
      <c r="F1366" s="74" t="s">
        <v>3214</v>
      </c>
      <c r="G1366" s="74" t="s">
        <v>320</v>
      </c>
      <c r="H1366" s="74">
        <v>44410</v>
      </c>
      <c r="I1366" s="110">
        <v>0</v>
      </c>
      <c r="J1366" s="110"/>
      <c r="K1366" s="110"/>
      <c r="L1366" s="110"/>
      <c r="M1366" s="110">
        <v>0</v>
      </c>
      <c r="N1366" s="110">
        <v>0</v>
      </c>
    </row>
    <row r="1367" spans="1:14" x14ac:dyDescent="0.3">
      <c r="A1367" s="74">
        <v>360033</v>
      </c>
      <c r="B1367" s="74" t="s">
        <v>93</v>
      </c>
      <c r="C1367" s="74">
        <v>24</v>
      </c>
      <c r="D1367" s="74" t="s">
        <v>3139</v>
      </c>
      <c r="E1367" s="74" t="s">
        <v>3140</v>
      </c>
      <c r="F1367" s="74" t="s">
        <v>3141</v>
      </c>
      <c r="G1367" s="74" t="s">
        <v>320</v>
      </c>
      <c r="H1367" s="74">
        <v>43906</v>
      </c>
      <c r="I1367" s="110">
        <v>0</v>
      </c>
      <c r="J1367" s="110"/>
      <c r="K1367" s="110"/>
      <c r="L1367" s="110"/>
      <c r="M1367" s="110"/>
      <c r="N1367" s="110">
        <v>0</v>
      </c>
    </row>
    <row r="1368" spans="1:14" x14ac:dyDescent="0.3">
      <c r="A1368" s="74">
        <v>360063</v>
      </c>
      <c r="B1368" s="74" t="s">
        <v>93</v>
      </c>
      <c r="C1368" s="74">
        <v>24</v>
      </c>
      <c r="D1368" s="74" t="s">
        <v>869</v>
      </c>
      <c r="E1368" s="74" t="s">
        <v>3175</v>
      </c>
      <c r="F1368" s="74" t="s">
        <v>2415</v>
      </c>
      <c r="G1368" s="74" t="s">
        <v>320</v>
      </c>
      <c r="H1368" s="74" t="s">
        <v>324</v>
      </c>
      <c r="I1368" s="110"/>
      <c r="J1368" s="110"/>
      <c r="K1368" s="110"/>
      <c r="L1368" s="110"/>
      <c r="M1368" s="110"/>
      <c r="N1368" s="110"/>
    </row>
    <row r="1369" spans="1:14" x14ac:dyDescent="0.3">
      <c r="A1369" s="74">
        <v>360083</v>
      </c>
      <c r="B1369" s="74" t="s">
        <v>93</v>
      </c>
      <c r="C1369" s="74">
        <v>24</v>
      </c>
      <c r="D1369" s="74" t="s">
        <v>869</v>
      </c>
      <c r="E1369" s="74" t="s">
        <v>3199</v>
      </c>
      <c r="F1369" s="74" t="s">
        <v>1133</v>
      </c>
      <c r="G1369" s="74" t="s">
        <v>320</v>
      </c>
      <c r="H1369" s="74" t="s">
        <v>338</v>
      </c>
      <c r="I1369" s="110"/>
      <c r="J1369" s="110"/>
      <c r="K1369" s="110"/>
      <c r="L1369" s="110"/>
      <c r="M1369" s="110"/>
      <c r="N1369" s="110">
        <v>0</v>
      </c>
    </row>
    <row r="1370" spans="1:14" x14ac:dyDescent="0.3">
      <c r="A1370" s="74">
        <v>360212</v>
      </c>
      <c r="B1370" s="74" t="s">
        <v>93</v>
      </c>
      <c r="C1370" s="74">
        <v>24</v>
      </c>
      <c r="D1370" s="74" t="s">
        <v>3347</v>
      </c>
      <c r="E1370" s="74" t="s">
        <v>3348</v>
      </c>
      <c r="F1370" s="74" t="s">
        <v>3349</v>
      </c>
      <c r="G1370" s="74" t="s">
        <v>320</v>
      </c>
      <c r="H1370" s="74">
        <v>44484</v>
      </c>
      <c r="I1370" s="110">
        <v>0</v>
      </c>
      <c r="J1370" s="110"/>
      <c r="K1370" s="110"/>
      <c r="L1370" s="110"/>
      <c r="M1370" s="110">
        <v>0</v>
      </c>
      <c r="N1370" s="110">
        <v>0</v>
      </c>
    </row>
    <row r="1371" spans="1:14" x14ac:dyDescent="0.3">
      <c r="A1371" s="74">
        <v>360064</v>
      </c>
      <c r="B1371" s="74" t="s">
        <v>93</v>
      </c>
      <c r="C1371" s="74">
        <v>24</v>
      </c>
      <c r="D1371" s="74" t="s">
        <v>1707</v>
      </c>
      <c r="E1371" s="74" t="s">
        <v>3176</v>
      </c>
      <c r="F1371" s="74" t="s">
        <v>2415</v>
      </c>
      <c r="G1371" s="74" t="s">
        <v>320</v>
      </c>
      <c r="H1371" s="74">
        <v>44127</v>
      </c>
      <c r="I1371" s="110">
        <v>0</v>
      </c>
      <c r="J1371" s="110"/>
      <c r="K1371" s="110"/>
      <c r="L1371" s="110"/>
      <c r="M1371" s="110"/>
      <c r="N1371" s="110"/>
    </row>
    <row r="1372" spans="1:14" x14ac:dyDescent="0.3">
      <c r="A1372" s="74">
        <v>360038</v>
      </c>
      <c r="B1372" s="74" t="s">
        <v>93</v>
      </c>
      <c r="C1372" s="74">
        <v>24</v>
      </c>
      <c r="D1372" s="74" t="s">
        <v>3144</v>
      </c>
      <c r="E1372" s="74" t="s">
        <v>967</v>
      </c>
      <c r="F1372" s="74" t="s">
        <v>3145</v>
      </c>
      <c r="G1372" s="74" t="s">
        <v>320</v>
      </c>
      <c r="H1372" s="74" t="s">
        <v>634</v>
      </c>
      <c r="I1372" s="110"/>
      <c r="J1372" s="110"/>
      <c r="K1372" s="110"/>
      <c r="L1372" s="110"/>
      <c r="M1372" s="110"/>
      <c r="N1372" s="110"/>
    </row>
    <row r="1373" spans="1:14" x14ac:dyDescent="0.3">
      <c r="A1373" s="74">
        <v>360042</v>
      </c>
      <c r="B1373" s="74" t="s">
        <v>93</v>
      </c>
      <c r="C1373" s="74">
        <v>24</v>
      </c>
      <c r="D1373" s="74" t="s">
        <v>3149</v>
      </c>
      <c r="E1373" s="74" t="s">
        <v>3150</v>
      </c>
      <c r="F1373" s="74" t="s">
        <v>3151</v>
      </c>
      <c r="G1373" s="74" t="s">
        <v>320</v>
      </c>
      <c r="H1373" s="74">
        <v>44406</v>
      </c>
      <c r="I1373" s="110">
        <v>650</v>
      </c>
      <c r="J1373" s="110"/>
      <c r="K1373" s="110"/>
      <c r="L1373" s="110">
        <v>250</v>
      </c>
      <c r="M1373" s="110">
        <v>275</v>
      </c>
      <c r="N1373" s="110">
        <v>400</v>
      </c>
    </row>
    <row r="1374" spans="1:14" x14ac:dyDescent="0.3">
      <c r="A1374" s="74">
        <v>360044</v>
      </c>
      <c r="B1374" s="74" t="s">
        <v>93</v>
      </c>
      <c r="C1374" s="74">
        <v>24</v>
      </c>
      <c r="D1374" s="74" t="s">
        <v>3152</v>
      </c>
      <c r="E1374" s="74" t="s">
        <v>3153</v>
      </c>
      <c r="F1374" s="74" t="s">
        <v>3154</v>
      </c>
      <c r="G1374" s="74" t="s">
        <v>320</v>
      </c>
      <c r="H1374" s="74">
        <v>43111</v>
      </c>
      <c r="I1374" s="110">
        <v>0</v>
      </c>
      <c r="J1374" s="110"/>
      <c r="K1374" s="110"/>
      <c r="L1374" s="110"/>
      <c r="M1374" s="110"/>
      <c r="N1374" s="110"/>
    </row>
    <row r="1375" spans="1:14" x14ac:dyDescent="0.3">
      <c r="A1375" s="74">
        <v>360233</v>
      </c>
      <c r="B1375" s="74" t="s">
        <v>93</v>
      </c>
      <c r="C1375" s="74">
        <v>24</v>
      </c>
      <c r="D1375" s="74" t="s">
        <v>3375</v>
      </c>
      <c r="E1375" s="74" t="s">
        <v>3376</v>
      </c>
      <c r="F1375" s="74" t="s">
        <v>2009</v>
      </c>
      <c r="G1375" s="74" t="s">
        <v>320</v>
      </c>
      <c r="H1375" s="74">
        <v>44615</v>
      </c>
      <c r="I1375" s="110"/>
      <c r="J1375" s="110"/>
      <c r="K1375" s="110"/>
      <c r="L1375" s="110"/>
      <c r="M1375" s="110"/>
      <c r="N1375" s="110"/>
    </row>
    <row r="1376" spans="1:14" x14ac:dyDescent="0.3">
      <c r="A1376" s="74">
        <v>360051</v>
      </c>
      <c r="B1376" s="74" t="s">
        <v>93</v>
      </c>
      <c r="C1376" s="74">
        <v>24</v>
      </c>
      <c r="D1376" s="74" t="s">
        <v>5631</v>
      </c>
      <c r="E1376" s="74" t="s">
        <v>5632</v>
      </c>
      <c r="F1376" s="74" t="s">
        <v>3166</v>
      </c>
      <c r="G1376" s="74" t="s">
        <v>320</v>
      </c>
      <c r="H1376" s="74">
        <v>45216</v>
      </c>
      <c r="I1376" s="110"/>
      <c r="J1376" s="110"/>
      <c r="K1376" s="110"/>
      <c r="L1376" s="110"/>
      <c r="M1376" s="110"/>
      <c r="N1376" s="110"/>
    </row>
    <row r="1377" spans="1:14" x14ac:dyDescent="0.3">
      <c r="A1377" s="74">
        <v>360103</v>
      </c>
      <c r="B1377" s="74" t="s">
        <v>93</v>
      </c>
      <c r="C1377" s="74">
        <v>24</v>
      </c>
      <c r="D1377" s="74" t="s">
        <v>915</v>
      </c>
      <c r="E1377" s="74" t="s">
        <v>3225</v>
      </c>
      <c r="F1377" s="74" t="s">
        <v>3226</v>
      </c>
      <c r="G1377" s="74" t="s">
        <v>320</v>
      </c>
      <c r="H1377" s="74">
        <v>45420</v>
      </c>
      <c r="I1377" s="110">
        <v>0</v>
      </c>
      <c r="J1377" s="110"/>
      <c r="K1377" s="110">
        <v>0</v>
      </c>
      <c r="L1377" s="110">
        <v>0</v>
      </c>
      <c r="M1377" s="110">
        <v>0</v>
      </c>
      <c r="N1377" s="110">
        <v>0</v>
      </c>
    </row>
    <row r="1378" spans="1:14" x14ac:dyDescent="0.3">
      <c r="A1378" s="74">
        <v>360161</v>
      </c>
      <c r="B1378" s="74" t="s">
        <v>93</v>
      </c>
      <c r="C1378" s="74">
        <v>24</v>
      </c>
      <c r="D1378" s="74" t="s">
        <v>915</v>
      </c>
      <c r="E1378" s="74" t="s">
        <v>3304</v>
      </c>
      <c r="F1378" s="74" t="s">
        <v>2992</v>
      </c>
      <c r="G1378" s="74" t="s">
        <v>320</v>
      </c>
      <c r="H1378" s="74">
        <v>43055</v>
      </c>
      <c r="I1378" s="110">
        <v>0</v>
      </c>
      <c r="J1378" s="110"/>
      <c r="K1378" s="110">
        <v>0</v>
      </c>
      <c r="L1378" s="110"/>
      <c r="M1378" s="110">
        <v>0</v>
      </c>
      <c r="N1378" s="110">
        <v>0</v>
      </c>
    </row>
    <row r="1379" spans="1:14" x14ac:dyDescent="0.3">
      <c r="A1379" s="74">
        <v>360097</v>
      </c>
      <c r="B1379" s="74" t="s">
        <v>93</v>
      </c>
      <c r="C1379" s="74">
        <v>24</v>
      </c>
      <c r="D1379" s="74" t="s">
        <v>915</v>
      </c>
      <c r="E1379" s="74" t="s">
        <v>3218</v>
      </c>
      <c r="F1379" s="74" t="s">
        <v>3219</v>
      </c>
      <c r="G1379" s="74" t="s">
        <v>320</v>
      </c>
      <c r="H1379" s="74" t="s">
        <v>340</v>
      </c>
      <c r="I1379" s="110">
        <v>133</v>
      </c>
      <c r="J1379" s="110"/>
      <c r="K1379" s="110"/>
      <c r="L1379" s="110"/>
      <c r="M1379" s="110"/>
      <c r="N1379" s="110">
        <v>0</v>
      </c>
    </row>
    <row r="1380" spans="1:14" x14ac:dyDescent="0.3">
      <c r="A1380" s="74">
        <v>360131</v>
      </c>
      <c r="B1380" s="74" t="s">
        <v>93</v>
      </c>
      <c r="C1380" s="74">
        <v>24</v>
      </c>
      <c r="D1380" s="74" t="s">
        <v>915</v>
      </c>
      <c r="E1380" s="74" t="s">
        <v>3261</v>
      </c>
      <c r="F1380" s="74" t="s">
        <v>3262</v>
      </c>
      <c r="G1380" s="74" t="s">
        <v>320</v>
      </c>
      <c r="H1380" s="74">
        <v>44425</v>
      </c>
      <c r="I1380" s="110">
        <v>125</v>
      </c>
      <c r="J1380" s="110">
        <v>0</v>
      </c>
      <c r="K1380" s="110"/>
      <c r="L1380" s="110">
        <v>0</v>
      </c>
      <c r="M1380" s="110">
        <v>20</v>
      </c>
      <c r="N1380" s="110">
        <v>0</v>
      </c>
    </row>
    <row r="1381" spans="1:14" x14ac:dyDescent="0.3">
      <c r="A1381" s="74">
        <v>360137</v>
      </c>
      <c r="B1381" s="74" t="s">
        <v>93</v>
      </c>
      <c r="C1381" s="74">
        <v>24</v>
      </c>
      <c r="D1381" s="74" t="s">
        <v>915</v>
      </c>
      <c r="E1381" s="74" t="s">
        <v>3269</v>
      </c>
      <c r="F1381" s="74" t="s">
        <v>3270</v>
      </c>
      <c r="G1381" s="74" t="s">
        <v>320</v>
      </c>
      <c r="H1381" s="74">
        <v>45801</v>
      </c>
      <c r="I1381" s="110"/>
      <c r="J1381" s="110"/>
      <c r="K1381" s="110"/>
      <c r="L1381" s="110"/>
      <c r="M1381" s="110"/>
      <c r="N1381" s="110"/>
    </row>
    <row r="1382" spans="1:14" x14ac:dyDescent="0.3">
      <c r="A1382" s="74">
        <v>360150</v>
      </c>
      <c r="B1382" s="74" t="s">
        <v>93</v>
      </c>
      <c r="C1382" s="74">
        <v>24</v>
      </c>
      <c r="D1382" s="74" t="s">
        <v>915</v>
      </c>
      <c r="E1382" s="74" t="s">
        <v>3286</v>
      </c>
      <c r="F1382" s="74" t="s">
        <v>1159</v>
      </c>
      <c r="G1382" s="74" t="s">
        <v>320</v>
      </c>
      <c r="H1382" s="74">
        <v>45750</v>
      </c>
      <c r="I1382" s="110"/>
      <c r="J1382" s="110"/>
      <c r="K1382" s="110"/>
      <c r="L1382" s="110"/>
      <c r="M1382" s="110"/>
      <c r="N1382" s="110"/>
    </row>
    <row r="1383" spans="1:14" x14ac:dyDescent="0.3">
      <c r="A1383" s="74">
        <v>360151</v>
      </c>
      <c r="B1383" s="74" t="s">
        <v>93</v>
      </c>
      <c r="C1383" s="74">
        <v>24</v>
      </c>
      <c r="D1383" s="74" t="s">
        <v>915</v>
      </c>
      <c r="E1383" s="74" t="s">
        <v>3287</v>
      </c>
      <c r="F1383" s="74" t="s">
        <v>1390</v>
      </c>
      <c r="G1383" s="74" t="s">
        <v>320</v>
      </c>
      <c r="H1383" s="74">
        <v>43302</v>
      </c>
      <c r="I1383" s="110">
        <v>0</v>
      </c>
      <c r="J1383" s="110"/>
      <c r="K1383" s="110">
        <v>0</v>
      </c>
      <c r="L1383" s="110"/>
      <c r="M1383" s="110"/>
      <c r="N1383" s="110">
        <v>0</v>
      </c>
    </row>
    <row r="1384" spans="1:14" x14ac:dyDescent="0.3">
      <c r="A1384" s="74">
        <v>360195</v>
      </c>
      <c r="B1384" s="74" t="s">
        <v>93</v>
      </c>
      <c r="C1384" s="74">
        <v>24</v>
      </c>
      <c r="D1384" s="74" t="s">
        <v>915</v>
      </c>
      <c r="E1384" s="74" t="s">
        <v>3328</v>
      </c>
      <c r="F1384" s="74" t="s">
        <v>898</v>
      </c>
      <c r="G1384" s="74" t="s">
        <v>320</v>
      </c>
      <c r="H1384" s="74">
        <v>45504</v>
      </c>
      <c r="I1384" s="110"/>
      <c r="J1384" s="110"/>
      <c r="K1384" s="110"/>
      <c r="L1384" s="110"/>
      <c r="M1384" s="110"/>
      <c r="N1384" s="110"/>
    </row>
    <row r="1385" spans="1:14" x14ac:dyDescent="0.3">
      <c r="A1385" s="74">
        <v>360213</v>
      </c>
      <c r="B1385" s="74" t="s">
        <v>93</v>
      </c>
      <c r="C1385" s="74">
        <v>24</v>
      </c>
      <c r="D1385" s="74" t="s">
        <v>915</v>
      </c>
      <c r="E1385" s="74" t="s">
        <v>3350</v>
      </c>
      <c r="F1385" s="74" t="s">
        <v>3351</v>
      </c>
      <c r="G1385" s="74" t="s">
        <v>320</v>
      </c>
      <c r="H1385" s="74">
        <v>44483</v>
      </c>
      <c r="I1385" s="110">
        <v>1666</v>
      </c>
      <c r="J1385" s="110"/>
      <c r="K1385" s="110"/>
      <c r="L1385" s="110"/>
      <c r="M1385" s="110"/>
      <c r="N1385" s="110"/>
    </row>
    <row r="1386" spans="1:14" x14ac:dyDescent="0.3">
      <c r="A1386" s="74">
        <v>360225</v>
      </c>
      <c r="B1386" s="74" t="s">
        <v>93</v>
      </c>
      <c r="C1386" s="74">
        <v>24</v>
      </c>
      <c r="D1386" s="74" t="s">
        <v>915</v>
      </c>
      <c r="E1386" s="74" t="s">
        <v>3364</v>
      </c>
      <c r="F1386" s="74" t="s">
        <v>3365</v>
      </c>
      <c r="G1386" s="74" t="s">
        <v>320</v>
      </c>
      <c r="H1386" s="74">
        <v>44691</v>
      </c>
      <c r="I1386" s="110">
        <v>0</v>
      </c>
      <c r="J1386" s="110">
        <v>0</v>
      </c>
      <c r="K1386" s="110"/>
      <c r="L1386" s="110"/>
      <c r="M1386" s="110"/>
      <c r="N1386" s="110">
        <v>0</v>
      </c>
    </row>
    <row r="1387" spans="1:14" x14ac:dyDescent="0.3">
      <c r="A1387" s="74">
        <v>360214</v>
      </c>
      <c r="B1387" s="74" t="s">
        <v>93</v>
      </c>
      <c r="C1387" s="74">
        <v>24</v>
      </c>
      <c r="D1387" s="74" t="s">
        <v>3352</v>
      </c>
      <c r="E1387" s="74" t="s">
        <v>3353</v>
      </c>
      <c r="F1387" s="74" t="s">
        <v>3349</v>
      </c>
      <c r="G1387" s="74" t="s">
        <v>320</v>
      </c>
      <c r="H1387" s="74">
        <v>44481</v>
      </c>
      <c r="I1387" s="110">
        <v>0</v>
      </c>
      <c r="J1387" s="110"/>
      <c r="K1387" s="110"/>
      <c r="L1387" s="110"/>
      <c r="M1387" s="110">
        <v>240</v>
      </c>
      <c r="N1387" s="110">
        <v>522</v>
      </c>
    </row>
    <row r="1388" spans="1:14" x14ac:dyDescent="0.3">
      <c r="A1388" s="74">
        <v>360047</v>
      </c>
      <c r="B1388" s="74" t="s">
        <v>93</v>
      </c>
      <c r="C1388" s="74">
        <v>24</v>
      </c>
      <c r="D1388" s="74" t="s">
        <v>3158</v>
      </c>
      <c r="E1388" s="74" t="s">
        <v>1249</v>
      </c>
      <c r="F1388" s="74" t="s">
        <v>3159</v>
      </c>
      <c r="G1388" s="74" t="s">
        <v>320</v>
      </c>
      <c r="H1388" s="74">
        <v>45719</v>
      </c>
      <c r="I1388" s="110">
        <v>0</v>
      </c>
      <c r="J1388" s="110"/>
      <c r="K1388" s="110"/>
      <c r="L1388" s="110"/>
      <c r="M1388" s="110"/>
      <c r="N1388" s="110"/>
    </row>
    <row r="1389" spans="1:14" x14ac:dyDescent="0.3">
      <c r="A1389" s="74">
        <v>360141</v>
      </c>
      <c r="B1389" s="74" t="s">
        <v>93</v>
      </c>
      <c r="C1389" s="74">
        <v>24</v>
      </c>
      <c r="D1389" s="74" t="s">
        <v>862</v>
      </c>
      <c r="E1389" s="74" t="s">
        <v>3275</v>
      </c>
      <c r="F1389" s="74" t="s">
        <v>3276</v>
      </c>
      <c r="G1389" s="74" t="s">
        <v>320</v>
      </c>
      <c r="H1389" s="74">
        <v>44052</v>
      </c>
      <c r="I1389" s="110"/>
      <c r="J1389" s="110"/>
      <c r="K1389" s="110">
        <v>0</v>
      </c>
      <c r="L1389" s="110">
        <v>115</v>
      </c>
      <c r="M1389" s="110">
        <v>385</v>
      </c>
      <c r="N1389" s="110">
        <v>825</v>
      </c>
    </row>
    <row r="1390" spans="1:14" x14ac:dyDescent="0.3">
      <c r="A1390" s="74">
        <v>360082</v>
      </c>
      <c r="B1390" s="74" t="s">
        <v>93</v>
      </c>
      <c r="C1390" s="74">
        <v>24</v>
      </c>
      <c r="D1390" s="74" t="s">
        <v>3196</v>
      </c>
      <c r="E1390" s="74" t="s">
        <v>3197</v>
      </c>
      <c r="F1390" s="74" t="s">
        <v>3198</v>
      </c>
      <c r="G1390" s="74" t="s">
        <v>320</v>
      </c>
      <c r="H1390" s="74">
        <v>43410</v>
      </c>
      <c r="I1390" s="110">
        <v>833.4</v>
      </c>
      <c r="J1390" s="110"/>
      <c r="K1390" s="110"/>
      <c r="L1390" s="110"/>
      <c r="M1390" s="110"/>
      <c r="N1390" s="110">
        <v>0</v>
      </c>
    </row>
    <row r="1391" spans="1:14" x14ac:dyDescent="0.3">
      <c r="A1391" s="74">
        <v>360052</v>
      </c>
      <c r="B1391" s="74" t="s">
        <v>93</v>
      </c>
      <c r="C1391" s="74">
        <v>24</v>
      </c>
      <c r="D1391" s="74" t="s">
        <v>3167</v>
      </c>
      <c r="E1391" s="74" t="s">
        <v>3168</v>
      </c>
      <c r="F1391" s="74" t="s">
        <v>3166</v>
      </c>
      <c r="G1391" s="74" t="s">
        <v>320</v>
      </c>
      <c r="H1391" s="74">
        <v>45224</v>
      </c>
      <c r="I1391" s="110"/>
      <c r="J1391" s="110"/>
      <c r="K1391" s="110"/>
      <c r="L1391" s="110"/>
      <c r="M1391" s="110">
        <v>0</v>
      </c>
      <c r="N1391" s="110">
        <v>0</v>
      </c>
    </row>
    <row r="1392" spans="1:14" x14ac:dyDescent="0.3">
      <c r="A1392" s="74">
        <v>360167</v>
      </c>
      <c r="B1392" s="74" t="s">
        <v>93</v>
      </c>
      <c r="C1392" s="74">
        <v>24</v>
      </c>
      <c r="D1392" s="74" t="s">
        <v>744</v>
      </c>
      <c r="E1392" s="74" t="s">
        <v>3309</v>
      </c>
      <c r="F1392" s="74" t="s">
        <v>3310</v>
      </c>
      <c r="G1392" s="74" t="s">
        <v>320</v>
      </c>
      <c r="H1392" s="74" t="s">
        <v>337</v>
      </c>
      <c r="I1392" s="110">
        <v>0</v>
      </c>
      <c r="J1392" s="110"/>
      <c r="K1392" s="110">
        <v>1338.11</v>
      </c>
      <c r="L1392" s="110">
        <v>554</v>
      </c>
      <c r="M1392" s="110">
        <v>287</v>
      </c>
      <c r="N1392" s="110">
        <v>869.31</v>
      </c>
    </row>
    <row r="1393" spans="1:14" x14ac:dyDescent="0.3">
      <c r="A1393" s="74">
        <v>360096</v>
      </c>
      <c r="B1393" s="74" t="s">
        <v>93</v>
      </c>
      <c r="C1393" s="74">
        <v>24</v>
      </c>
      <c r="D1393" s="74" t="s">
        <v>3215</v>
      </c>
      <c r="E1393" s="74" t="s">
        <v>3216</v>
      </c>
      <c r="F1393" s="74" t="s">
        <v>3217</v>
      </c>
      <c r="G1393" s="74" t="s">
        <v>320</v>
      </c>
      <c r="H1393" s="74" t="s">
        <v>331</v>
      </c>
      <c r="I1393" s="110">
        <v>3899.4</v>
      </c>
      <c r="J1393" s="110"/>
      <c r="K1393" s="110"/>
      <c r="L1393" s="110"/>
      <c r="M1393" s="110">
        <v>0</v>
      </c>
      <c r="N1393" s="110">
        <v>0</v>
      </c>
    </row>
    <row r="1394" spans="1:14" x14ac:dyDescent="0.3">
      <c r="A1394" s="74">
        <v>360227</v>
      </c>
      <c r="B1394" s="74" t="s">
        <v>93</v>
      </c>
      <c r="C1394" s="74">
        <v>24</v>
      </c>
      <c r="D1394" s="74" t="s">
        <v>2689</v>
      </c>
      <c r="E1394" s="74" t="s">
        <v>3369</v>
      </c>
      <c r="F1394" s="74" t="s">
        <v>3370</v>
      </c>
      <c r="G1394" s="74" t="s">
        <v>320</v>
      </c>
      <c r="H1394" s="74" t="s">
        <v>333</v>
      </c>
      <c r="I1394" s="110">
        <v>0</v>
      </c>
      <c r="J1394" s="110"/>
      <c r="K1394" s="110"/>
      <c r="L1394" s="110"/>
      <c r="M1394" s="110">
        <v>0</v>
      </c>
      <c r="N1394" s="110">
        <v>0</v>
      </c>
    </row>
    <row r="1395" spans="1:14" x14ac:dyDescent="0.3">
      <c r="A1395" s="74">
        <v>360069</v>
      </c>
      <c r="B1395" s="74" t="s">
        <v>93</v>
      </c>
      <c r="C1395" s="74">
        <v>24</v>
      </c>
      <c r="D1395" s="74" t="s">
        <v>2689</v>
      </c>
      <c r="E1395" s="74" t="s">
        <v>3177</v>
      </c>
      <c r="F1395" s="74" t="s">
        <v>2415</v>
      </c>
      <c r="G1395" s="74" t="s">
        <v>320</v>
      </c>
      <c r="H1395" s="74">
        <v>44121</v>
      </c>
      <c r="I1395" s="110">
        <v>2400</v>
      </c>
      <c r="J1395" s="110"/>
      <c r="K1395" s="110"/>
      <c r="L1395" s="110"/>
      <c r="M1395" s="110">
        <v>40</v>
      </c>
      <c r="N1395" s="110">
        <v>0</v>
      </c>
    </row>
    <row r="1396" spans="1:14" x14ac:dyDescent="0.3">
      <c r="A1396" s="74">
        <v>360126</v>
      </c>
      <c r="B1396" s="74" t="s">
        <v>93</v>
      </c>
      <c r="C1396" s="74">
        <v>24</v>
      </c>
      <c r="D1396" s="74" t="s">
        <v>2689</v>
      </c>
      <c r="E1396" s="74" t="s">
        <v>6317</v>
      </c>
      <c r="F1396" s="74" t="s">
        <v>6318</v>
      </c>
      <c r="G1396" s="74" t="s">
        <v>320</v>
      </c>
      <c r="H1396" s="74">
        <v>45015</v>
      </c>
      <c r="I1396" s="110">
        <v>0</v>
      </c>
      <c r="J1396" s="110"/>
      <c r="K1396" s="110"/>
      <c r="L1396" s="110"/>
      <c r="M1396" s="110"/>
      <c r="N1396" s="110">
        <v>0</v>
      </c>
    </row>
    <row r="1397" spans="1:14" x14ac:dyDescent="0.3">
      <c r="A1397" s="74">
        <v>360068</v>
      </c>
      <c r="B1397" s="74" t="s">
        <v>93</v>
      </c>
      <c r="C1397" s="74">
        <v>24</v>
      </c>
      <c r="D1397" s="74" t="s">
        <v>6084</v>
      </c>
      <c r="E1397" s="74" t="s">
        <v>6085</v>
      </c>
      <c r="F1397" s="74" t="s">
        <v>2415</v>
      </c>
      <c r="G1397" s="74" t="s">
        <v>320</v>
      </c>
      <c r="H1397" s="74">
        <v>44103</v>
      </c>
      <c r="I1397" s="110"/>
      <c r="J1397" s="110"/>
      <c r="K1397" s="110"/>
      <c r="L1397" s="110"/>
      <c r="M1397" s="110"/>
      <c r="N1397" s="110"/>
    </row>
    <row r="1398" spans="1:14" x14ac:dyDescent="0.3">
      <c r="A1398" s="74">
        <v>360110</v>
      </c>
      <c r="B1398" s="74" t="s">
        <v>93</v>
      </c>
      <c r="C1398" s="74">
        <v>24</v>
      </c>
      <c r="D1398" s="74" t="s">
        <v>3233</v>
      </c>
      <c r="E1398" s="74" t="s">
        <v>3234</v>
      </c>
      <c r="F1398" s="74" t="s">
        <v>1652</v>
      </c>
      <c r="G1398" s="74" t="s">
        <v>320</v>
      </c>
      <c r="H1398" s="74">
        <v>43533</v>
      </c>
      <c r="I1398" s="110">
        <v>0</v>
      </c>
      <c r="J1398" s="110"/>
      <c r="K1398" s="110"/>
      <c r="L1398" s="110"/>
      <c r="M1398" s="110"/>
      <c r="N1398" s="110"/>
    </row>
    <row r="1399" spans="1:14" x14ac:dyDescent="0.3">
      <c r="A1399" s="74">
        <v>360205</v>
      </c>
      <c r="B1399" s="74" t="s">
        <v>93</v>
      </c>
      <c r="C1399" s="74">
        <v>24</v>
      </c>
      <c r="D1399" s="74" t="s">
        <v>1655</v>
      </c>
      <c r="E1399" s="74" t="s">
        <v>6086</v>
      </c>
      <c r="F1399" s="74" t="s">
        <v>6087</v>
      </c>
      <c r="G1399" s="74" t="s">
        <v>320</v>
      </c>
      <c r="H1399" s="74">
        <v>43616</v>
      </c>
      <c r="I1399" s="110"/>
      <c r="J1399" s="110"/>
      <c r="K1399" s="110"/>
      <c r="L1399" s="110"/>
      <c r="M1399" s="110"/>
      <c r="N1399" s="110"/>
    </row>
    <row r="1400" spans="1:14" x14ac:dyDescent="0.3">
      <c r="A1400" s="74">
        <v>360086</v>
      </c>
      <c r="B1400" s="74" t="s">
        <v>93</v>
      </c>
      <c r="C1400" s="74">
        <v>24</v>
      </c>
      <c r="D1400" s="74" t="s">
        <v>3200</v>
      </c>
      <c r="E1400" s="74" t="s">
        <v>3201</v>
      </c>
      <c r="F1400" s="74" t="s">
        <v>1133</v>
      </c>
      <c r="G1400" s="74" t="s">
        <v>320</v>
      </c>
      <c r="H1400" s="74">
        <v>43213</v>
      </c>
      <c r="I1400" s="110"/>
      <c r="J1400" s="110"/>
      <c r="K1400" s="110"/>
      <c r="L1400" s="110"/>
      <c r="M1400" s="110"/>
      <c r="N1400" s="110"/>
    </row>
    <row r="1401" spans="1:14" x14ac:dyDescent="0.3">
      <c r="A1401" s="74">
        <v>360196</v>
      </c>
      <c r="B1401" s="74" t="s">
        <v>93</v>
      </c>
      <c r="C1401" s="74">
        <v>24</v>
      </c>
      <c r="D1401" s="74" t="s">
        <v>6088</v>
      </c>
      <c r="E1401" s="74" t="s">
        <v>6089</v>
      </c>
      <c r="F1401" s="74" t="s">
        <v>898</v>
      </c>
      <c r="G1401" s="74" t="s">
        <v>320</v>
      </c>
      <c r="H1401" s="74">
        <v>45505</v>
      </c>
      <c r="I1401" s="110"/>
      <c r="J1401" s="110"/>
      <c r="K1401" s="110"/>
      <c r="L1401" s="110"/>
      <c r="M1401" s="110"/>
      <c r="N1401" s="110"/>
    </row>
    <row r="1402" spans="1:14" x14ac:dyDescent="0.3">
      <c r="A1402" s="74">
        <v>360043</v>
      </c>
      <c r="B1402" s="74" t="s">
        <v>93</v>
      </c>
      <c r="C1402" s="74">
        <v>24</v>
      </c>
      <c r="D1402" s="74" t="s">
        <v>5633</v>
      </c>
      <c r="E1402" s="74" t="s">
        <v>5634</v>
      </c>
      <c r="F1402" s="74" t="s">
        <v>1276</v>
      </c>
      <c r="G1402" s="74" t="s">
        <v>320</v>
      </c>
      <c r="H1402" s="74">
        <v>44705</v>
      </c>
      <c r="I1402" s="110"/>
      <c r="J1402" s="110"/>
      <c r="K1402" s="110"/>
      <c r="L1402" s="110"/>
      <c r="M1402" s="110"/>
      <c r="N1402" s="110"/>
    </row>
    <row r="1403" spans="1:14" x14ac:dyDescent="0.3">
      <c r="A1403" s="74">
        <v>360114</v>
      </c>
      <c r="B1403" s="74" t="s">
        <v>93</v>
      </c>
      <c r="C1403" s="74">
        <v>24</v>
      </c>
      <c r="D1403" s="74" t="s">
        <v>3239</v>
      </c>
      <c r="E1403" s="74" t="s">
        <v>3240</v>
      </c>
      <c r="F1403" s="74" t="s">
        <v>2460</v>
      </c>
      <c r="G1403" s="74" t="s">
        <v>320</v>
      </c>
      <c r="H1403" s="74">
        <v>43521</v>
      </c>
      <c r="I1403" s="110"/>
      <c r="J1403" s="110"/>
      <c r="K1403" s="110">
        <v>0</v>
      </c>
      <c r="L1403" s="110">
        <v>0</v>
      </c>
      <c r="M1403" s="110">
        <v>0</v>
      </c>
      <c r="N1403" s="110">
        <v>0</v>
      </c>
    </row>
    <row r="1404" spans="1:14" x14ac:dyDescent="0.3">
      <c r="A1404" s="74">
        <v>360053</v>
      </c>
      <c r="B1404" s="74" t="s">
        <v>93</v>
      </c>
      <c r="C1404" s="74">
        <v>24</v>
      </c>
      <c r="D1404" s="74" t="s">
        <v>3169</v>
      </c>
      <c r="E1404" s="74" t="s">
        <v>3170</v>
      </c>
      <c r="F1404" s="74" t="s">
        <v>3166</v>
      </c>
      <c r="G1404" s="74" t="s">
        <v>320</v>
      </c>
      <c r="H1404" s="74">
        <v>45207</v>
      </c>
      <c r="I1404" s="110">
        <v>0</v>
      </c>
      <c r="J1404" s="110"/>
      <c r="K1404" s="110"/>
      <c r="L1404" s="110"/>
      <c r="M1404" s="110"/>
      <c r="N1404" s="110"/>
    </row>
    <row r="1405" spans="1:14" x14ac:dyDescent="0.3">
      <c r="A1405" s="74">
        <v>360070</v>
      </c>
      <c r="B1405" s="74" t="s">
        <v>93</v>
      </c>
      <c r="C1405" s="74">
        <v>24</v>
      </c>
      <c r="D1405" s="74" t="s">
        <v>3169</v>
      </c>
      <c r="E1405" s="74" t="s">
        <v>3178</v>
      </c>
      <c r="F1405" s="74" t="s">
        <v>2415</v>
      </c>
      <c r="G1405" s="74" t="s">
        <v>320</v>
      </c>
      <c r="H1405" s="74">
        <v>44128</v>
      </c>
      <c r="I1405" s="110"/>
      <c r="J1405" s="110"/>
      <c r="K1405" s="110">
        <v>403</v>
      </c>
      <c r="L1405" s="110"/>
      <c r="M1405" s="110">
        <v>228</v>
      </c>
      <c r="N1405" s="110">
        <v>269</v>
      </c>
    </row>
    <row r="1406" spans="1:14" x14ac:dyDescent="0.3">
      <c r="A1406" s="74">
        <v>360019</v>
      </c>
      <c r="B1406" s="74" t="s">
        <v>93</v>
      </c>
      <c r="C1406" s="74">
        <v>24</v>
      </c>
      <c r="D1406" s="74" t="s">
        <v>3126</v>
      </c>
      <c r="E1406" s="74" t="s">
        <v>3127</v>
      </c>
      <c r="F1406" s="74" t="s">
        <v>3128</v>
      </c>
      <c r="G1406" s="74" t="s">
        <v>320</v>
      </c>
      <c r="H1406" s="74">
        <v>44301</v>
      </c>
      <c r="I1406" s="110">
        <v>0</v>
      </c>
      <c r="J1406" s="110"/>
      <c r="K1406" s="110"/>
      <c r="L1406" s="110">
        <v>0</v>
      </c>
      <c r="M1406" s="110">
        <v>0</v>
      </c>
      <c r="N1406" s="110">
        <v>0</v>
      </c>
    </row>
    <row r="1407" spans="1:14" x14ac:dyDescent="0.3">
      <c r="A1407" s="74">
        <v>360179</v>
      </c>
      <c r="B1407" s="74" t="s">
        <v>93</v>
      </c>
      <c r="C1407" s="74">
        <v>24</v>
      </c>
      <c r="D1407" s="74" t="s">
        <v>666</v>
      </c>
      <c r="E1407" s="74" t="s">
        <v>3320</v>
      </c>
      <c r="F1407" s="74" t="s">
        <v>3321</v>
      </c>
      <c r="G1407" s="74" t="s">
        <v>320</v>
      </c>
      <c r="H1407" s="74">
        <v>44266</v>
      </c>
      <c r="I1407" s="110">
        <v>738.74</v>
      </c>
      <c r="J1407" s="110"/>
      <c r="K1407" s="110"/>
      <c r="L1407" s="110"/>
      <c r="M1407" s="110">
        <v>15</v>
      </c>
      <c r="N1407" s="110">
        <v>325</v>
      </c>
    </row>
    <row r="1408" spans="1:14" x14ac:dyDescent="0.3">
      <c r="A1408" s="74">
        <v>360176</v>
      </c>
      <c r="B1408" s="74" t="s">
        <v>93</v>
      </c>
      <c r="C1408" s="74">
        <v>24</v>
      </c>
      <c r="D1408" s="74" t="s">
        <v>666</v>
      </c>
      <c r="E1408" s="74" t="s">
        <v>3318</v>
      </c>
      <c r="F1408" s="74" t="s">
        <v>3319</v>
      </c>
      <c r="G1408" s="74" t="s">
        <v>320</v>
      </c>
      <c r="H1408" s="74">
        <v>45662</v>
      </c>
      <c r="I1408" s="110"/>
      <c r="J1408" s="110"/>
      <c r="K1408" s="110"/>
      <c r="L1408" s="110"/>
      <c r="M1408" s="110"/>
      <c r="N1408" s="110"/>
    </row>
    <row r="1409" spans="1:14" x14ac:dyDescent="0.3">
      <c r="A1409" s="74">
        <v>360192</v>
      </c>
      <c r="B1409" s="74" t="s">
        <v>93</v>
      </c>
      <c r="C1409" s="74">
        <v>24</v>
      </c>
      <c r="D1409" s="74" t="s">
        <v>666</v>
      </c>
      <c r="E1409" s="74" t="s">
        <v>6550</v>
      </c>
      <c r="F1409" s="74" t="s">
        <v>2783</v>
      </c>
      <c r="G1409" s="74" t="s">
        <v>320</v>
      </c>
      <c r="H1409" s="74">
        <v>45365</v>
      </c>
      <c r="I1409" s="110"/>
      <c r="J1409" s="110"/>
      <c r="K1409" s="110"/>
      <c r="L1409" s="110"/>
      <c r="M1409" s="110"/>
      <c r="N1409" s="110"/>
    </row>
    <row r="1410" spans="1:14" x14ac:dyDescent="0.3">
      <c r="A1410" s="74">
        <v>360034</v>
      </c>
      <c r="B1410" s="74" t="s">
        <v>93</v>
      </c>
      <c r="C1410" s="74">
        <v>24</v>
      </c>
      <c r="D1410" s="74" t="s">
        <v>666</v>
      </c>
      <c r="E1410" s="74" t="s">
        <v>3058</v>
      </c>
      <c r="F1410" s="74" t="s">
        <v>3142</v>
      </c>
      <c r="G1410" s="74" t="s">
        <v>320</v>
      </c>
      <c r="H1410" s="74">
        <v>43311</v>
      </c>
      <c r="I1410" s="110">
        <v>620.63</v>
      </c>
      <c r="J1410" s="110"/>
      <c r="K1410" s="110">
        <v>0</v>
      </c>
      <c r="L1410" s="110">
        <v>0</v>
      </c>
      <c r="M1410" s="110">
        <v>20</v>
      </c>
      <c r="N1410" s="110">
        <v>970</v>
      </c>
    </row>
    <row r="1411" spans="1:14" x14ac:dyDescent="0.3">
      <c r="A1411" s="74">
        <v>360036</v>
      </c>
      <c r="B1411" s="74" t="s">
        <v>93</v>
      </c>
      <c r="C1411" s="74">
        <v>24</v>
      </c>
      <c r="D1411" s="74" t="s">
        <v>666</v>
      </c>
      <c r="E1411" s="74" t="s">
        <v>3143</v>
      </c>
      <c r="F1411" s="74" t="s">
        <v>1989</v>
      </c>
      <c r="G1411" s="74" t="s">
        <v>320</v>
      </c>
      <c r="H1411" s="74">
        <v>43402</v>
      </c>
      <c r="I1411" s="110">
        <v>1260</v>
      </c>
      <c r="J1411" s="110"/>
      <c r="K1411" s="110"/>
      <c r="L1411" s="110"/>
      <c r="M1411" s="110"/>
      <c r="N1411" s="110"/>
    </row>
    <row r="1412" spans="1:14" x14ac:dyDescent="0.3">
      <c r="A1412" s="74">
        <v>360101</v>
      </c>
      <c r="B1412" s="74" t="s">
        <v>93</v>
      </c>
      <c r="C1412" s="74">
        <v>24</v>
      </c>
      <c r="D1412" s="74" t="s">
        <v>666</v>
      </c>
      <c r="E1412" s="74" t="s">
        <v>3223</v>
      </c>
      <c r="F1412" s="74" t="s">
        <v>3224</v>
      </c>
      <c r="G1412" s="74" t="s">
        <v>320</v>
      </c>
      <c r="H1412" s="74">
        <v>44221</v>
      </c>
      <c r="I1412" s="110">
        <v>0</v>
      </c>
      <c r="J1412" s="110"/>
      <c r="K1412" s="110"/>
      <c r="L1412" s="110"/>
      <c r="M1412" s="110">
        <v>0</v>
      </c>
      <c r="N1412" s="110">
        <v>0</v>
      </c>
    </row>
    <row r="1413" spans="1:14" x14ac:dyDescent="0.3">
      <c r="A1413" s="74">
        <v>360116</v>
      </c>
      <c r="B1413" s="74" t="s">
        <v>93</v>
      </c>
      <c r="C1413" s="74">
        <v>24</v>
      </c>
      <c r="D1413" s="74" t="s">
        <v>666</v>
      </c>
      <c r="E1413" s="74" t="s">
        <v>3243</v>
      </c>
      <c r="F1413" s="74" t="s">
        <v>3244</v>
      </c>
      <c r="G1413" s="74" t="s">
        <v>320</v>
      </c>
      <c r="H1413" s="74">
        <v>44830</v>
      </c>
      <c r="I1413" s="110">
        <v>0</v>
      </c>
      <c r="J1413" s="110"/>
      <c r="K1413" s="110">
        <v>0</v>
      </c>
      <c r="L1413" s="110">
        <v>0</v>
      </c>
      <c r="M1413" s="110">
        <v>0</v>
      </c>
      <c r="N1413" s="110">
        <v>0</v>
      </c>
    </row>
    <row r="1414" spans="1:14" x14ac:dyDescent="0.3">
      <c r="A1414" s="74">
        <v>360139</v>
      </c>
      <c r="B1414" s="74" t="s">
        <v>93</v>
      </c>
      <c r="C1414" s="74">
        <v>24</v>
      </c>
      <c r="D1414" s="74" t="s">
        <v>666</v>
      </c>
      <c r="E1414" s="74" t="s">
        <v>3273</v>
      </c>
      <c r="F1414" s="74" t="s">
        <v>3274</v>
      </c>
      <c r="G1414" s="74" t="s">
        <v>320</v>
      </c>
      <c r="H1414" s="74">
        <v>44432</v>
      </c>
      <c r="I1414" s="110">
        <v>2256</v>
      </c>
      <c r="J1414" s="110"/>
      <c r="K1414" s="110">
        <v>215</v>
      </c>
      <c r="L1414" s="110">
        <v>100</v>
      </c>
      <c r="M1414" s="110">
        <v>80</v>
      </c>
      <c r="N1414" s="110">
        <v>0</v>
      </c>
    </row>
    <row r="1415" spans="1:14" x14ac:dyDescent="0.3">
      <c r="A1415" s="74">
        <v>360159</v>
      </c>
      <c r="B1415" s="74" t="s">
        <v>93</v>
      </c>
      <c r="C1415" s="74">
        <v>24</v>
      </c>
      <c r="D1415" s="74" t="s">
        <v>666</v>
      </c>
      <c r="E1415" s="74" t="s">
        <v>3303</v>
      </c>
      <c r="F1415" s="74" t="s">
        <v>3070</v>
      </c>
      <c r="G1415" s="74" t="s">
        <v>320</v>
      </c>
      <c r="H1415" s="74" t="s">
        <v>636</v>
      </c>
      <c r="I1415" s="110"/>
      <c r="J1415" s="110"/>
      <c r="K1415" s="110">
        <v>48</v>
      </c>
      <c r="L1415" s="110">
        <v>0</v>
      </c>
      <c r="M1415" s="110">
        <v>62</v>
      </c>
      <c r="N1415" s="110">
        <v>5</v>
      </c>
    </row>
    <row r="1416" spans="1:14" x14ac:dyDescent="0.3">
      <c r="A1416" s="74">
        <v>360165</v>
      </c>
      <c r="B1416" s="74" t="s">
        <v>93</v>
      </c>
      <c r="C1416" s="74">
        <v>24</v>
      </c>
      <c r="D1416" s="74" t="s">
        <v>666</v>
      </c>
      <c r="E1416" s="74" t="s">
        <v>3307</v>
      </c>
      <c r="F1416" s="74" t="s">
        <v>3308</v>
      </c>
      <c r="G1416" s="74" t="s">
        <v>320</v>
      </c>
      <c r="H1416" s="74">
        <v>44446</v>
      </c>
      <c r="I1416" s="110">
        <v>0</v>
      </c>
      <c r="J1416" s="110">
        <v>0</v>
      </c>
      <c r="K1416" s="110"/>
      <c r="L1416" s="110"/>
      <c r="M1416" s="110"/>
      <c r="N1416" s="110">
        <v>0</v>
      </c>
    </row>
    <row r="1417" spans="1:14" x14ac:dyDescent="0.3">
      <c r="A1417" s="74">
        <v>360189</v>
      </c>
      <c r="B1417" s="74" t="s">
        <v>93</v>
      </c>
      <c r="C1417" s="74">
        <v>24</v>
      </c>
      <c r="D1417" s="74" t="s">
        <v>666</v>
      </c>
      <c r="E1417" s="74" t="s">
        <v>5638</v>
      </c>
      <c r="F1417" s="74" t="s">
        <v>3324</v>
      </c>
      <c r="G1417" s="74" t="s">
        <v>320</v>
      </c>
      <c r="H1417" s="74">
        <v>44875</v>
      </c>
      <c r="I1417" s="110"/>
      <c r="J1417" s="110"/>
      <c r="K1417" s="110"/>
      <c r="L1417" s="110"/>
      <c r="M1417" s="110">
        <v>0</v>
      </c>
      <c r="N1417" s="110">
        <v>0</v>
      </c>
    </row>
    <row r="1418" spans="1:14" x14ac:dyDescent="0.3">
      <c r="A1418" s="74">
        <v>360203</v>
      </c>
      <c r="B1418" s="74" t="s">
        <v>93</v>
      </c>
      <c r="C1418" s="74">
        <v>24</v>
      </c>
      <c r="D1418" s="74" t="s">
        <v>666</v>
      </c>
      <c r="E1418" s="74" t="s">
        <v>3335</v>
      </c>
      <c r="F1418" s="74" t="s">
        <v>3336</v>
      </c>
      <c r="G1418" s="74" t="s">
        <v>320</v>
      </c>
      <c r="H1418" s="74" t="s">
        <v>322</v>
      </c>
      <c r="I1418" s="110">
        <v>823</v>
      </c>
      <c r="J1418" s="110"/>
      <c r="K1418" s="110"/>
      <c r="L1418" s="110"/>
      <c r="M1418" s="110"/>
      <c r="N1418" s="110"/>
    </row>
    <row r="1419" spans="1:14" x14ac:dyDescent="0.3">
      <c r="A1419" s="74">
        <v>360210</v>
      </c>
      <c r="B1419" s="74" t="s">
        <v>93</v>
      </c>
      <c r="C1419" s="74">
        <v>24</v>
      </c>
      <c r="D1419" s="74" t="s">
        <v>666</v>
      </c>
      <c r="E1419" s="74" t="s">
        <v>3345</v>
      </c>
      <c r="F1419" s="74" t="s">
        <v>3346</v>
      </c>
      <c r="G1419" s="74" t="s">
        <v>320</v>
      </c>
      <c r="H1419" s="74">
        <v>44281</v>
      </c>
      <c r="I1419" s="110"/>
      <c r="J1419" s="110"/>
      <c r="K1419" s="110"/>
      <c r="L1419" s="110"/>
      <c r="M1419" s="110"/>
      <c r="N1419" s="110"/>
    </row>
    <row r="1420" spans="1:14" x14ac:dyDescent="0.3">
      <c r="A1420" s="74">
        <v>360220</v>
      </c>
      <c r="B1420" s="74" t="s">
        <v>93</v>
      </c>
      <c r="C1420" s="74">
        <v>24</v>
      </c>
      <c r="D1420" s="74" t="s">
        <v>666</v>
      </c>
      <c r="E1420" s="74" t="s">
        <v>3356</v>
      </c>
      <c r="F1420" s="74" t="s">
        <v>3357</v>
      </c>
      <c r="G1420" s="74" t="s">
        <v>320</v>
      </c>
      <c r="H1420" s="74">
        <v>43567</v>
      </c>
      <c r="I1420" s="110">
        <v>3256.19</v>
      </c>
      <c r="J1420" s="110"/>
      <c r="K1420" s="110"/>
      <c r="L1420" s="110"/>
      <c r="M1420" s="110">
        <v>417</v>
      </c>
      <c r="N1420" s="110">
        <v>819</v>
      </c>
    </row>
    <row r="1421" spans="1:14" x14ac:dyDescent="0.3">
      <c r="A1421" s="74">
        <v>360026</v>
      </c>
      <c r="B1421" s="74" t="s">
        <v>93</v>
      </c>
      <c r="C1421" s="74">
        <v>24</v>
      </c>
      <c r="D1421" s="74" t="s">
        <v>666</v>
      </c>
      <c r="E1421" s="74" t="s">
        <v>3133</v>
      </c>
      <c r="F1421" s="74" t="s">
        <v>2722</v>
      </c>
      <c r="G1421" s="74" t="s">
        <v>320</v>
      </c>
      <c r="H1421" s="74" t="s">
        <v>336</v>
      </c>
      <c r="I1421" s="110">
        <v>0</v>
      </c>
      <c r="J1421" s="110"/>
      <c r="K1421" s="110"/>
      <c r="L1421" s="110"/>
      <c r="M1421" s="110">
        <v>0</v>
      </c>
      <c r="N1421" s="110">
        <v>0</v>
      </c>
    </row>
    <row r="1422" spans="1:14" x14ac:dyDescent="0.3">
      <c r="A1422" s="74">
        <v>360027</v>
      </c>
      <c r="B1422" s="74" t="s">
        <v>93</v>
      </c>
      <c r="C1422" s="74">
        <v>24</v>
      </c>
      <c r="D1422" s="74" t="s">
        <v>666</v>
      </c>
      <c r="E1422" s="74" t="s">
        <v>3134</v>
      </c>
      <c r="F1422" s="74" t="s">
        <v>1963</v>
      </c>
      <c r="G1422" s="74" t="s">
        <v>320</v>
      </c>
      <c r="H1422" s="74" t="s">
        <v>635</v>
      </c>
      <c r="I1422" s="110">
        <v>0</v>
      </c>
      <c r="J1422" s="110"/>
      <c r="K1422" s="110"/>
      <c r="L1422" s="110"/>
      <c r="M1422" s="110"/>
      <c r="N1422" s="110"/>
    </row>
    <row r="1423" spans="1:14" x14ac:dyDescent="0.3">
      <c r="A1423" s="74">
        <v>360029</v>
      </c>
      <c r="B1423" s="74" t="s">
        <v>93</v>
      </c>
      <c r="C1423" s="74">
        <v>24</v>
      </c>
      <c r="D1423" s="74" t="s">
        <v>666</v>
      </c>
      <c r="E1423" s="74" t="s">
        <v>3135</v>
      </c>
      <c r="F1423" s="74" t="s">
        <v>670</v>
      </c>
      <c r="G1423" s="74" t="s">
        <v>320</v>
      </c>
      <c r="H1423" s="74">
        <v>45701</v>
      </c>
      <c r="I1423" s="110">
        <v>0</v>
      </c>
      <c r="J1423" s="110"/>
      <c r="K1423" s="110"/>
      <c r="L1423" s="110"/>
      <c r="M1423" s="110">
        <v>0</v>
      </c>
      <c r="N1423" s="110">
        <v>0</v>
      </c>
    </row>
    <row r="1424" spans="1:14" x14ac:dyDescent="0.3">
      <c r="A1424" s="74">
        <v>360039</v>
      </c>
      <c r="B1424" s="74" t="s">
        <v>93</v>
      </c>
      <c r="C1424" s="74">
        <v>24</v>
      </c>
      <c r="D1424" s="74" t="s">
        <v>666</v>
      </c>
      <c r="E1424" s="74" t="s">
        <v>3146</v>
      </c>
      <c r="F1424" s="74" t="s">
        <v>2435</v>
      </c>
      <c r="G1424" s="74" t="s">
        <v>320</v>
      </c>
      <c r="H1424" s="74">
        <v>44212</v>
      </c>
      <c r="I1424" s="110">
        <v>80</v>
      </c>
      <c r="J1424" s="110"/>
      <c r="K1424" s="110"/>
      <c r="L1424" s="110"/>
      <c r="M1424" s="110">
        <v>74</v>
      </c>
      <c r="N1424" s="110">
        <v>75</v>
      </c>
    </row>
    <row r="1425" spans="1:14" x14ac:dyDescent="0.3">
      <c r="A1425" s="74">
        <v>360040</v>
      </c>
      <c r="B1425" s="74" t="s">
        <v>93</v>
      </c>
      <c r="C1425" s="74">
        <v>24</v>
      </c>
      <c r="D1425" s="74" t="s">
        <v>666</v>
      </c>
      <c r="E1425" s="74" t="s">
        <v>5329</v>
      </c>
      <c r="F1425" s="74" t="s">
        <v>5330</v>
      </c>
      <c r="G1425" s="74" t="s">
        <v>320</v>
      </c>
      <c r="H1425" s="74" t="s">
        <v>5331</v>
      </c>
      <c r="I1425" s="110">
        <v>0</v>
      </c>
      <c r="J1425" s="110"/>
      <c r="K1425" s="110"/>
      <c r="L1425" s="110"/>
      <c r="M1425" s="110"/>
      <c r="N1425" s="110"/>
    </row>
    <row r="1426" spans="1:14" x14ac:dyDescent="0.3">
      <c r="A1426" s="74">
        <v>360041</v>
      </c>
      <c r="B1426" s="74" t="s">
        <v>93</v>
      </c>
      <c r="C1426" s="74">
        <v>24</v>
      </c>
      <c r="D1426" s="74" t="s">
        <v>666</v>
      </c>
      <c r="E1426" s="74" t="s">
        <v>3147</v>
      </c>
      <c r="F1426" s="74" t="s">
        <v>3148</v>
      </c>
      <c r="G1426" s="74" t="s">
        <v>320</v>
      </c>
      <c r="H1426" s="74" t="s">
        <v>339</v>
      </c>
      <c r="I1426" s="110">
        <v>0</v>
      </c>
      <c r="J1426" s="110"/>
      <c r="K1426" s="110"/>
      <c r="L1426" s="110"/>
      <c r="M1426" s="110"/>
      <c r="N1426" s="110">
        <v>0</v>
      </c>
    </row>
    <row r="1427" spans="1:14" x14ac:dyDescent="0.3">
      <c r="A1427" s="74">
        <v>360048</v>
      </c>
      <c r="B1427" s="74" t="s">
        <v>93</v>
      </c>
      <c r="C1427" s="74">
        <v>24</v>
      </c>
      <c r="D1427" s="74" t="s">
        <v>666</v>
      </c>
      <c r="E1427" s="74" t="s">
        <v>3160</v>
      </c>
      <c r="F1427" s="74" t="s">
        <v>2408</v>
      </c>
      <c r="G1427" s="74" t="s">
        <v>320</v>
      </c>
      <c r="H1427" s="74" t="s">
        <v>346</v>
      </c>
      <c r="I1427" s="110">
        <v>0</v>
      </c>
      <c r="J1427" s="110"/>
      <c r="K1427" s="110"/>
      <c r="L1427" s="110"/>
      <c r="M1427" s="110">
        <v>0</v>
      </c>
      <c r="N1427" s="110">
        <v>0</v>
      </c>
    </row>
    <row r="1428" spans="1:14" x14ac:dyDescent="0.3">
      <c r="A1428" s="74">
        <v>360115</v>
      </c>
      <c r="B1428" s="74" t="s">
        <v>93</v>
      </c>
      <c r="C1428" s="74">
        <v>24</v>
      </c>
      <c r="D1428" s="74" t="s">
        <v>666</v>
      </c>
      <c r="E1428" s="74" t="s">
        <v>3241</v>
      </c>
      <c r="F1428" s="74" t="s">
        <v>3242</v>
      </c>
      <c r="G1428" s="74" t="s">
        <v>320</v>
      </c>
      <c r="H1428" s="74">
        <v>45840</v>
      </c>
      <c r="I1428" s="110"/>
      <c r="J1428" s="110"/>
      <c r="K1428" s="110"/>
      <c r="L1428" s="110"/>
      <c r="M1428" s="110">
        <v>0</v>
      </c>
      <c r="N1428" s="110">
        <v>0</v>
      </c>
    </row>
    <row r="1429" spans="1:14" x14ac:dyDescent="0.3">
      <c r="A1429" s="74">
        <v>360121</v>
      </c>
      <c r="B1429" s="74" t="s">
        <v>93</v>
      </c>
      <c r="C1429" s="74">
        <v>24</v>
      </c>
      <c r="D1429" s="74" t="s">
        <v>666</v>
      </c>
      <c r="E1429" s="74" t="s">
        <v>3245</v>
      </c>
      <c r="F1429" s="74" t="s">
        <v>3246</v>
      </c>
      <c r="G1429" s="74" t="s">
        <v>320</v>
      </c>
      <c r="H1429" s="74" t="s">
        <v>332</v>
      </c>
      <c r="I1429" s="110"/>
      <c r="J1429" s="110"/>
      <c r="K1429" s="110"/>
      <c r="L1429" s="110"/>
      <c r="M1429" s="110"/>
      <c r="N1429" s="110">
        <v>0</v>
      </c>
    </row>
    <row r="1430" spans="1:14" x14ac:dyDescent="0.3">
      <c r="A1430" s="74">
        <v>360134</v>
      </c>
      <c r="B1430" s="74" t="s">
        <v>93</v>
      </c>
      <c r="C1430" s="74">
        <v>24</v>
      </c>
      <c r="D1430" s="74" t="s">
        <v>666</v>
      </c>
      <c r="E1430" s="74" t="s">
        <v>3266</v>
      </c>
      <c r="F1430" s="74" t="s">
        <v>3123</v>
      </c>
      <c r="G1430" s="74" t="s">
        <v>320</v>
      </c>
      <c r="H1430" s="74" t="s">
        <v>329</v>
      </c>
      <c r="I1430" s="110">
        <v>379.2</v>
      </c>
      <c r="J1430" s="110"/>
      <c r="K1430" s="110">
        <v>0</v>
      </c>
      <c r="L1430" s="110">
        <v>0</v>
      </c>
      <c r="M1430" s="110"/>
      <c r="N1430" s="110">
        <v>0</v>
      </c>
    </row>
    <row r="1431" spans="1:14" x14ac:dyDescent="0.3">
      <c r="A1431" s="74">
        <v>360135</v>
      </c>
      <c r="B1431" s="74" t="s">
        <v>93</v>
      </c>
      <c r="C1431" s="74">
        <v>24</v>
      </c>
      <c r="D1431" s="74" t="s">
        <v>666</v>
      </c>
      <c r="E1431" s="74" t="s">
        <v>3267</v>
      </c>
      <c r="F1431" s="74" t="s">
        <v>3268</v>
      </c>
      <c r="G1431" s="74" t="s">
        <v>320</v>
      </c>
      <c r="H1431" s="74" t="s">
        <v>334</v>
      </c>
      <c r="I1431" s="110"/>
      <c r="J1431" s="110"/>
      <c r="K1431" s="110"/>
      <c r="L1431" s="110"/>
      <c r="M1431" s="110"/>
      <c r="N1431" s="110"/>
    </row>
    <row r="1432" spans="1:14" x14ac:dyDescent="0.3">
      <c r="A1432" s="74">
        <v>360136</v>
      </c>
      <c r="B1432" s="74" t="s">
        <v>93</v>
      </c>
      <c r="C1432" s="74">
        <v>24</v>
      </c>
      <c r="D1432" s="74" t="s">
        <v>666</v>
      </c>
      <c r="E1432" s="74" t="s">
        <v>6090</v>
      </c>
      <c r="F1432" s="74" t="s">
        <v>6091</v>
      </c>
      <c r="G1432" s="74" t="s">
        <v>320</v>
      </c>
      <c r="H1432" s="74">
        <v>45856</v>
      </c>
      <c r="I1432" s="110"/>
      <c r="J1432" s="110"/>
      <c r="K1432" s="110"/>
      <c r="L1432" s="110"/>
      <c r="M1432" s="110"/>
      <c r="N1432" s="110"/>
    </row>
    <row r="1433" spans="1:14" x14ac:dyDescent="0.3">
      <c r="A1433" s="74">
        <v>360144</v>
      </c>
      <c r="B1433" s="74" t="s">
        <v>93</v>
      </c>
      <c r="C1433" s="74">
        <v>24</v>
      </c>
      <c r="D1433" s="74" t="s">
        <v>666</v>
      </c>
      <c r="E1433" s="74" t="s">
        <v>5635</v>
      </c>
      <c r="F1433" s="74" t="s">
        <v>5636</v>
      </c>
      <c r="G1433" s="74" t="s">
        <v>320</v>
      </c>
      <c r="H1433" s="74">
        <v>45692</v>
      </c>
      <c r="I1433" s="110">
        <v>0</v>
      </c>
      <c r="J1433" s="110"/>
      <c r="K1433" s="110"/>
      <c r="L1433" s="110"/>
      <c r="M1433" s="110"/>
      <c r="N1433" s="110"/>
    </row>
    <row r="1434" spans="1:14" x14ac:dyDescent="0.3">
      <c r="A1434" s="74">
        <v>360146</v>
      </c>
      <c r="B1434" s="74" t="s">
        <v>93</v>
      </c>
      <c r="C1434" s="74">
        <v>24</v>
      </c>
      <c r="D1434" s="74" t="s">
        <v>666</v>
      </c>
      <c r="E1434" s="74" t="s">
        <v>5637</v>
      </c>
      <c r="F1434" s="74" t="s">
        <v>3279</v>
      </c>
      <c r="G1434" s="74" t="s">
        <v>320</v>
      </c>
      <c r="H1434" s="74">
        <v>44902</v>
      </c>
      <c r="I1434" s="110">
        <v>0</v>
      </c>
      <c r="J1434" s="110"/>
      <c r="K1434" s="110"/>
      <c r="L1434" s="110"/>
      <c r="M1434" s="110"/>
      <c r="N1434" s="110">
        <v>252</v>
      </c>
    </row>
    <row r="1435" spans="1:14" x14ac:dyDescent="0.3">
      <c r="A1435" s="74">
        <v>360152</v>
      </c>
      <c r="B1435" s="74" t="s">
        <v>93</v>
      </c>
      <c r="C1435" s="74">
        <v>24</v>
      </c>
      <c r="D1435" s="74" t="s">
        <v>666</v>
      </c>
      <c r="E1435" s="74" t="s">
        <v>3288</v>
      </c>
      <c r="F1435" s="74" t="s">
        <v>3289</v>
      </c>
      <c r="G1435" s="74" t="s">
        <v>320</v>
      </c>
      <c r="H1435" s="74">
        <v>44646</v>
      </c>
      <c r="I1435" s="110">
        <v>0</v>
      </c>
      <c r="J1435" s="110"/>
      <c r="K1435" s="110"/>
      <c r="L1435" s="110">
        <v>30</v>
      </c>
      <c r="M1435" s="110">
        <v>265</v>
      </c>
      <c r="N1435" s="110">
        <v>1781</v>
      </c>
    </row>
    <row r="1436" spans="1:14" x14ac:dyDescent="0.3">
      <c r="A1436" s="74">
        <v>360153</v>
      </c>
      <c r="B1436" s="74" t="s">
        <v>93</v>
      </c>
      <c r="C1436" s="74">
        <v>24</v>
      </c>
      <c r="D1436" s="74" t="s">
        <v>666</v>
      </c>
      <c r="E1436" s="74" t="s">
        <v>3290</v>
      </c>
      <c r="F1436" s="74" t="s">
        <v>3291</v>
      </c>
      <c r="G1436" s="74" t="s">
        <v>320</v>
      </c>
      <c r="H1436" s="74">
        <v>44256</v>
      </c>
      <c r="I1436" s="110">
        <v>0</v>
      </c>
      <c r="J1436" s="110"/>
      <c r="K1436" s="110"/>
      <c r="L1436" s="110"/>
      <c r="M1436" s="110">
        <v>0</v>
      </c>
      <c r="N1436" s="110">
        <v>0</v>
      </c>
    </row>
    <row r="1437" spans="1:14" x14ac:dyDescent="0.3">
      <c r="A1437" s="74">
        <v>360156</v>
      </c>
      <c r="B1437" s="74" t="s">
        <v>93</v>
      </c>
      <c r="C1437" s="74">
        <v>24</v>
      </c>
      <c r="D1437" s="74" t="s">
        <v>666</v>
      </c>
      <c r="E1437" s="74" t="s">
        <v>3298</v>
      </c>
      <c r="F1437" s="74" t="s">
        <v>1665</v>
      </c>
      <c r="G1437" s="74" t="s">
        <v>320</v>
      </c>
      <c r="H1437" s="74">
        <v>45042</v>
      </c>
      <c r="I1437" s="110">
        <v>96</v>
      </c>
      <c r="J1437" s="110"/>
      <c r="K1437" s="110"/>
      <c r="L1437" s="110"/>
      <c r="M1437" s="110">
        <v>335</v>
      </c>
      <c r="N1437" s="110">
        <v>270</v>
      </c>
    </row>
    <row r="1438" spans="1:14" x14ac:dyDescent="0.3">
      <c r="A1438" s="74">
        <v>360164</v>
      </c>
      <c r="B1438" s="74" t="s">
        <v>93</v>
      </c>
      <c r="C1438" s="74">
        <v>24</v>
      </c>
      <c r="D1438" s="74" t="s">
        <v>666</v>
      </c>
      <c r="E1438" s="74" t="s">
        <v>3305</v>
      </c>
      <c r="F1438" s="74" t="s">
        <v>3306</v>
      </c>
      <c r="G1438" s="74" t="s">
        <v>320</v>
      </c>
      <c r="H1438" s="74">
        <v>44444</v>
      </c>
      <c r="I1438" s="110">
        <v>620.79</v>
      </c>
      <c r="J1438" s="110"/>
      <c r="K1438" s="110"/>
      <c r="L1438" s="110"/>
      <c r="M1438" s="110"/>
      <c r="N1438" s="110">
        <v>0</v>
      </c>
    </row>
    <row r="1439" spans="1:14" x14ac:dyDescent="0.3">
      <c r="A1439" s="74">
        <v>360174</v>
      </c>
      <c r="B1439" s="74" t="s">
        <v>93</v>
      </c>
      <c r="C1439" s="74">
        <v>24</v>
      </c>
      <c r="D1439" s="74" t="s">
        <v>666</v>
      </c>
      <c r="E1439" s="74" t="s">
        <v>3314</v>
      </c>
      <c r="F1439" s="74" t="s">
        <v>3315</v>
      </c>
      <c r="G1439" s="74" t="s">
        <v>320</v>
      </c>
      <c r="H1439" s="74" t="s">
        <v>649</v>
      </c>
      <c r="I1439" s="110">
        <v>371.17</v>
      </c>
      <c r="J1439" s="110">
        <v>0</v>
      </c>
      <c r="K1439" s="110"/>
      <c r="L1439" s="110"/>
      <c r="M1439" s="110">
        <v>0</v>
      </c>
      <c r="N1439" s="110">
        <v>240</v>
      </c>
    </row>
    <row r="1440" spans="1:14" x14ac:dyDescent="0.3">
      <c r="A1440" s="74">
        <v>360187</v>
      </c>
      <c r="B1440" s="74" t="s">
        <v>93</v>
      </c>
      <c r="C1440" s="74">
        <v>24</v>
      </c>
      <c r="D1440" s="74" t="s">
        <v>666</v>
      </c>
      <c r="E1440" s="74" t="s">
        <v>6257</v>
      </c>
      <c r="F1440" s="74" t="s">
        <v>1724</v>
      </c>
      <c r="G1440" s="74" t="s">
        <v>320</v>
      </c>
      <c r="H1440" s="74">
        <v>44460</v>
      </c>
      <c r="I1440" s="110"/>
      <c r="J1440" s="110"/>
      <c r="K1440" s="110"/>
      <c r="L1440" s="110"/>
      <c r="M1440" s="110"/>
      <c r="N1440" s="110"/>
    </row>
    <row r="1441" spans="1:14" x14ac:dyDescent="0.3">
      <c r="A1441" s="74">
        <v>360188</v>
      </c>
      <c r="B1441" s="74" t="s">
        <v>93</v>
      </c>
      <c r="C1441" s="74">
        <v>24</v>
      </c>
      <c r="D1441" s="74" t="s">
        <v>666</v>
      </c>
      <c r="E1441" s="74" t="s">
        <v>3322</v>
      </c>
      <c r="F1441" s="74" t="s">
        <v>3323</v>
      </c>
      <c r="G1441" s="74" t="s">
        <v>320</v>
      </c>
      <c r="H1441" s="74">
        <v>43947</v>
      </c>
      <c r="I1441" s="110">
        <v>0</v>
      </c>
      <c r="J1441" s="110"/>
      <c r="K1441" s="110">
        <v>0</v>
      </c>
      <c r="L1441" s="110">
        <v>0</v>
      </c>
      <c r="M1441" s="110">
        <v>0</v>
      </c>
      <c r="N1441" s="110"/>
    </row>
    <row r="1442" spans="1:14" x14ac:dyDescent="0.3">
      <c r="A1442" s="74">
        <v>360199</v>
      </c>
      <c r="B1442" s="74" t="s">
        <v>93</v>
      </c>
      <c r="C1442" s="74">
        <v>24</v>
      </c>
      <c r="D1442" s="74" t="s">
        <v>666</v>
      </c>
      <c r="E1442" s="74" t="s">
        <v>3329</v>
      </c>
      <c r="F1442" s="74" t="s">
        <v>3330</v>
      </c>
      <c r="G1442" s="74" t="s">
        <v>320</v>
      </c>
      <c r="H1442" s="74">
        <v>43952</v>
      </c>
      <c r="I1442" s="110">
        <v>0</v>
      </c>
      <c r="J1442" s="110"/>
      <c r="K1442" s="110">
        <v>0</v>
      </c>
      <c r="L1442" s="110">
        <v>233</v>
      </c>
      <c r="M1442" s="110">
        <v>79</v>
      </c>
      <c r="N1442" s="110">
        <v>285</v>
      </c>
    </row>
    <row r="1443" spans="1:14" x14ac:dyDescent="0.3">
      <c r="A1443" s="74">
        <v>360200</v>
      </c>
      <c r="B1443" s="74" t="s">
        <v>93</v>
      </c>
      <c r="C1443" s="74">
        <v>24</v>
      </c>
      <c r="D1443" s="74" t="s">
        <v>666</v>
      </c>
      <c r="E1443" s="74" t="s">
        <v>3331</v>
      </c>
      <c r="F1443" s="74" t="s">
        <v>3332</v>
      </c>
      <c r="G1443" s="74" t="s">
        <v>320</v>
      </c>
      <c r="H1443" s="74">
        <v>44224</v>
      </c>
      <c r="I1443" s="110">
        <v>200</v>
      </c>
      <c r="J1443" s="110"/>
      <c r="K1443" s="110"/>
      <c r="L1443" s="110"/>
      <c r="M1443" s="110"/>
      <c r="N1443" s="110">
        <v>0</v>
      </c>
    </row>
    <row r="1444" spans="1:14" x14ac:dyDescent="0.3">
      <c r="A1444" s="74">
        <v>360201</v>
      </c>
      <c r="B1444" s="74" t="s">
        <v>93</v>
      </c>
      <c r="C1444" s="74">
        <v>24</v>
      </c>
      <c r="D1444" s="74" t="s">
        <v>666</v>
      </c>
      <c r="E1444" s="74" t="s">
        <v>3333</v>
      </c>
      <c r="F1444" s="74" t="s">
        <v>3334</v>
      </c>
      <c r="G1444" s="74" t="s">
        <v>320</v>
      </c>
      <c r="H1444" s="74">
        <v>43560</v>
      </c>
      <c r="I1444" s="110">
        <v>24.49</v>
      </c>
      <c r="J1444" s="110"/>
      <c r="K1444" s="110"/>
      <c r="L1444" s="110"/>
      <c r="M1444" s="110"/>
      <c r="N1444" s="110">
        <v>185</v>
      </c>
    </row>
    <row r="1445" spans="1:14" x14ac:dyDescent="0.3">
      <c r="A1445" s="74">
        <v>360209</v>
      </c>
      <c r="B1445" s="74" t="s">
        <v>93</v>
      </c>
      <c r="C1445" s="74">
        <v>24</v>
      </c>
      <c r="D1445" s="74" t="s">
        <v>666</v>
      </c>
      <c r="E1445" s="74" t="s">
        <v>3343</v>
      </c>
      <c r="F1445" s="74" t="s">
        <v>3344</v>
      </c>
      <c r="G1445" s="74" t="s">
        <v>320</v>
      </c>
      <c r="H1445" s="74">
        <v>44683</v>
      </c>
      <c r="I1445" s="110">
        <v>24.49</v>
      </c>
      <c r="J1445" s="110"/>
      <c r="K1445" s="110"/>
      <c r="L1445" s="110"/>
      <c r="M1445" s="110"/>
      <c r="N1445" s="110"/>
    </row>
    <row r="1446" spans="1:14" x14ac:dyDescent="0.3">
      <c r="A1446" s="74">
        <v>360223</v>
      </c>
      <c r="B1446" s="74" t="s">
        <v>93</v>
      </c>
      <c r="C1446" s="74">
        <v>24</v>
      </c>
      <c r="D1446" s="74" t="s">
        <v>666</v>
      </c>
      <c r="E1446" s="74" t="s">
        <v>3361</v>
      </c>
      <c r="F1446" s="74" t="s">
        <v>3362</v>
      </c>
      <c r="G1446" s="74" t="s">
        <v>320</v>
      </c>
      <c r="H1446" s="74">
        <v>44094</v>
      </c>
      <c r="I1446" s="110">
        <v>0</v>
      </c>
      <c r="J1446" s="110"/>
      <c r="K1446" s="110"/>
      <c r="L1446" s="110"/>
      <c r="M1446" s="110"/>
      <c r="N1446" s="110"/>
    </row>
    <row r="1447" spans="1:14" x14ac:dyDescent="0.3">
      <c r="A1447" s="74">
        <v>360224</v>
      </c>
      <c r="B1447" s="74" t="s">
        <v>93</v>
      </c>
      <c r="C1447" s="74">
        <v>24</v>
      </c>
      <c r="D1447" s="74" t="s">
        <v>666</v>
      </c>
      <c r="E1447" s="74" t="s">
        <v>3363</v>
      </c>
      <c r="F1447" s="74" t="s">
        <v>2957</v>
      </c>
      <c r="G1447" s="74" t="s">
        <v>320</v>
      </c>
      <c r="H1447" s="74">
        <v>45177</v>
      </c>
      <c r="I1447" s="110">
        <v>715.08</v>
      </c>
      <c r="J1447" s="110"/>
      <c r="K1447" s="110">
        <v>0</v>
      </c>
      <c r="L1447" s="110"/>
      <c r="M1447" s="110"/>
      <c r="N1447" s="110">
        <v>0</v>
      </c>
    </row>
    <row r="1448" spans="1:14" x14ac:dyDescent="0.3">
      <c r="A1448" s="74">
        <v>360232</v>
      </c>
      <c r="B1448" s="74" t="s">
        <v>93</v>
      </c>
      <c r="C1448" s="74">
        <v>24</v>
      </c>
      <c r="D1448" s="74" t="s">
        <v>666</v>
      </c>
      <c r="E1448" s="74" t="s">
        <v>3373</v>
      </c>
      <c r="F1448" s="74" t="s">
        <v>3374</v>
      </c>
      <c r="G1448" s="74" t="s">
        <v>320</v>
      </c>
      <c r="H1448" s="74">
        <v>43701</v>
      </c>
      <c r="I1448" s="110">
        <v>1600</v>
      </c>
      <c r="J1448" s="110"/>
      <c r="K1448" s="110"/>
      <c r="L1448" s="110"/>
      <c r="M1448" s="110"/>
      <c r="N1448" s="110"/>
    </row>
    <row r="1449" spans="1:14" x14ac:dyDescent="0.3">
      <c r="A1449" s="74">
        <v>360111</v>
      </c>
      <c r="B1449" s="74" t="s">
        <v>93</v>
      </c>
      <c r="C1449" s="74">
        <v>24</v>
      </c>
      <c r="D1449" s="74" t="s">
        <v>3235</v>
      </c>
      <c r="E1449" s="74" t="s">
        <v>5639</v>
      </c>
      <c r="F1449" s="74" t="s">
        <v>5640</v>
      </c>
      <c r="G1449" s="74" t="s">
        <v>320</v>
      </c>
      <c r="H1449" s="74">
        <v>43920</v>
      </c>
      <c r="I1449" s="110">
        <v>0</v>
      </c>
      <c r="J1449" s="110"/>
      <c r="K1449" s="110"/>
      <c r="L1449" s="110"/>
      <c r="M1449" s="110"/>
      <c r="N1449" s="110">
        <v>242</v>
      </c>
    </row>
    <row r="1450" spans="1:14" x14ac:dyDescent="0.3">
      <c r="A1450" s="74">
        <v>360087</v>
      </c>
      <c r="B1450" s="74" t="s">
        <v>93</v>
      </c>
      <c r="C1450" s="74">
        <v>24</v>
      </c>
      <c r="D1450" s="74" t="s">
        <v>6092</v>
      </c>
      <c r="E1450" s="74" t="s">
        <v>6093</v>
      </c>
      <c r="F1450" s="74" t="s">
        <v>1133</v>
      </c>
      <c r="G1450" s="74" t="s">
        <v>320</v>
      </c>
      <c r="H1450" s="74">
        <v>43212</v>
      </c>
      <c r="I1450" s="110">
        <v>0</v>
      </c>
      <c r="J1450" s="110"/>
      <c r="K1450" s="110"/>
      <c r="L1450" s="110"/>
      <c r="M1450" s="110"/>
      <c r="N1450" s="110"/>
    </row>
    <row r="1451" spans="1:14" x14ac:dyDescent="0.3">
      <c r="A1451" s="74">
        <v>360169</v>
      </c>
      <c r="B1451" s="74" t="s">
        <v>93</v>
      </c>
      <c r="C1451" s="74">
        <v>24</v>
      </c>
      <c r="D1451" s="74" t="s">
        <v>6094</v>
      </c>
      <c r="E1451" s="74" t="s">
        <v>1774</v>
      </c>
      <c r="F1451" s="74" t="s">
        <v>6095</v>
      </c>
      <c r="G1451" s="74" t="s">
        <v>320</v>
      </c>
      <c r="H1451" s="74">
        <v>44451</v>
      </c>
      <c r="I1451" s="110">
        <v>0</v>
      </c>
      <c r="J1451" s="110"/>
      <c r="K1451" s="110"/>
      <c r="L1451" s="110"/>
      <c r="M1451" s="110"/>
      <c r="N1451" s="110"/>
    </row>
    <row r="1452" spans="1:14" x14ac:dyDescent="0.3">
      <c r="A1452" s="74">
        <v>360226</v>
      </c>
      <c r="B1452" s="74" t="s">
        <v>93</v>
      </c>
      <c r="C1452" s="74">
        <v>24</v>
      </c>
      <c r="D1452" s="74" t="s">
        <v>3366</v>
      </c>
      <c r="E1452" s="74" t="s">
        <v>3367</v>
      </c>
      <c r="F1452" s="74" t="s">
        <v>3368</v>
      </c>
      <c r="G1452" s="74" t="s">
        <v>320</v>
      </c>
      <c r="H1452" s="74">
        <v>45385</v>
      </c>
      <c r="I1452" s="110">
        <v>0</v>
      </c>
      <c r="J1452" s="110"/>
      <c r="K1452" s="110"/>
      <c r="L1452" s="110"/>
      <c r="M1452" s="110">
        <v>0</v>
      </c>
      <c r="N1452" s="110">
        <v>0</v>
      </c>
    </row>
    <row r="1453" spans="1:14" x14ac:dyDescent="0.3">
      <c r="A1453" s="74">
        <v>360088</v>
      </c>
      <c r="B1453" s="74" t="s">
        <v>93</v>
      </c>
      <c r="C1453" s="74">
        <v>24</v>
      </c>
      <c r="D1453" s="74" t="s">
        <v>3202</v>
      </c>
      <c r="E1453" s="74" t="s">
        <v>3203</v>
      </c>
      <c r="F1453" s="74" t="s">
        <v>1133</v>
      </c>
      <c r="G1453" s="74" t="s">
        <v>320</v>
      </c>
      <c r="H1453" s="74">
        <v>43201</v>
      </c>
      <c r="I1453" s="110">
        <v>0</v>
      </c>
      <c r="J1453" s="110"/>
      <c r="K1453" s="110">
        <v>0</v>
      </c>
      <c r="L1453" s="110">
        <v>0</v>
      </c>
      <c r="M1453" s="110">
        <v>117</v>
      </c>
      <c r="N1453" s="110">
        <v>180</v>
      </c>
    </row>
    <row r="1454" spans="1:14" x14ac:dyDescent="0.3">
      <c r="A1454" s="74">
        <v>360072</v>
      </c>
      <c r="B1454" s="74" t="s">
        <v>93</v>
      </c>
      <c r="C1454" s="74">
        <v>24</v>
      </c>
      <c r="D1454" s="74" t="s">
        <v>3179</v>
      </c>
      <c r="E1454" s="74" t="s">
        <v>3180</v>
      </c>
      <c r="F1454" s="74" t="s">
        <v>3181</v>
      </c>
      <c r="G1454" s="74" t="s">
        <v>320</v>
      </c>
      <c r="H1454" s="74">
        <v>44113</v>
      </c>
      <c r="I1454" s="110">
        <v>0</v>
      </c>
      <c r="J1454" s="110"/>
      <c r="K1454" s="110"/>
      <c r="L1454" s="110">
        <v>0</v>
      </c>
      <c r="M1454" s="110">
        <v>0</v>
      </c>
      <c r="N1454" s="110">
        <v>0</v>
      </c>
    </row>
    <row r="1455" spans="1:14" x14ac:dyDescent="0.3">
      <c r="A1455" s="74">
        <v>360093</v>
      </c>
      <c r="B1455" s="74" t="s">
        <v>93</v>
      </c>
      <c r="C1455" s="74">
        <v>24</v>
      </c>
      <c r="D1455" s="74" t="s">
        <v>3208</v>
      </c>
      <c r="E1455" s="74" t="s">
        <v>3209</v>
      </c>
      <c r="F1455" s="74" t="s">
        <v>3210</v>
      </c>
      <c r="G1455" s="74" t="s">
        <v>320</v>
      </c>
      <c r="H1455" s="74">
        <v>43110</v>
      </c>
      <c r="I1455" s="110">
        <v>56</v>
      </c>
      <c r="J1455" s="110"/>
      <c r="K1455" s="110">
        <v>0</v>
      </c>
      <c r="L1455" s="110"/>
      <c r="M1455" s="110">
        <v>489</v>
      </c>
      <c r="N1455" s="110">
        <v>50</v>
      </c>
    </row>
    <row r="1456" spans="1:14" x14ac:dyDescent="0.3">
      <c r="A1456" s="74">
        <v>360118</v>
      </c>
      <c r="B1456" s="74" t="s">
        <v>93</v>
      </c>
      <c r="C1456" s="74">
        <v>24</v>
      </c>
      <c r="D1456" s="74" t="s">
        <v>5641</v>
      </c>
      <c r="E1456" s="74" t="s">
        <v>5642</v>
      </c>
      <c r="F1456" s="74" t="s">
        <v>5643</v>
      </c>
      <c r="G1456" s="74" t="s">
        <v>320</v>
      </c>
      <c r="H1456" s="74" t="s">
        <v>5644</v>
      </c>
      <c r="I1456" s="110"/>
      <c r="J1456" s="110"/>
      <c r="K1456" s="110"/>
      <c r="L1456" s="110"/>
      <c r="M1456" s="110"/>
      <c r="N1456" s="110"/>
    </row>
    <row r="1457" spans="1:14" x14ac:dyDescent="0.3">
      <c r="A1457" s="74">
        <v>360020</v>
      </c>
      <c r="B1457" s="74" t="s">
        <v>93</v>
      </c>
      <c r="C1457" s="74">
        <v>24</v>
      </c>
      <c r="D1457" s="74" t="s">
        <v>3129</v>
      </c>
      <c r="E1457" s="74" t="s">
        <v>3130</v>
      </c>
      <c r="F1457" s="74" t="s">
        <v>3031</v>
      </c>
      <c r="G1457" s="74" t="s">
        <v>320</v>
      </c>
      <c r="H1457" s="74" t="s">
        <v>327</v>
      </c>
      <c r="I1457" s="110">
        <v>0</v>
      </c>
      <c r="J1457" s="110">
        <v>0</v>
      </c>
      <c r="K1457" s="110">
        <v>0</v>
      </c>
      <c r="L1457" s="110">
        <v>0</v>
      </c>
      <c r="M1457" s="110">
        <v>0</v>
      </c>
      <c r="N1457" s="110">
        <v>0</v>
      </c>
    </row>
    <row r="1458" spans="1:14" x14ac:dyDescent="0.3">
      <c r="A1458" s="74">
        <v>360255</v>
      </c>
      <c r="B1458" s="74" t="s">
        <v>93</v>
      </c>
      <c r="C1458" s="74">
        <v>24</v>
      </c>
      <c r="D1458" s="74" t="s">
        <v>3390</v>
      </c>
      <c r="E1458" s="74" t="s">
        <v>3391</v>
      </c>
      <c r="F1458" s="74" t="s">
        <v>3392</v>
      </c>
      <c r="G1458" s="74" t="s">
        <v>320</v>
      </c>
      <c r="H1458" s="74">
        <v>44056</v>
      </c>
      <c r="I1458" s="110">
        <v>788.67</v>
      </c>
      <c r="J1458" s="110"/>
      <c r="K1458" s="110"/>
      <c r="L1458" s="110"/>
      <c r="M1458" s="110"/>
      <c r="N1458" s="110">
        <v>130</v>
      </c>
    </row>
    <row r="1459" spans="1:14" x14ac:dyDescent="0.3">
      <c r="A1459" s="74">
        <v>360122</v>
      </c>
      <c r="B1459" s="74" t="s">
        <v>93</v>
      </c>
      <c r="C1459" s="74">
        <v>24</v>
      </c>
      <c r="D1459" s="74" t="s">
        <v>3247</v>
      </c>
      <c r="E1459" s="74" t="s">
        <v>1249</v>
      </c>
      <c r="F1459" s="74" t="s">
        <v>3159</v>
      </c>
      <c r="G1459" s="74" t="s">
        <v>320</v>
      </c>
      <c r="H1459" s="74" t="s">
        <v>348</v>
      </c>
      <c r="I1459" s="110">
        <v>121.1</v>
      </c>
      <c r="J1459" s="110"/>
      <c r="K1459" s="110"/>
      <c r="L1459" s="110"/>
      <c r="M1459" s="110"/>
      <c r="N1459" s="110">
        <v>0</v>
      </c>
    </row>
    <row r="1460" spans="1:14" x14ac:dyDescent="0.3">
      <c r="A1460" s="74">
        <v>360206</v>
      </c>
      <c r="B1460" s="74" t="s">
        <v>93</v>
      </c>
      <c r="C1460" s="74">
        <v>24</v>
      </c>
      <c r="D1460" s="74" t="s">
        <v>3337</v>
      </c>
      <c r="E1460" s="74" t="s">
        <v>3338</v>
      </c>
      <c r="F1460" s="74" t="s">
        <v>3339</v>
      </c>
      <c r="G1460" s="74" t="s">
        <v>320</v>
      </c>
      <c r="H1460" s="74">
        <v>43606</v>
      </c>
      <c r="I1460" s="110"/>
      <c r="J1460" s="110"/>
      <c r="K1460" s="110"/>
      <c r="L1460" s="110">
        <v>0</v>
      </c>
      <c r="M1460" s="110">
        <v>0</v>
      </c>
      <c r="N1460" s="110">
        <v>0</v>
      </c>
    </row>
    <row r="1461" spans="1:14" x14ac:dyDescent="0.3">
      <c r="A1461" s="74">
        <v>360021</v>
      </c>
      <c r="B1461" s="74" t="s">
        <v>93</v>
      </c>
      <c r="C1461" s="74">
        <v>24</v>
      </c>
      <c r="D1461" s="74" t="s">
        <v>5327</v>
      </c>
      <c r="E1461" s="74" t="s">
        <v>6295</v>
      </c>
      <c r="F1461" s="74" t="s">
        <v>5328</v>
      </c>
      <c r="G1461" s="74" t="s">
        <v>320</v>
      </c>
      <c r="H1461" s="74" t="s">
        <v>6296</v>
      </c>
      <c r="I1461" s="110">
        <v>2100</v>
      </c>
      <c r="J1461" s="110"/>
      <c r="K1461" s="110"/>
      <c r="L1461" s="110"/>
      <c r="M1461" s="110">
        <v>335</v>
      </c>
      <c r="N1461" s="110">
        <v>470</v>
      </c>
    </row>
    <row r="1462" spans="1:14" x14ac:dyDescent="0.3">
      <c r="A1462" s="74">
        <v>360128</v>
      </c>
      <c r="B1462" s="74" t="s">
        <v>93</v>
      </c>
      <c r="C1462" s="74">
        <v>24</v>
      </c>
      <c r="D1462" s="74" t="s">
        <v>3255</v>
      </c>
      <c r="E1462" s="74" t="s">
        <v>3256</v>
      </c>
      <c r="F1462" s="74" t="s">
        <v>3257</v>
      </c>
      <c r="G1462" s="74" t="s">
        <v>320</v>
      </c>
      <c r="H1462" s="74">
        <v>43025</v>
      </c>
      <c r="I1462" s="110">
        <v>402.49</v>
      </c>
      <c r="J1462" s="110">
        <v>0</v>
      </c>
      <c r="K1462" s="110">
        <v>0</v>
      </c>
      <c r="L1462" s="110">
        <v>0</v>
      </c>
      <c r="M1462" s="110">
        <v>0</v>
      </c>
      <c r="N1462" s="110">
        <v>432</v>
      </c>
    </row>
    <row r="1463" spans="1:14" x14ac:dyDescent="0.3">
      <c r="A1463" s="74">
        <v>360073</v>
      </c>
      <c r="B1463" s="74" t="s">
        <v>93</v>
      </c>
      <c r="C1463" s="74">
        <v>24</v>
      </c>
      <c r="D1463" s="74" t="s">
        <v>3182</v>
      </c>
      <c r="E1463" s="74" t="s">
        <v>3183</v>
      </c>
      <c r="F1463" s="74" t="s">
        <v>3184</v>
      </c>
      <c r="G1463" s="74" t="s">
        <v>320</v>
      </c>
      <c r="H1463" s="74">
        <v>44120</v>
      </c>
      <c r="I1463" s="110">
        <v>0</v>
      </c>
      <c r="J1463" s="110"/>
      <c r="K1463" s="110">
        <v>0</v>
      </c>
      <c r="L1463" s="110"/>
      <c r="M1463" s="110"/>
      <c r="N1463" s="110">
        <v>0</v>
      </c>
    </row>
    <row r="1464" spans="1:14" x14ac:dyDescent="0.3">
      <c r="A1464" s="74">
        <v>360148</v>
      </c>
      <c r="B1464" s="74" t="s">
        <v>93</v>
      </c>
      <c r="C1464" s="74">
        <v>24</v>
      </c>
      <c r="D1464" s="74" t="s">
        <v>3281</v>
      </c>
      <c r="E1464" s="74" t="s">
        <v>3282</v>
      </c>
      <c r="F1464" s="74" t="s">
        <v>3283</v>
      </c>
      <c r="G1464" s="74" t="s">
        <v>320</v>
      </c>
      <c r="H1464" s="74">
        <v>44255</v>
      </c>
      <c r="I1464" s="110">
        <v>0</v>
      </c>
      <c r="J1464" s="110"/>
      <c r="K1464" s="110">
        <v>0</v>
      </c>
      <c r="L1464" s="110"/>
      <c r="M1464" s="110"/>
      <c r="N1464" s="110"/>
    </row>
    <row r="1465" spans="1:14" x14ac:dyDescent="0.3">
      <c r="A1465" s="74">
        <v>360130</v>
      </c>
      <c r="B1465" s="74" t="s">
        <v>93</v>
      </c>
      <c r="C1465" s="74">
        <v>24</v>
      </c>
      <c r="D1465" s="74" t="s">
        <v>3258</v>
      </c>
      <c r="E1465" s="74" t="s">
        <v>3259</v>
      </c>
      <c r="F1465" s="74" t="s">
        <v>3260</v>
      </c>
      <c r="G1465" s="74" t="s">
        <v>320</v>
      </c>
      <c r="H1465" s="74">
        <v>44234</v>
      </c>
      <c r="I1465" s="110">
        <v>0</v>
      </c>
      <c r="J1465" s="110"/>
      <c r="K1465" s="110"/>
      <c r="L1465" s="110"/>
      <c r="M1465" s="110">
        <v>0</v>
      </c>
      <c r="N1465" s="110">
        <v>20</v>
      </c>
    </row>
    <row r="1466" spans="1:14" x14ac:dyDescent="0.3">
      <c r="A1466" s="74">
        <v>360216</v>
      </c>
      <c r="B1466" s="74" t="s">
        <v>93</v>
      </c>
      <c r="C1466" s="74">
        <v>24</v>
      </c>
      <c r="D1466" s="74" t="s">
        <v>5645</v>
      </c>
      <c r="E1466" s="74" t="s">
        <v>5646</v>
      </c>
      <c r="F1466" s="74" t="s">
        <v>3349</v>
      </c>
      <c r="G1466" s="74" t="s">
        <v>320</v>
      </c>
      <c r="H1466" s="74">
        <v>44484</v>
      </c>
      <c r="I1466" s="110"/>
      <c r="J1466" s="110"/>
      <c r="K1466" s="110"/>
      <c r="L1466" s="110"/>
      <c r="M1466" s="110"/>
      <c r="N1466" s="110"/>
    </row>
    <row r="1467" spans="1:14" x14ac:dyDescent="0.3">
      <c r="A1467" s="74">
        <v>360133</v>
      </c>
      <c r="B1467" s="74" t="s">
        <v>93</v>
      </c>
      <c r="C1467" s="74">
        <v>24</v>
      </c>
      <c r="D1467" s="74" t="s">
        <v>3263</v>
      </c>
      <c r="E1467" s="74" t="s">
        <v>3264</v>
      </c>
      <c r="F1467" s="74" t="s">
        <v>3265</v>
      </c>
      <c r="G1467" s="74" t="s">
        <v>320</v>
      </c>
      <c r="H1467" s="74" t="s">
        <v>347</v>
      </c>
      <c r="I1467" s="110">
        <v>0</v>
      </c>
      <c r="J1467" s="110"/>
      <c r="K1467" s="110"/>
      <c r="L1467" s="110"/>
      <c r="M1467" s="110">
        <v>0</v>
      </c>
      <c r="N1467" s="110">
        <v>0</v>
      </c>
    </row>
    <row r="1468" spans="1:14" x14ac:dyDescent="0.3">
      <c r="A1468" s="74">
        <v>360090</v>
      </c>
      <c r="B1468" s="74" t="s">
        <v>93</v>
      </c>
      <c r="C1468" s="74">
        <v>24</v>
      </c>
      <c r="D1468" s="74" t="s">
        <v>3204</v>
      </c>
      <c r="E1468" s="74" t="s">
        <v>3205</v>
      </c>
      <c r="F1468" s="74" t="s">
        <v>1133</v>
      </c>
      <c r="G1468" s="74" t="s">
        <v>320</v>
      </c>
      <c r="H1468" s="74">
        <v>43229</v>
      </c>
      <c r="I1468" s="110">
        <v>2500</v>
      </c>
      <c r="J1468" s="110"/>
      <c r="K1468" s="110"/>
      <c r="L1468" s="110"/>
      <c r="M1468" s="110">
        <v>264.29000000000002</v>
      </c>
      <c r="N1468" s="110">
        <v>235</v>
      </c>
    </row>
    <row r="1469" spans="1:14" x14ac:dyDescent="0.3">
      <c r="A1469" s="74">
        <v>360050</v>
      </c>
      <c r="B1469" s="74" t="s">
        <v>93</v>
      </c>
      <c r="C1469" s="74">
        <v>24</v>
      </c>
      <c r="D1469" s="74" t="s">
        <v>3164</v>
      </c>
      <c r="E1469" s="74" t="s">
        <v>3165</v>
      </c>
      <c r="F1469" s="74" t="s">
        <v>3163</v>
      </c>
      <c r="G1469" s="74" t="s">
        <v>320</v>
      </c>
      <c r="H1469" s="74" t="s">
        <v>341</v>
      </c>
      <c r="I1469" s="110"/>
      <c r="J1469" s="110"/>
      <c r="K1469" s="110"/>
      <c r="L1469" s="110">
        <v>0</v>
      </c>
      <c r="M1469" s="110">
        <v>131.93</v>
      </c>
      <c r="N1469" s="110">
        <v>246</v>
      </c>
    </row>
    <row r="1470" spans="1:14" x14ac:dyDescent="0.3">
      <c r="A1470" s="74">
        <v>360075</v>
      </c>
      <c r="B1470" s="74" t="s">
        <v>93</v>
      </c>
      <c r="C1470" s="74">
        <v>24</v>
      </c>
      <c r="D1470" s="74" t="s">
        <v>3185</v>
      </c>
      <c r="E1470" s="74" t="s">
        <v>3186</v>
      </c>
      <c r="F1470" s="74" t="s">
        <v>2415</v>
      </c>
      <c r="G1470" s="74" t="s">
        <v>320</v>
      </c>
      <c r="H1470" s="74">
        <v>44132</v>
      </c>
      <c r="I1470" s="110">
        <v>0</v>
      </c>
      <c r="J1470" s="110">
        <v>0</v>
      </c>
      <c r="K1470" s="110"/>
      <c r="L1470" s="110"/>
      <c r="M1470" s="110">
        <v>0</v>
      </c>
      <c r="N1470" s="110">
        <v>0</v>
      </c>
    </row>
    <row r="1471" spans="1:14" x14ac:dyDescent="0.3">
      <c r="A1471" s="74">
        <v>360076</v>
      </c>
      <c r="B1471" s="74" t="s">
        <v>93</v>
      </c>
      <c r="C1471" s="74">
        <v>24</v>
      </c>
      <c r="D1471" s="74" t="s">
        <v>933</v>
      </c>
      <c r="E1471" s="74" t="s">
        <v>3187</v>
      </c>
      <c r="F1471" s="74" t="s">
        <v>3188</v>
      </c>
      <c r="G1471" s="74" t="s">
        <v>320</v>
      </c>
      <c r="H1471" s="74">
        <v>44107</v>
      </c>
      <c r="I1471" s="110"/>
      <c r="J1471" s="110"/>
      <c r="K1471" s="110"/>
      <c r="L1471" s="110"/>
      <c r="M1471" s="110"/>
      <c r="N1471" s="110"/>
    </row>
    <row r="1472" spans="1:14" x14ac:dyDescent="0.3">
      <c r="A1472" s="74">
        <v>360170</v>
      </c>
      <c r="B1472" s="74" t="s">
        <v>93</v>
      </c>
      <c r="C1472" s="74">
        <v>24</v>
      </c>
      <c r="D1472" s="74" t="s">
        <v>3311</v>
      </c>
      <c r="E1472" s="74" t="s">
        <v>3312</v>
      </c>
      <c r="F1472" s="74" t="s">
        <v>3313</v>
      </c>
      <c r="G1472" s="74" t="s">
        <v>320</v>
      </c>
      <c r="H1472" s="74" t="s">
        <v>350</v>
      </c>
      <c r="I1472" s="110">
        <v>105</v>
      </c>
      <c r="J1472" s="110"/>
      <c r="K1472" s="110"/>
      <c r="L1472" s="110"/>
      <c r="M1472" s="110"/>
      <c r="N1472" s="110">
        <v>0</v>
      </c>
    </row>
    <row r="1473" spans="1:14" x14ac:dyDescent="0.3">
      <c r="A1473" s="74">
        <v>360127</v>
      </c>
      <c r="B1473" s="74" t="s">
        <v>93</v>
      </c>
      <c r="C1473" s="74">
        <v>24</v>
      </c>
      <c r="D1473" s="74" t="s">
        <v>3252</v>
      </c>
      <c r="E1473" s="74" t="s">
        <v>3253</v>
      </c>
      <c r="F1473" s="74" t="s">
        <v>3254</v>
      </c>
      <c r="G1473" s="74" t="s">
        <v>320</v>
      </c>
      <c r="H1473" s="74" t="s">
        <v>344</v>
      </c>
      <c r="I1473" s="110">
        <v>0</v>
      </c>
      <c r="J1473" s="110"/>
      <c r="K1473" s="110"/>
      <c r="L1473" s="110"/>
      <c r="M1473" s="110"/>
      <c r="N1473" s="110">
        <v>0</v>
      </c>
    </row>
    <row r="1474" spans="1:14" x14ac:dyDescent="0.3">
      <c r="A1474" s="74">
        <v>360250</v>
      </c>
      <c r="B1474" s="74" t="s">
        <v>93</v>
      </c>
      <c r="C1474" s="74">
        <v>24</v>
      </c>
      <c r="D1474" s="74" t="s">
        <v>6096</v>
      </c>
      <c r="E1474" s="74" t="s">
        <v>6097</v>
      </c>
      <c r="F1474" s="74" t="s">
        <v>3229</v>
      </c>
      <c r="G1474" s="74" t="s">
        <v>320</v>
      </c>
      <c r="H1474" s="74" t="s">
        <v>6098</v>
      </c>
      <c r="I1474" s="110"/>
      <c r="J1474" s="110"/>
      <c r="K1474" s="110"/>
      <c r="L1474" s="110"/>
      <c r="M1474" s="110"/>
      <c r="N1474" s="110"/>
    </row>
    <row r="1475" spans="1:14" x14ac:dyDescent="0.3">
      <c r="A1475" s="74">
        <v>360217</v>
      </c>
      <c r="B1475" s="74" t="s">
        <v>93</v>
      </c>
      <c r="C1475" s="74">
        <v>24</v>
      </c>
      <c r="D1475" s="74" t="s">
        <v>3354</v>
      </c>
      <c r="E1475" s="74" t="s">
        <v>3355</v>
      </c>
      <c r="F1475" s="74" t="s">
        <v>3349</v>
      </c>
      <c r="G1475" s="74" t="s">
        <v>320</v>
      </c>
      <c r="H1475" s="74">
        <v>44481</v>
      </c>
      <c r="I1475" s="110">
        <v>1663.41</v>
      </c>
      <c r="J1475" s="110"/>
      <c r="K1475" s="110"/>
      <c r="L1475" s="110"/>
      <c r="M1475" s="110">
        <v>275</v>
      </c>
      <c r="N1475" s="110">
        <v>718</v>
      </c>
    </row>
    <row r="1476" spans="1:14" x14ac:dyDescent="0.3">
      <c r="A1476" s="74">
        <v>360143</v>
      </c>
      <c r="B1476" s="74" t="s">
        <v>93</v>
      </c>
      <c r="C1476" s="74">
        <v>24</v>
      </c>
      <c r="D1476" s="74" t="s">
        <v>3277</v>
      </c>
      <c r="E1476" s="74" t="s">
        <v>3278</v>
      </c>
      <c r="F1476" s="74" t="s">
        <v>1652</v>
      </c>
      <c r="G1476" s="74" t="s">
        <v>320</v>
      </c>
      <c r="H1476" s="74" t="s">
        <v>321</v>
      </c>
      <c r="I1476" s="110">
        <v>286</v>
      </c>
      <c r="J1476" s="110"/>
      <c r="K1476" s="110"/>
      <c r="L1476" s="110"/>
      <c r="M1476" s="110"/>
      <c r="N1476" s="110">
        <v>337</v>
      </c>
    </row>
    <row r="1477" spans="1:14" x14ac:dyDescent="0.3">
      <c r="A1477" s="74">
        <v>360171</v>
      </c>
      <c r="B1477" s="74" t="s">
        <v>93</v>
      </c>
      <c r="C1477" s="74">
        <v>24</v>
      </c>
      <c r="D1477" s="74" t="s">
        <v>676</v>
      </c>
      <c r="E1477" s="74" t="s">
        <v>6319</v>
      </c>
      <c r="F1477" s="74" t="s">
        <v>6320</v>
      </c>
      <c r="G1477" s="74" t="s">
        <v>320</v>
      </c>
      <c r="H1477" s="74" t="s">
        <v>6321</v>
      </c>
      <c r="I1477" s="110">
        <v>0</v>
      </c>
      <c r="J1477" s="110"/>
      <c r="K1477" s="110"/>
      <c r="L1477" s="110"/>
      <c r="M1477" s="110"/>
      <c r="N1477" s="110"/>
    </row>
    <row r="1478" spans="1:14" x14ac:dyDescent="0.3">
      <c r="A1478" s="74">
        <v>360149</v>
      </c>
      <c r="B1478" s="74" t="s">
        <v>93</v>
      </c>
      <c r="C1478" s="74">
        <v>24</v>
      </c>
      <c r="D1478" s="74" t="s">
        <v>3284</v>
      </c>
      <c r="E1478" s="74" t="s">
        <v>3285</v>
      </c>
      <c r="F1478" s="74" t="s">
        <v>3283</v>
      </c>
      <c r="G1478" s="74" t="s">
        <v>320</v>
      </c>
      <c r="H1478" s="74" t="s">
        <v>330</v>
      </c>
      <c r="I1478" s="110">
        <v>280</v>
      </c>
      <c r="J1478" s="110"/>
      <c r="K1478" s="110">
        <v>0</v>
      </c>
      <c r="L1478" s="110"/>
      <c r="M1478" s="110">
        <v>0</v>
      </c>
      <c r="N1478" s="110">
        <v>0</v>
      </c>
    </row>
    <row r="1479" spans="1:14" x14ac:dyDescent="0.3">
      <c r="A1479" s="74">
        <v>360155</v>
      </c>
      <c r="B1479" s="74" t="s">
        <v>93</v>
      </c>
      <c r="C1479" s="74">
        <v>24</v>
      </c>
      <c r="D1479" s="74" t="s">
        <v>3295</v>
      </c>
      <c r="E1479" s="74" t="s">
        <v>3296</v>
      </c>
      <c r="F1479" s="74" t="s">
        <v>3297</v>
      </c>
      <c r="G1479" s="74" t="s">
        <v>320</v>
      </c>
      <c r="H1479" s="74" t="s">
        <v>349</v>
      </c>
      <c r="I1479" s="110">
        <v>150</v>
      </c>
      <c r="J1479" s="110"/>
      <c r="K1479" s="110"/>
      <c r="L1479" s="110"/>
      <c r="M1479" s="110">
        <v>66</v>
      </c>
      <c r="N1479" s="110">
        <v>28</v>
      </c>
    </row>
    <row r="1480" spans="1:14" x14ac:dyDescent="0.3">
      <c r="A1480" s="74">
        <v>360157</v>
      </c>
      <c r="B1480" s="74" t="s">
        <v>93</v>
      </c>
      <c r="C1480" s="74">
        <v>24</v>
      </c>
      <c r="D1480" s="74" t="s">
        <v>3299</v>
      </c>
      <c r="E1480" s="74" t="s">
        <v>1249</v>
      </c>
      <c r="F1480" s="74" t="s">
        <v>3159</v>
      </c>
      <c r="G1480" s="74" t="s">
        <v>320</v>
      </c>
      <c r="H1480" s="74">
        <v>45719</v>
      </c>
      <c r="I1480" s="110"/>
      <c r="J1480" s="110"/>
      <c r="K1480" s="110"/>
      <c r="L1480" s="110"/>
      <c r="M1480" s="110"/>
      <c r="N1480" s="110">
        <v>0</v>
      </c>
    </row>
    <row r="1481" spans="1:14" x14ac:dyDescent="0.3">
      <c r="A1481" s="74">
        <v>369024</v>
      </c>
      <c r="B1481" s="74" t="s">
        <v>93</v>
      </c>
      <c r="C1481" s="74">
        <v>24</v>
      </c>
      <c r="D1481" s="74" t="s">
        <v>3393</v>
      </c>
      <c r="E1481" s="74" t="s">
        <v>967</v>
      </c>
      <c r="F1481" s="74" t="s">
        <v>3207</v>
      </c>
      <c r="G1481" s="74" t="s">
        <v>320</v>
      </c>
      <c r="H1481" s="74" t="s">
        <v>352</v>
      </c>
      <c r="I1481" s="110">
        <v>0</v>
      </c>
      <c r="J1481" s="110"/>
      <c r="K1481" s="110"/>
      <c r="L1481" s="110"/>
      <c r="M1481" s="110"/>
      <c r="N1481" s="110">
        <v>0</v>
      </c>
    </row>
    <row r="1482" spans="1:14" x14ac:dyDescent="0.3">
      <c r="A1482" s="74">
        <v>360244</v>
      </c>
      <c r="B1482" s="74" t="s">
        <v>93</v>
      </c>
      <c r="C1482" s="74">
        <v>24</v>
      </c>
      <c r="D1482" s="74" t="s">
        <v>3385</v>
      </c>
      <c r="E1482" s="74" t="s">
        <v>3386</v>
      </c>
      <c r="F1482" s="74" t="s">
        <v>3387</v>
      </c>
      <c r="G1482" s="74" t="s">
        <v>320</v>
      </c>
      <c r="H1482" s="74">
        <v>44077</v>
      </c>
      <c r="I1482" s="110">
        <v>0</v>
      </c>
      <c r="J1482" s="110"/>
      <c r="K1482" s="110"/>
      <c r="L1482" s="110"/>
      <c r="M1482" s="110">
        <v>0</v>
      </c>
      <c r="N1482" s="110"/>
    </row>
    <row r="1483" spans="1:14" x14ac:dyDescent="0.3">
      <c r="A1483" s="74">
        <v>360247</v>
      </c>
      <c r="B1483" s="74" t="s">
        <v>93</v>
      </c>
      <c r="C1483" s="74">
        <v>24</v>
      </c>
      <c r="D1483" s="74" t="s">
        <v>3388</v>
      </c>
      <c r="E1483" s="74" t="s">
        <v>3389</v>
      </c>
      <c r="F1483" s="74" t="s">
        <v>3276</v>
      </c>
      <c r="G1483" s="74" t="s">
        <v>320</v>
      </c>
      <c r="H1483" s="74">
        <v>44052</v>
      </c>
      <c r="I1483" s="110"/>
      <c r="J1483" s="110"/>
      <c r="K1483" s="110"/>
      <c r="L1483" s="110">
        <v>0</v>
      </c>
      <c r="M1483" s="110"/>
      <c r="N1483" s="110"/>
    </row>
    <row r="1484" spans="1:14" x14ac:dyDescent="0.3">
      <c r="A1484" s="74">
        <v>360158</v>
      </c>
      <c r="B1484" s="74" t="s">
        <v>93</v>
      </c>
      <c r="C1484" s="74">
        <v>24</v>
      </c>
      <c r="D1484" s="74" t="s">
        <v>3300</v>
      </c>
      <c r="E1484" s="74" t="s">
        <v>3301</v>
      </c>
      <c r="F1484" s="74" t="s">
        <v>3302</v>
      </c>
      <c r="G1484" s="74" t="s">
        <v>320</v>
      </c>
      <c r="H1484" s="74">
        <v>44260</v>
      </c>
      <c r="I1484" s="110"/>
      <c r="J1484" s="110"/>
      <c r="K1484" s="110"/>
      <c r="L1484" s="110"/>
      <c r="M1484" s="110"/>
      <c r="N1484" s="110"/>
    </row>
    <row r="1485" spans="1:14" x14ac:dyDescent="0.3">
      <c r="A1485" s="74">
        <v>360057</v>
      </c>
      <c r="B1485" s="74" t="s">
        <v>93</v>
      </c>
      <c r="C1485" s="74">
        <v>24</v>
      </c>
      <c r="D1485" s="74" t="s">
        <v>3171</v>
      </c>
      <c r="E1485" s="74" t="s">
        <v>3172</v>
      </c>
      <c r="F1485" s="74" t="s">
        <v>3166</v>
      </c>
      <c r="G1485" s="74" t="s">
        <v>320</v>
      </c>
      <c r="H1485" s="74" t="s">
        <v>342</v>
      </c>
      <c r="I1485" s="110">
        <v>166.67</v>
      </c>
      <c r="J1485" s="110"/>
      <c r="K1485" s="110"/>
      <c r="L1485" s="110"/>
      <c r="M1485" s="110"/>
      <c r="N1485" s="110">
        <v>0</v>
      </c>
    </row>
    <row r="1486" spans="1:14" x14ac:dyDescent="0.3">
      <c r="A1486" s="74">
        <v>360236</v>
      </c>
      <c r="B1486" s="74" t="s">
        <v>93</v>
      </c>
      <c r="C1486" s="74">
        <v>24</v>
      </c>
      <c r="D1486" s="74" t="s">
        <v>699</v>
      </c>
      <c r="E1486" s="74" t="s">
        <v>3378</v>
      </c>
      <c r="F1486" s="74" t="s">
        <v>3379</v>
      </c>
      <c r="G1486" s="74" t="s">
        <v>320</v>
      </c>
      <c r="H1486" s="74" t="s">
        <v>323</v>
      </c>
      <c r="I1486" s="110">
        <v>0</v>
      </c>
      <c r="J1486" s="110"/>
      <c r="K1486" s="110"/>
      <c r="L1486" s="110"/>
      <c r="M1486" s="110"/>
      <c r="N1486" s="110"/>
    </row>
    <row r="1487" spans="1:14" x14ac:dyDescent="0.3">
      <c r="A1487" s="74">
        <v>360023</v>
      </c>
      <c r="B1487" s="74" t="s">
        <v>93</v>
      </c>
      <c r="C1487" s="74">
        <v>24</v>
      </c>
      <c r="D1487" s="74" t="s">
        <v>3131</v>
      </c>
      <c r="E1487" s="74" t="s">
        <v>3132</v>
      </c>
      <c r="F1487" s="74" t="s">
        <v>3031</v>
      </c>
      <c r="G1487" s="74" t="s">
        <v>320</v>
      </c>
      <c r="H1487" s="74" t="s">
        <v>328</v>
      </c>
      <c r="I1487" s="110">
        <v>0</v>
      </c>
      <c r="J1487" s="110"/>
      <c r="K1487" s="110">
        <v>0</v>
      </c>
      <c r="L1487" s="110">
        <v>0</v>
      </c>
      <c r="M1487" s="110">
        <v>0</v>
      </c>
      <c r="N1487" s="110">
        <v>0</v>
      </c>
    </row>
    <row r="1488" spans="1:14" x14ac:dyDescent="0.3">
      <c r="A1488" s="74">
        <v>360254</v>
      </c>
      <c r="B1488" s="74" t="s">
        <v>93</v>
      </c>
      <c r="C1488" s="74">
        <v>24</v>
      </c>
      <c r="D1488" s="74" t="s">
        <v>5647</v>
      </c>
      <c r="E1488" s="74" t="s">
        <v>6099</v>
      </c>
      <c r="F1488" s="74" t="s">
        <v>3207</v>
      </c>
      <c r="G1488" s="74" t="s">
        <v>320</v>
      </c>
      <c r="H1488" s="74">
        <v>43235</v>
      </c>
      <c r="I1488" s="110"/>
      <c r="J1488" s="110"/>
      <c r="K1488" s="110"/>
      <c r="L1488" s="110"/>
      <c r="M1488" s="110"/>
      <c r="N1488" s="110"/>
    </row>
    <row r="1489" spans="1:14" x14ac:dyDescent="0.3">
      <c r="A1489" s="74">
        <v>360124</v>
      </c>
      <c r="B1489" s="74" t="s">
        <v>93</v>
      </c>
      <c r="C1489" s="74">
        <v>24</v>
      </c>
      <c r="D1489" s="74" t="s">
        <v>3249</v>
      </c>
      <c r="E1489" s="74" t="s">
        <v>3250</v>
      </c>
      <c r="F1489" s="74" t="s">
        <v>3251</v>
      </c>
      <c r="G1489" s="74" t="s">
        <v>320</v>
      </c>
      <c r="H1489" s="74">
        <v>44044</v>
      </c>
      <c r="I1489" s="110">
        <v>0</v>
      </c>
      <c r="J1489" s="110"/>
      <c r="K1489" s="110">
        <v>0</v>
      </c>
      <c r="L1489" s="110">
        <v>0</v>
      </c>
      <c r="M1489" s="110">
        <v>0</v>
      </c>
      <c r="N1489" s="110">
        <v>0</v>
      </c>
    </row>
    <row r="1490" spans="1:14" x14ac:dyDescent="0.3">
      <c r="A1490" s="74">
        <v>360077</v>
      </c>
      <c r="B1490" s="74" t="s">
        <v>93</v>
      </c>
      <c r="C1490" s="74">
        <v>24</v>
      </c>
      <c r="D1490" s="74" t="s">
        <v>5648</v>
      </c>
      <c r="E1490" s="74" t="s">
        <v>5649</v>
      </c>
      <c r="F1490" s="74" t="s">
        <v>5650</v>
      </c>
      <c r="G1490" s="74" t="s">
        <v>320</v>
      </c>
      <c r="H1490" s="74" t="s">
        <v>5651</v>
      </c>
      <c r="I1490" s="110">
        <v>0</v>
      </c>
      <c r="J1490" s="110"/>
      <c r="K1490" s="110"/>
      <c r="L1490" s="110"/>
      <c r="M1490" s="110"/>
      <c r="N1490" s="110"/>
    </row>
    <row r="1491" spans="1:14" x14ac:dyDescent="0.3">
      <c r="A1491" s="74">
        <v>360091</v>
      </c>
      <c r="B1491" s="74" t="s">
        <v>93</v>
      </c>
      <c r="C1491" s="74">
        <v>24</v>
      </c>
      <c r="D1491" s="74" t="s">
        <v>2887</v>
      </c>
      <c r="E1491" s="74" t="s">
        <v>3206</v>
      </c>
      <c r="F1491" s="74" t="s">
        <v>3207</v>
      </c>
      <c r="G1491" s="74" t="s">
        <v>320</v>
      </c>
      <c r="H1491" s="74">
        <v>43221</v>
      </c>
      <c r="I1491" s="110">
        <v>0</v>
      </c>
      <c r="J1491" s="110"/>
      <c r="K1491" s="110"/>
      <c r="L1491" s="110"/>
      <c r="M1491" s="110"/>
      <c r="N1491" s="110">
        <v>0</v>
      </c>
    </row>
    <row r="1492" spans="1:14" x14ac:dyDescent="0.3">
      <c r="A1492" s="74">
        <v>360059</v>
      </c>
      <c r="B1492" s="74" t="s">
        <v>93</v>
      </c>
      <c r="C1492" s="74">
        <v>24</v>
      </c>
      <c r="D1492" s="74" t="s">
        <v>3173</v>
      </c>
      <c r="E1492" s="74" t="s">
        <v>3174</v>
      </c>
      <c r="F1492" s="74" t="s">
        <v>3166</v>
      </c>
      <c r="G1492" s="74" t="s">
        <v>320</v>
      </c>
      <c r="H1492" s="74" t="s">
        <v>343</v>
      </c>
      <c r="I1492" s="110">
        <v>0</v>
      </c>
      <c r="J1492" s="110"/>
      <c r="K1492" s="110"/>
      <c r="L1492" s="110"/>
      <c r="M1492" s="110">
        <v>0</v>
      </c>
      <c r="N1492" s="110">
        <v>0</v>
      </c>
    </row>
    <row r="1493" spans="1:14" x14ac:dyDescent="0.3">
      <c r="A1493" s="74">
        <v>360078</v>
      </c>
      <c r="B1493" s="74" t="s">
        <v>93</v>
      </c>
      <c r="C1493" s="74">
        <v>24</v>
      </c>
      <c r="D1493" s="74" t="s">
        <v>3189</v>
      </c>
      <c r="E1493" s="74" t="s">
        <v>3190</v>
      </c>
      <c r="F1493" s="74" t="s">
        <v>2415</v>
      </c>
      <c r="G1493" s="74" t="s">
        <v>320</v>
      </c>
      <c r="H1493" s="74">
        <v>44138</v>
      </c>
      <c r="I1493" s="110">
        <v>0</v>
      </c>
      <c r="J1493" s="110"/>
      <c r="K1493" s="110"/>
      <c r="L1493" s="110"/>
      <c r="M1493" s="110"/>
      <c r="N1493" s="110"/>
    </row>
    <row r="1494" spans="1:14" x14ac:dyDescent="0.3">
      <c r="A1494" s="74">
        <v>360079</v>
      </c>
      <c r="B1494" s="74" t="s">
        <v>93</v>
      </c>
      <c r="C1494" s="74">
        <v>24</v>
      </c>
      <c r="D1494" s="74" t="s">
        <v>3191</v>
      </c>
      <c r="E1494" s="74" t="s">
        <v>3192</v>
      </c>
      <c r="F1494" s="74" t="s">
        <v>3193</v>
      </c>
      <c r="G1494" s="74" t="s">
        <v>320</v>
      </c>
      <c r="H1494" s="74">
        <v>44129</v>
      </c>
      <c r="I1494" s="110">
        <v>178</v>
      </c>
      <c r="J1494" s="110"/>
      <c r="K1494" s="110">
        <v>18</v>
      </c>
      <c r="L1494" s="110">
        <v>15</v>
      </c>
      <c r="M1494" s="110">
        <v>5</v>
      </c>
      <c r="N1494" s="110">
        <v>55</v>
      </c>
    </row>
    <row r="1495" spans="1:14" x14ac:dyDescent="0.3">
      <c r="A1495" s="74">
        <v>360175</v>
      </c>
      <c r="B1495" s="74" t="s">
        <v>93</v>
      </c>
      <c r="C1495" s="74">
        <v>24</v>
      </c>
      <c r="D1495" s="74" t="s">
        <v>2583</v>
      </c>
      <c r="E1495" s="74" t="s">
        <v>3316</v>
      </c>
      <c r="F1495" s="74" t="s">
        <v>3317</v>
      </c>
      <c r="G1495" s="74" t="s">
        <v>320</v>
      </c>
      <c r="H1495" s="74" t="s">
        <v>351</v>
      </c>
      <c r="I1495" s="110">
        <v>0</v>
      </c>
      <c r="J1495" s="110"/>
      <c r="K1495" s="110">
        <v>0</v>
      </c>
      <c r="L1495" s="110"/>
      <c r="M1495" s="110">
        <v>0</v>
      </c>
      <c r="N1495" s="110">
        <v>250</v>
      </c>
    </row>
    <row r="1496" spans="1:14" x14ac:dyDescent="0.3">
      <c r="A1496" s="74">
        <v>360046</v>
      </c>
      <c r="B1496" s="74" t="s">
        <v>93</v>
      </c>
      <c r="C1496" s="74">
        <v>924</v>
      </c>
      <c r="D1496" s="74" t="s">
        <v>3155</v>
      </c>
      <c r="E1496" s="74" t="s">
        <v>3156</v>
      </c>
      <c r="F1496" s="74" t="s">
        <v>3157</v>
      </c>
      <c r="G1496" s="74" t="s">
        <v>320</v>
      </c>
      <c r="H1496" s="74">
        <v>44024</v>
      </c>
      <c r="I1496" s="110">
        <v>822.4</v>
      </c>
      <c r="J1496" s="110"/>
      <c r="K1496" s="110"/>
      <c r="L1496" s="110"/>
      <c r="M1496" s="110"/>
      <c r="N1496" s="110"/>
    </row>
    <row r="1497" spans="1:14" x14ac:dyDescent="0.3">
      <c r="A1497" s="74">
        <v>360154</v>
      </c>
      <c r="B1497" s="74" t="s">
        <v>93</v>
      </c>
      <c r="C1497" s="74">
        <v>24</v>
      </c>
      <c r="D1497" s="74" t="s">
        <v>3292</v>
      </c>
      <c r="E1497" s="74" t="s">
        <v>3293</v>
      </c>
      <c r="F1497" s="74" t="s">
        <v>3294</v>
      </c>
      <c r="G1497" s="74" t="s">
        <v>320</v>
      </c>
      <c r="H1497" s="74">
        <v>44256</v>
      </c>
      <c r="I1497" s="110">
        <v>0</v>
      </c>
      <c r="J1497" s="110"/>
      <c r="K1497" s="110"/>
      <c r="L1497" s="110"/>
      <c r="M1497" s="110"/>
      <c r="N1497" s="110"/>
    </row>
    <row r="1498" spans="1:14" x14ac:dyDescent="0.3">
      <c r="A1498" s="74">
        <v>360099</v>
      </c>
      <c r="B1498" s="74" t="s">
        <v>93</v>
      </c>
      <c r="C1498" s="74">
        <v>24</v>
      </c>
      <c r="D1498" s="74" t="s">
        <v>5652</v>
      </c>
      <c r="E1498" s="74" t="s">
        <v>5653</v>
      </c>
      <c r="F1498" s="74" t="s">
        <v>5654</v>
      </c>
      <c r="G1498" s="74" t="s">
        <v>320</v>
      </c>
      <c r="H1498" s="74">
        <v>43731</v>
      </c>
      <c r="I1498" s="110"/>
      <c r="J1498" s="110"/>
      <c r="K1498" s="110"/>
      <c r="L1498" s="110"/>
      <c r="M1498" s="110"/>
      <c r="N1498" s="110"/>
    </row>
    <row r="1499" spans="1:14" x14ac:dyDescent="0.3">
      <c r="A1499" s="74">
        <v>360185</v>
      </c>
      <c r="B1499" s="74" t="s">
        <v>93</v>
      </c>
      <c r="C1499" s="74">
        <v>24</v>
      </c>
      <c r="D1499" s="74" t="s">
        <v>6100</v>
      </c>
      <c r="E1499" s="74" t="s">
        <v>6101</v>
      </c>
      <c r="F1499" s="74" t="s">
        <v>6102</v>
      </c>
      <c r="G1499" s="74" t="s">
        <v>320</v>
      </c>
      <c r="H1499" s="74">
        <v>43402</v>
      </c>
      <c r="I1499" s="110"/>
      <c r="J1499" s="110"/>
      <c r="K1499" s="110"/>
      <c r="L1499" s="110"/>
      <c r="M1499" s="110"/>
      <c r="N1499" s="110"/>
    </row>
    <row r="1500" spans="1:14" x14ac:dyDescent="0.3">
      <c r="A1500" s="74">
        <v>360234</v>
      </c>
      <c r="B1500" s="74" t="s">
        <v>93</v>
      </c>
      <c r="C1500" s="74">
        <v>24</v>
      </c>
      <c r="D1500" s="74" t="s">
        <v>1155</v>
      </c>
      <c r="E1500" s="74" t="s">
        <v>3377</v>
      </c>
      <c r="F1500" s="74" t="s">
        <v>1136</v>
      </c>
      <c r="G1500" s="74" t="s">
        <v>320</v>
      </c>
      <c r="H1500" s="74">
        <v>43017</v>
      </c>
      <c r="I1500" s="110">
        <v>0</v>
      </c>
      <c r="J1500" s="110"/>
      <c r="K1500" s="110"/>
      <c r="L1500" s="110"/>
      <c r="M1500" s="110"/>
      <c r="N1500" s="110">
        <v>340</v>
      </c>
    </row>
    <row r="1501" spans="1:14" x14ac:dyDescent="0.3">
      <c r="A1501" s="74">
        <v>360080</v>
      </c>
      <c r="B1501" s="74" t="s">
        <v>93</v>
      </c>
      <c r="C1501" s="74">
        <v>24</v>
      </c>
      <c r="D1501" s="74" t="s">
        <v>3194</v>
      </c>
      <c r="E1501" s="74" t="s">
        <v>3195</v>
      </c>
      <c r="F1501" s="74" t="s">
        <v>2415</v>
      </c>
      <c r="G1501" s="74" t="s">
        <v>320</v>
      </c>
      <c r="H1501" s="74">
        <v>44115</v>
      </c>
      <c r="I1501" s="110">
        <v>0</v>
      </c>
      <c r="J1501" s="110"/>
      <c r="K1501" s="110"/>
      <c r="L1501" s="110"/>
      <c r="M1501" s="110"/>
      <c r="N1501" s="110"/>
    </row>
    <row r="1502" spans="1:14" x14ac:dyDescent="0.3">
      <c r="A1502" s="74">
        <v>360191</v>
      </c>
      <c r="B1502" s="74" t="s">
        <v>93</v>
      </c>
      <c r="C1502" s="74">
        <v>24</v>
      </c>
      <c r="D1502" s="74" t="s">
        <v>3325</v>
      </c>
      <c r="E1502" s="74" t="s">
        <v>3326</v>
      </c>
      <c r="F1502" s="74" t="s">
        <v>3327</v>
      </c>
      <c r="G1502" s="74" t="s">
        <v>320</v>
      </c>
      <c r="H1502" s="74">
        <v>44676</v>
      </c>
      <c r="I1502" s="110">
        <v>2170</v>
      </c>
      <c r="J1502" s="110">
        <v>0</v>
      </c>
      <c r="K1502" s="110">
        <v>0</v>
      </c>
      <c r="L1502" s="110"/>
      <c r="M1502" s="110"/>
      <c r="N1502" s="110">
        <v>235</v>
      </c>
    </row>
    <row r="1503" spans="1:14" x14ac:dyDescent="0.3">
      <c r="A1503" s="74">
        <v>360138</v>
      </c>
      <c r="B1503" s="74" t="s">
        <v>93</v>
      </c>
      <c r="C1503" s="74">
        <v>24</v>
      </c>
      <c r="D1503" s="74" t="s">
        <v>1640</v>
      </c>
      <c r="E1503" s="74" t="s">
        <v>3271</v>
      </c>
      <c r="F1503" s="74" t="s">
        <v>3272</v>
      </c>
      <c r="G1503" s="74" t="s">
        <v>320</v>
      </c>
      <c r="H1503" s="74" t="s">
        <v>335</v>
      </c>
      <c r="I1503" s="110">
        <v>4834.9799999999996</v>
      </c>
      <c r="J1503" s="110"/>
      <c r="K1503" s="110"/>
      <c r="L1503" s="110"/>
      <c r="M1503" s="110">
        <v>872</v>
      </c>
      <c r="N1503" s="110">
        <v>885</v>
      </c>
    </row>
    <row r="1504" spans="1:14" x14ac:dyDescent="0.3">
      <c r="A1504" s="74">
        <v>360147</v>
      </c>
      <c r="B1504" s="74" t="s">
        <v>93</v>
      </c>
      <c r="C1504" s="74">
        <v>24</v>
      </c>
      <c r="D1504" s="74" t="s">
        <v>1033</v>
      </c>
      <c r="E1504" s="74" t="s">
        <v>3280</v>
      </c>
      <c r="F1504" s="74" t="s">
        <v>3279</v>
      </c>
      <c r="G1504" s="74" t="s">
        <v>320</v>
      </c>
      <c r="H1504" s="74">
        <v>44904</v>
      </c>
      <c r="I1504" s="110"/>
      <c r="J1504" s="110"/>
      <c r="K1504" s="110"/>
      <c r="L1504" s="110"/>
      <c r="M1504" s="110">
        <v>0</v>
      </c>
      <c r="N1504" s="110">
        <v>0</v>
      </c>
    </row>
    <row r="1505" spans="1:14" x14ac:dyDescent="0.3">
      <c r="A1505" s="74">
        <v>360107</v>
      </c>
      <c r="B1505" s="74" t="s">
        <v>93</v>
      </c>
      <c r="C1505" s="74">
        <v>24</v>
      </c>
      <c r="D1505" s="74" t="s">
        <v>3227</v>
      </c>
      <c r="E1505" s="74" t="s">
        <v>3228</v>
      </c>
      <c r="F1505" s="74" t="s">
        <v>3229</v>
      </c>
      <c r="G1505" s="74" t="s">
        <v>320</v>
      </c>
      <c r="H1505" s="74">
        <v>45426</v>
      </c>
      <c r="I1505" s="110"/>
      <c r="J1505" s="110"/>
      <c r="K1505" s="110"/>
      <c r="L1505" s="110"/>
      <c r="M1505" s="110">
        <v>0</v>
      </c>
      <c r="N1505" s="110">
        <v>0</v>
      </c>
    </row>
    <row r="1506" spans="1:14" x14ac:dyDescent="0.3">
      <c r="A1506" s="74">
        <v>360123</v>
      </c>
      <c r="B1506" s="74" t="s">
        <v>93</v>
      </c>
      <c r="C1506" s="74">
        <v>24</v>
      </c>
      <c r="D1506" s="74" t="s">
        <v>3248</v>
      </c>
      <c r="E1506" s="74" t="s">
        <v>1249</v>
      </c>
      <c r="F1506" s="74" t="s">
        <v>3159</v>
      </c>
      <c r="G1506" s="74" t="s">
        <v>320</v>
      </c>
      <c r="H1506" s="74" t="s">
        <v>348</v>
      </c>
      <c r="I1506" s="110">
        <v>0</v>
      </c>
      <c r="J1506" s="110"/>
      <c r="K1506" s="110"/>
      <c r="L1506" s="110"/>
      <c r="M1506" s="110"/>
      <c r="N1506" s="110"/>
    </row>
    <row r="1507" spans="1:14" x14ac:dyDescent="0.3">
      <c r="A1507" s="74">
        <v>360061</v>
      </c>
      <c r="B1507" s="74" t="s">
        <v>93</v>
      </c>
      <c r="C1507" s="74">
        <v>24</v>
      </c>
      <c r="D1507" s="74" t="s">
        <v>5655</v>
      </c>
      <c r="E1507" s="74" t="s">
        <v>5656</v>
      </c>
      <c r="F1507" s="74" t="s">
        <v>3166</v>
      </c>
      <c r="G1507" s="74" t="s">
        <v>320</v>
      </c>
      <c r="H1507" s="74" t="s">
        <v>5657</v>
      </c>
      <c r="I1507" s="110"/>
      <c r="J1507" s="110"/>
      <c r="K1507" s="110"/>
      <c r="L1507" s="110"/>
      <c r="M1507" s="110"/>
      <c r="N1507" s="110"/>
    </row>
    <row r="1508" spans="1:14" x14ac:dyDescent="0.3">
      <c r="A1508" s="74">
        <v>360219</v>
      </c>
      <c r="B1508" s="74" t="s">
        <v>93</v>
      </c>
      <c r="C1508" s="74">
        <v>24</v>
      </c>
      <c r="D1508" s="74" t="s">
        <v>6103</v>
      </c>
      <c r="E1508" s="74" t="s">
        <v>6104</v>
      </c>
      <c r="F1508" s="74" t="s">
        <v>3349</v>
      </c>
      <c r="G1508" s="74" t="s">
        <v>320</v>
      </c>
      <c r="H1508" s="74" t="s">
        <v>6105</v>
      </c>
      <c r="I1508" s="110"/>
      <c r="J1508" s="110"/>
      <c r="K1508" s="110">
        <v>0</v>
      </c>
      <c r="L1508" s="110">
        <v>0</v>
      </c>
      <c r="M1508" s="110"/>
      <c r="N1508" s="110"/>
    </row>
    <row r="1509" spans="1:14" x14ac:dyDescent="0.3">
      <c r="A1509" s="74">
        <v>360208</v>
      </c>
      <c r="B1509" s="74" t="s">
        <v>93</v>
      </c>
      <c r="C1509" s="74">
        <v>24</v>
      </c>
      <c r="D1509" s="74" t="s">
        <v>3340</v>
      </c>
      <c r="E1509" s="74" t="s">
        <v>3341</v>
      </c>
      <c r="F1509" s="74" t="s">
        <v>3342</v>
      </c>
      <c r="G1509" s="74" t="s">
        <v>320</v>
      </c>
      <c r="H1509" s="74">
        <v>45732</v>
      </c>
      <c r="I1509" s="110">
        <v>0</v>
      </c>
      <c r="J1509" s="110"/>
      <c r="K1509" s="110"/>
      <c r="L1509" s="110"/>
      <c r="M1509" s="110"/>
      <c r="N1509" s="110"/>
    </row>
    <row r="1510" spans="1:14" x14ac:dyDescent="0.3">
      <c r="A1510" s="74">
        <v>360241</v>
      </c>
      <c r="B1510" s="74" t="s">
        <v>93</v>
      </c>
      <c r="C1510" s="74">
        <v>24</v>
      </c>
      <c r="D1510" s="74" t="s">
        <v>3382</v>
      </c>
      <c r="E1510" s="74" t="s">
        <v>3383</v>
      </c>
      <c r="F1510" s="74" t="s">
        <v>3384</v>
      </c>
      <c r="G1510" s="74" t="s">
        <v>320</v>
      </c>
      <c r="H1510" s="74" t="s">
        <v>345</v>
      </c>
      <c r="I1510" s="110">
        <v>0</v>
      </c>
      <c r="J1510" s="110"/>
      <c r="K1510" s="110"/>
      <c r="L1510" s="110"/>
      <c r="M1510" s="110">
        <v>0</v>
      </c>
      <c r="N1510" s="110">
        <v>0</v>
      </c>
    </row>
    <row r="1511" spans="1:14" x14ac:dyDescent="0.3">
      <c r="A1511" s="74">
        <v>360239</v>
      </c>
      <c r="B1511" s="74" t="s">
        <v>93</v>
      </c>
      <c r="C1511" s="74">
        <v>24</v>
      </c>
      <c r="D1511" s="74" t="s">
        <v>719</v>
      </c>
      <c r="E1511" s="74" t="s">
        <v>3380</v>
      </c>
      <c r="F1511" s="74" t="s">
        <v>3381</v>
      </c>
      <c r="G1511" s="74" t="s">
        <v>320</v>
      </c>
      <c r="H1511" s="74">
        <v>45322</v>
      </c>
      <c r="I1511" s="110">
        <v>6400</v>
      </c>
      <c r="J1511" s="110"/>
      <c r="K1511" s="110">
        <v>0</v>
      </c>
      <c r="L1511" s="110">
        <v>0</v>
      </c>
      <c r="M1511" s="110">
        <v>350</v>
      </c>
      <c r="N1511" s="110">
        <v>369</v>
      </c>
    </row>
    <row r="1512" spans="1:14" x14ac:dyDescent="0.3">
      <c r="A1512" s="74">
        <v>360113</v>
      </c>
      <c r="B1512" s="74" t="s">
        <v>93</v>
      </c>
      <c r="C1512" s="74">
        <v>24</v>
      </c>
      <c r="D1512" s="74" t="s">
        <v>3236</v>
      </c>
      <c r="E1512" s="74" t="s">
        <v>3237</v>
      </c>
      <c r="F1512" s="74" t="s">
        <v>3238</v>
      </c>
      <c r="G1512" s="74" t="s">
        <v>320</v>
      </c>
      <c r="H1512" s="74" t="s">
        <v>325</v>
      </c>
      <c r="I1512" s="110">
        <v>5393.5</v>
      </c>
      <c r="J1512" s="110"/>
      <c r="K1512" s="110"/>
      <c r="L1512" s="110"/>
      <c r="M1512" s="110"/>
      <c r="N1512" s="110"/>
    </row>
    <row r="1513" spans="1:14" x14ac:dyDescent="0.3">
      <c r="A1513" s="74">
        <v>360222</v>
      </c>
      <c r="B1513" s="74" t="s">
        <v>93</v>
      </c>
      <c r="C1513" s="74">
        <v>24</v>
      </c>
      <c r="D1513" s="74" t="s">
        <v>3358</v>
      </c>
      <c r="E1513" s="74" t="s">
        <v>3359</v>
      </c>
      <c r="F1513" s="74" t="s">
        <v>3360</v>
      </c>
      <c r="G1513" s="74" t="s">
        <v>320</v>
      </c>
      <c r="H1513" s="74" t="s">
        <v>326</v>
      </c>
      <c r="I1513" s="110">
        <v>0</v>
      </c>
      <c r="J1513" s="110"/>
      <c r="K1513" s="110"/>
      <c r="L1513" s="110"/>
      <c r="M1513" s="110">
        <v>0</v>
      </c>
      <c r="N1513" s="110">
        <v>0</v>
      </c>
    </row>
    <row r="1514" spans="1:14" x14ac:dyDescent="0.3">
      <c r="A1514" s="74">
        <v>360231</v>
      </c>
      <c r="B1514" s="74" t="s">
        <v>93</v>
      </c>
      <c r="C1514" s="74">
        <v>24</v>
      </c>
      <c r="D1514" s="74" t="s">
        <v>2254</v>
      </c>
      <c r="E1514" s="74" t="s">
        <v>3371</v>
      </c>
      <c r="F1514" s="74" t="s">
        <v>3372</v>
      </c>
      <c r="G1514" s="74" t="s">
        <v>320</v>
      </c>
      <c r="H1514" s="74">
        <v>44515</v>
      </c>
      <c r="I1514" s="110"/>
      <c r="J1514" s="110"/>
      <c r="K1514" s="110">
        <v>0</v>
      </c>
      <c r="L1514" s="110"/>
      <c r="M1514" s="110">
        <v>18</v>
      </c>
      <c r="N1514" s="110">
        <v>10</v>
      </c>
    </row>
    <row r="1515" spans="1:14" x14ac:dyDescent="0.3">
      <c r="A1515" s="74">
        <v>360108</v>
      </c>
      <c r="B1515" s="74" t="s">
        <v>93</v>
      </c>
      <c r="C1515" s="74">
        <v>24</v>
      </c>
      <c r="D1515" s="74" t="s">
        <v>3230</v>
      </c>
      <c r="E1515" s="74" t="s">
        <v>3231</v>
      </c>
      <c r="F1515" s="74" t="s">
        <v>3232</v>
      </c>
      <c r="G1515" s="74" t="s">
        <v>320</v>
      </c>
      <c r="H1515" s="74">
        <v>43515</v>
      </c>
      <c r="I1515" s="110">
        <v>208.6</v>
      </c>
      <c r="J1515" s="110"/>
      <c r="K1515" s="110"/>
      <c r="L1515" s="110"/>
      <c r="M1515" s="110"/>
      <c r="N1515" s="110"/>
    </row>
    <row r="1516" spans="1:14" x14ac:dyDescent="0.3">
      <c r="A1516" s="74">
        <v>360094</v>
      </c>
      <c r="B1516" s="74" t="s">
        <v>93</v>
      </c>
      <c r="C1516" s="74">
        <v>24</v>
      </c>
      <c r="D1516" s="74" t="s">
        <v>804</v>
      </c>
      <c r="E1516" s="74" t="s">
        <v>3211</v>
      </c>
      <c r="F1516" s="74" t="s">
        <v>1133</v>
      </c>
      <c r="G1516" s="74" t="s">
        <v>320</v>
      </c>
      <c r="H1516" s="74">
        <v>43203</v>
      </c>
      <c r="I1516" s="110">
        <v>0</v>
      </c>
      <c r="J1516" s="110"/>
      <c r="K1516" s="110"/>
      <c r="L1516" s="110"/>
      <c r="M1516" s="110"/>
      <c r="N1516" s="110">
        <v>0</v>
      </c>
    </row>
    <row r="1517" spans="1:14" x14ac:dyDescent="0.3">
      <c r="A1517" s="74">
        <v>370017</v>
      </c>
      <c r="B1517" s="74" t="s">
        <v>92</v>
      </c>
      <c r="C1517" s="74">
        <v>25</v>
      </c>
      <c r="D1517" s="74" t="s">
        <v>5658</v>
      </c>
      <c r="E1517" s="74" t="s">
        <v>3397</v>
      </c>
      <c r="F1517" s="74" t="s">
        <v>5659</v>
      </c>
      <c r="G1517" s="74" t="s">
        <v>353</v>
      </c>
      <c r="H1517" s="74">
        <v>73832</v>
      </c>
      <c r="I1517" s="110">
        <v>0</v>
      </c>
      <c r="J1517" s="110"/>
      <c r="K1517" s="110">
        <v>0</v>
      </c>
      <c r="L1517" s="110">
        <v>0</v>
      </c>
      <c r="M1517" s="110">
        <v>0</v>
      </c>
      <c r="N1517" s="110">
        <v>0</v>
      </c>
    </row>
    <row r="1518" spans="1:14" x14ac:dyDescent="0.3">
      <c r="A1518" s="74">
        <v>370107</v>
      </c>
      <c r="B1518" s="74" t="s">
        <v>92</v>
      </c>
      <c r="C1518" s="74">
        <v>25</v>
      </c>
      <c r="D1518" s="74" t="s">
        <v>869</v>
      </c>
      <c r="E1518" s="74" t="s">
        <v>3485</v>
      </c>
      <c r="F1518" s="74" t="s">
        <v>1041</v>
      </c>
      <c r="G1518" s="74" t="s">
        <v>353</v>
      </c>
      <c r="H1518" s="74">
        <v>74354</v>
      </c>
      <c r="I1518" s="110"/>
      <c r="J1518" s="110"/>
      <c r="K1518" s="110"/>
      <c r="L1518" s="110"/>
      <c r="M1518" s="110">
        <v>200</v>
      </c>
      <c r="N1518" s="110">
        <v>200</v>
      </c>
    </row>
    <row r="1519" spans="1:14" x14ac:dyDescent="0.3">
      <c r="A1519" s="74">
        <v>370187</v>
      </c>
      <c r="B1519" s="74" t="s">
        <v>92</v>
      </c>
      <c r="C1519" s="74">
        <v>25</v>
      </c>
      <c r="D1519" s="74" t="s">
        <v>869</v>
      </c>
      <c r="E1519" s="74" t="s">
        <v>3570</v>
      </c>
      <c r="F1519" s="74" t="s">
        <v>3571</v>
      </c>
      <c r="G1519" s="74" t="s">
        <v>353</v>
      </c>
      <c r="H1519" s="74">
        <v>74133</v>
      </c>
      <c r="I1519" s="110">
        <v>3492</v>
      </c>
      <c r="J1519" s="110"/>
      <c r="K1519" s="110">
        <v>0</v>
      </c>
      <c r="L1519" s="110"/>
      <c r="M1519" s="110"/>
      <c r="N1519" s="110">
        <v>20</v>
      </c>
    </row>
    <row r="1520" spans="1:14" x14ac:dyDescent="0.3">
      <c r="A1520" s="74">
        <v>370094</v>
      </c>
      <c r="B1520" s="74" t="s">
        <v>92</v>
      </c>
      <c r="C1520" s="74">
        <v>25</v>
      </c>
      <c r="D1520" s="74" t="s">
        <v>3473</v>
      </c>
      <c r="E1520" s="74" t="s">
        <v>3474</v>
      </c>
      <c r="F1520" s="74" t="s">
        <v>3475</v>
      </c>
      <c r="G1520" s="74" t="s">
        <v>353</v>
      </c>
      <c r="H1520" s="74" t="s">
        <v>361</v>
      </c>
      <c r="I1520" s="110">
        <v>0</v>
      </c>
      <c r="J1520" s="110"/>
      <c r="K1520" s="110"/>
      <c r="L1520" s="110"/>
      <c r="M1520" s="110"/>
      <c r="N1520" s="110">
        <v>0</v>
      </c>
    </row>
    <row r="1521" spans="1:14" x14ac:dyDescent="0.3">
      <c r="A1521" s="74">
        <v>370227</v>
      </c>
      <c r="B1521" s="74" t="s">
        <v>92</v>
      </c>
      <c r="C1521" s="74">
        <v>25</v>
      </c>
      <c r="D1521" s="74" t="s">
        <v>3595</v>
      </c>
      <c r="E1521" s="74" t="s">
        <v>2043</v>
      </c>
      <c r="F1521" s="74" t="s">
        <v>3596</v>
      </c>
      <c r="G1521" s="74" t="s">
        <v>353</v>
      </c>
      <c r="H1521" s="74">
        <v>73726</v>
      </c>
      <c r="I1521" s="110">
        <v>0</v>
      </c>
      <c r="J1521" s="110"/>
      <c r="K1521" s="110"/>
      <c r="L1521" s="110"/>
      <c r="M1521" s="110"/>
      <c r="N1521" s="110">
        <v>0</v>
      </c>
    </row>
    <row r="1522" spans="1:14" x14ac:dyDescent="0.3">
      <c r="A1522" s="74">
        <v>370057</v>
      </c>
      <c r="B1522" s="74" t="s">
        <v>92</v>
      </c>
      <c r="C1522" s="74">
        <v>25</v>
      </c>
      <c r="D1522" s="74" t="s">
        <v>915</v>
      </c>
      <c r="E1522" s="74" t="s">
        <v>3437</v>
      </c>
      <c r="F1522" s="74" t="s">
        <v>3438</v>
      </c>
      <c r="G1522" s="74" t="s">
        <v>353</v>
      </c>
      <c r="H1522" s="74">
        <v>73703</v>
      </c>
      <c r="I1522" s="110">
        <v>3950</v>
      </c>
      <c r="J1522" s="110"/>
      <c r="K1522" s="110">
        <v>0</v>
      </c>
      <c r="L1522" s="110">
        <v>0</v>
      </c>
      <c r="M1522" s="110">
        <v>150</v>
      </c>
      <c r="N1522" s="110">
        <v>703</v>
      </c>
    </row>
    <row r="1523" spans="1:14" x14ac:dyDescent="0.3">
      <c r="A1523" s="74">
        <v>370061</v>
      </c>
      <c r="B1523" s="74" t="s">
        <v>92</v>
      </c>
      <c r="C1523" s="74">
        <v>925</v>
      </c>
      <c r="D1523" s="74" t="s">
        <v>915</v>
      </c>
      <c r="E1523" s="74" t="s">
        <v>3442</v>
      </c>
      <c r="F1523" s="74" t="s">
        <v>3443</v>
      </c>
      <c r="G1523" s="74" t="s">
        <v>353</v>
      </c>
      <c r="H1523" s="74">
        <v>73737</v>
      </c>
      <c r="I1523" s="110">
        <v>180</v>
      </c>
      <c r="J1523" s="110"/>
      <c r="K1523" s="110"/>
      <c r="L1523" s="110"/>
      <c r="M1523" s="110"/>
      <c r="N1523" s="110">
        <v>0</v>
      </c>
    </row>
    <row r="1524" spans="1:14" x14ac:dyDescent="0.3">
      <c r="A1524" s="74">
        <v>370058</v>
      </c>
      <c r="B1524" s="74" t="s">
        <v>92</v>
      </c>
      <c r="C1524" s="74">
        <v>25</v>
      </c>
      <c r="D1524" s="74" t="s">
        <v>3439</v>
      </c>
      <c r="E1524" s="74" t="s">
        <v>3440</v>
      </c>
      <c r="F1524" s="74" t="s">
        <v>3438</v>
      </c>
      <c r="G1524" s="74" t="s">
        <v>353</v>
      </c>
      <c r="H1524" s="74">
        <v>73703</v>
      </c>
      <c r="I1524" s="110">
        <v>0</v>
      </c>
      <c r="J1524" s="110"/>
      <c r="K1524" s="110"/>
      <c r="L1524" s="110"/>
      <c r="M1524" s="110">
        <v>0</v>
      </c>
      <c r="N1524" s="110">
        <v>0</v>
      </c>
    </row>
    <row r="1525" spans="1:14" x14ac:dyDescent="0.3">
      <c r="A1525" s="74">
        <v>370157</v>
      </c>
      <c r="B1525" s="74" t="s">
        <v>92</v>
      </c>
      <c r="C1525" s="74">
        <v>25</v>
      </c>
      <c r="D1525" s="74" t="s">
        <v>744</v>
      </c>
      <c r="E1525" s="74" t="s">
        <v>3537</v>
      </c>
      <c r="F1525" s="74" t="s">
        <v>3538</v>
      </c>
      <c r="G1525" s="74" t="s">
        <v>353</v>
      </c>
      <c r="H1525" s="74">
        <v>74601</v>
      </c>
      <c r="I1525" s="110"/>
      <c r="J1525" s="110"/>
      <c r="K1525" s="110">
        <v>0</v>
      </c>
      <c r="L1525" s="110">
        <v>0</v>
      </c>
      <c r="M1525" s="110">
        <v>101</v>
      </c>
      <c r="N1525" s="110">
        <v>120</v>
      </c>
    </row>
    <row r="1526" spans="1:14" x14ac:dyDescent="0.3">
      <c r="A1526" s="74">
        <v>370189</v>
      </c>
      <c r="B1526" s="74" t="s">
        <v>92</v>
      </c>
      <c r="C1526" s="74">
        <v>25</v>
      </c>
      <c r="D1526" s="74" t="s">
        <v>744</v>
      </c>
      <c r="E1526" s="74" t="s">
        <v>3572</v>
      </c>
      <c r="F1526" s="74" t="s">
        <v>3573</v>
      </c>
      <c r="G1526" s="74" t="s">
        <v>353</v>
      </c>
      <c r="H1526" s="74">
        <v>74145</v>
      </c>
      <c r="I1526" s="110">
        <v>0</v>
      </c>
      <c r="J1526" s="110"/>
      <c r="K1526" s="110"/>
      <c r="L1526" s="110"/>
      <c r="M1526" s="110">
        <v>0</v>
      </c>
      <c r="N1526" s="110">
        <v>0</v>
      </c>
    </row>
    <row r="1527" spans="1:14" x14ac:dyDescent="0.3">
      <c r="A1527" s="74">
        <v>370130</v>
      </c>
      <c r="B1527" s="74" t="s">
        <v>92</v>
      </c>
      <c r="C1527" s="74">
        <v>25</v>
      </c>
      <c r="D1527" s="74" t="s">
        <v>3511</v>
      </c>
      <c r="E1527" s="74" t="s">
        <v>3512</v>
      </c>
      <c r="F1527" s="74" t="s">
        <v>3513</v>
      </c>
      <c r="G1527" s="74" t="s">
        <v>353</v>
      </c>
      <c r="H1527" s="74">
        <v>73118</v>
      </c>
      <c r="I1527" s="110">
        <v>0</v>
      </c>
      <c r="J1527" s="110"/>
      <c r="K1527" s="110"/>
      <c r="L1527" s="110"/>
      <c r="M1527" s="110">
        <v>0</v>
      </c>
      <c r="N1527" s="110">
        <v>755</v>
      </c>
    </row>
    <row r="1528" spans="1:14" x14ac:dyDescent="0.3">
      <c r="A1528" s="74">
        <v>370047</v>
      </c>
      <c r="B1528" s="74" t="s">
        <v>92</v>
      </c>
      <c r="C1528" s="74">
        <v>25</v>
      </c>
      <c r="D1528" s="74" t="s">
        <v>6106</v>
      </c>
      <c r="E1528" s="74" t="s">
        <v>6107</v>
      </c>
      <c r="F1528" s="74" t="s">
        <v>6108</v>
      </c>
      <c r="G1528" s="74" t="s">
        <v>353</v>
      </c>
      <c r="H1528" s="74" t="s">
        <v>6109</v>
      </c>
      <c r="I1528" s="110">
        <v>0</v>
      </c>
      <c r="J1528" s="110"/>
      <c r="K1528" s="110"/>
      <c r="L1528" s="110"/>
      <c r="M1528" s="110"/>
      <c r="N1528" s="110"/>
    </row>
    <row r="1529" spans="1:14" x14ac:dyDescent="0.3">
      <c r="A1529" s="74">
        <v>370118</v>
      </c>
      <c r="B1529" s="74" t="s">
        <v>92</v>
      </c>
      <c r="C1529" s="74">
        <v>25</v>
      </c>
      <c r="D1529" s="74" t="s">
        <v>3499</v>
      </c>
      <c r="E1529" s="74" t="s">
        <v>3500</v>
      </c>
      <c r="F1529" s="74" t="s">
        <v>3501</v>
      </c>
      <c r="G1529" s="74" t="s">
        <v>353</v>
      </c>
      <c r="H1529" s="74">
        <v>73065</v>
      </c>
      <c r="I1529" s="110">
        <v>0</v>
      </c>
      <c r="J1529" s="110"/>
      <c r="K1529" s="110"/>
      <c r="L1529" s="110"/>
      <c r="M1529" s="110"/>
      <c r="N1529" s="110">
        <v>0</v>
      </c>
    </row>
    <row r="1530" spans="1:14" x14ac:dyDescent="0.3">
      <c r="A1530" s="74">
        <v>370019</v>
      </c>
      <c r="B1530" s="74" t="s">
        <v>92</v>
      </c>
      <c r="C1530" s="74">
        <v>25</v>
      </c>
      <c r="D1530" s="74" t="s">
        <v>2689</v>
      </c>
      <c r="E1530" s="74" t="s">
        <v>3398</v>
      </c>
      <c r="F1530" s="74" t="s">
        <v>3399</v>
      </c>
      <c r="G1530" s="74" t="s">
        <v>353</v>
      </c>
      <c r="H1530" s="74">
        <v>74006</v>
      </c>
      <c r="I1530" s="110">
        <v>0</v>
      </c>
      <c r="J1530" s="110"/>
      <c r="K1530" s="110">
        <v>0</v>
      </c>
      <c r="L1530" s="110">
        <v>0</v>
      </c>
      <c r="M1530" s="110">
        <v>0</v>
      </c>
      <c r="N1530" s="110">
        <v>295</v>
      </c>
    </row>
    <row r="1531" spans="1:14" x14ac:dyDescent="0.3">
      <c r="A1531" s="74">
        <v>370152</v>
      </c>
      <c r="B1531" s="74" t="s">
        <v>92</v>
      </c>
      <c r="C1531" s="74">
        <v>25</v>
      </c>
      <c r="D1531" s="74" t="s">
        <v>2689</v>
      </c>
      <c r="E1531" s="74" t="s">
        <v>3529</v>
      </c>
      <c r="F1531" s="74" t="s">
        <v>3530</v>
      </c>
      <c r="G1531" s="74" t="s">
        <v>353</v>
      </c>
      <c r="H1531" s="74">
        <v>74055</v>
      </c>
      <c r="I1531" s="110">
        <v>0</v>
      </c>
      <c r="J1531" s="110"/>
      <c r="K1531" s="110"/>
      <c r="L1531" s="110"/>
      <c r="M1531" s="110"/>
      <c r="N1531" s="110"/>
    </row>
    <row r="1532" spans="1:14" x14ac:dyDescent="0.3">
      <c r="A1532" s="74">
        <v>370190</v>
      </c>
      <c r="B1532" s="74" t="s">
        <v>92</v>
      </c>
      <c r="C1532" s="74">
        <v>25</v>
      </c>
      <c r="D1532" s="74" t="s">
        <v>1556</v>
      </c>
      <c r="E1532" s="74" t="s">
        <v>3574</v>
      </c>
      <c r="F1532" s="74" t="s">
        <v>3573</v>
      </c>
      <c r="G1532" s="74" t="s">
        <v>353</v>
      </c>
      <c r="H1532" s="74">
        <v>74112</v>
      </c>
      <c r="I1532" s="110">
        <v>0</v>
      </c>
      <c r="J1532" s="110"/>
      <c r="K1532" s="110"/>
      <c r="L1532" s="110"/>
      <c r="M1532" s="110"/>
      <c r="N1532" s="110">
        <v>0</v>
      </c>
    </row>
    <row r="1533" spans="1:14" x14ac:dyDescent="0.3">
      <c r="A1533" s="74">
        <v>370131</v>
      </c>
      <c r="B1533" s="74" t="s">
        <v>92</v>
      </c>
      <c r="C1533" s="74">
        <v>25</v>
      </c>
      <c r="D1533" s="74" t="s">
        <v>3514</v>
      </c>
      <c r="E1533" s="74" t="s">
        <v>3515</v>
      </c>
      <c r="F1533" s="74" t="s">
        <v>3516</v>
      </c>
      <c r="G1533" s="74" t="s">
        <v>353</v>
      </c>
      <c r="H1533" s="74" t="s">
        <v>604</v>
      </c>
      <c r="I1533" s="110">
        <v>0</v>
      </c>
      <c r="J1533" s="110"/>
      <c r="K1533" s="110">
        <v>0</v>
      </c>
      <c r="L1533" s="110">
        <v>0</v>
      </c>
      <c r="M1533" s="110">
        <v>0</v>
      </c>
      <c r="N1533" s="110"/>
    </row>
    <row r="1534" spans="1:14" x14ac:dyDescent="0.3">
      <c r="A1534" s="74">
        <v>370222</v>
      </c>
      <c r="B1534" s="74" t="s">
        <v>92</v>
      </c>
      <c r="C1534" s="74">
        <v>25</v>
      </c>
      <c r="D1534" s="74" t="s">
        <v>3592</v>
      </c>
      <c r="E1534" s="74" t="s">
        <v>3593</v>
      </c>
      <c r="F1534" s="74" t="s">
        <v>3429</v>
      </c>
      <c r="G1534" s="74" t="s">
        <v>353</v>
      </c>
      <c r="H1534" s="74">
        <v>73012</v>
      </c>
      <c r="I1534" s="110">
        <v>0</v>
      </c>
      <c r="J1534" s="110"/>
      <c r="K1534" s="110"/>
      <c r="L1534" s="110"/>
      <c r="M1534" s="110"/>
      <c r="N1534" s="110"/>
    </row>
    <row r="1535" spans="1:14" x14ac:dyDescent="0.3">
      <c r="A1535" s="74">
        <v>370025</v>
      </c>
      <c r="B1535" s="74" t="s">
        <v>92</v>
      </c>
      <c r="C1535" s="74">
        <v>25</v>
      </c>
      <c r="D1535" s="74" t="s">
        <v>3404</v>
      </c>
      <c r="E1535" s="74" t="s">
        <v>3405</v>
      </c>
      <c r="F1535" s="74" t="s">
        <v>3406</v>
      </c>
      <c r="G1535" s="74" t="s">
        <v>353</v>
      </c>
      <c r="H1535" s="74">
        <v>74012</v>
      </c>
      <c r="I1535" s="110"/>
      <c r="J1535" s="110"/>
      <c r="K1535" s="110">
        <v>0</v>
      </c>
      <c r="L1535" s="110">
        <v>0</v>
      </c>
      <c r="M1535" s="110">
        <v>0</v>
      </c>
      <c r="N1535" s="110">
        <v>0</v>
      </c>
    </row>
    <row r="1536" spans="1:14" x14ac:dyDescent="0.3">
      <c r="A1536" s="74">
        <v>370030</v>
      </c>
      <c r="B1536" s="74" t="s">
        <v>92</v>
      </c>
      <c r="C1536" s="74">
        <v>25</v>
      </c>
      <c r="D1536" s="74" t="s">
        <v>666</v>
      </c>
      <c r="E1536" s="74" t="s">
        <v>2120</v>
      </c>
      <c r="F1536" s="74" t="s">
        <v>3409</v>
      </c>
      <c r="G1536" s="74" t="s">
        <v>353</v>
      </c>
      <c r="H1536" s="74">
        <v>73014</v>
      </c>
      <c r="I1536" s="110">
        <v>0</v>
      </c>
      <c r="J1536" s="110"/>
      <c r="K1536" s="110"/>
      <c r="L1536" s="110"/>
      <c r="M1536" s="110"/>
      <c r="N1536" s="110">
        <v>0</v>
      </c>
    </row>
    <row r="1537" spans="1:14" x14ac:dyDescent="0.3">
      <c r="A1537" s="74">
        <v>370089</v>
      </c>
      <c r="B1537" s="74" t="s">
        <v>92</v>
      </c>
      <c r="C1537" s="74">
        <v>25</v>
      </c>
      <c r="D1537" s="74" t="s">
        <v>666</v>
      </c>
      <c r="E1537" s="74" t="s">
        <v>3471</v>
      </c>
      <c r="F1537" s="74" t="s">
        <v>3472</v>
      </c>
      <c r="G1537" s="74" t="s">
        <v>353</v>
      </c>
      <c r="H1537" s="74">
        <v>73750</v>
      </c>
      <c r="I1537" s="110">
        <v>900</v>
      </c>
      <c r="J1537" s="110"/>
      <c r="K1537" s="110"/>
      <c r="L1537" s="110"/>
      <c r="M1537" s="110"/>
      <c r="N1537" s="110">
        <v>0</v>
      </c>
    </row>
    <row r="1538" spans="1:14" x14ac:dyDescent="0.3">
      <c r="A1538" s="74">
        <v>370102</v>
      </c>
      <c r="B1538" s="74" t="s">
        <v>92</v>
      </c>
      <c r="C1538" s="74">
        <v>25</v>
      </c>
      <c r="D1538" s="74" t="s">
        <v>666</v>
      </c>
      <c r="E1538" s="74" t="s">
        <v>3483</v>
      </c>
      <c r="F1538" s="74" t="s">
        <v>3484</v>
      </c>
      <c r="G1538" s="74" t="s">
        <v>353</v>
      </c>
      <c r="H1538" s="74">
        <v>73448</v>
      </c>
      <c r="I1538" s="110"/>
      <c r="J1538" s="110"/>
      <c r="K1538" s="110">
        <v>0</v>
      </c>
      <c r="L1538" s="110">
        <v>0</v>
      </c>
      <c r="M1538" s="110">
        <v>0</v>
      </c>
      <c r="N1538" s="110">
        <v>0</v>
      </c>
    </row>
    <row r="1539" spans="1:14" x14ac:dyDescent="0.3">
      <c r="A1539" s="74">
        <v>370020</v>
      </c>
      <c r="B1539" s="74" t="s">
        <v>92</v>
      </c>
      <c r="C1539" s="74">
        <v>25</v>
      </c>
      <c r="D1539" s="74" t="s">
        <v>666</v>
      </c>
      <c r="E1539" s="74" t="s">
        <v>3400</v>
      </c>
      <c r="F1539" s="74" t="s">
        <v>3401</v>
      </c>
      <c r="G1539" s="74" t="s">
        <v>353</v>
      </c>
      <c r="H1539" s="74">
        <v>74005</v>
      </c>
      <c r="I1539" s="110">
        <v>1500</v>
      </c>
      <c r="J1539" s="110"/>
      <c r="K1539" s="110"/>
      <c r="L1539" s="110"/>
      <c r="M1539" s="110"/>
      <c r="N1539" s="110">
        <v>0</v>
      </c>
    </row>
    <row r="1540" spans="1:14" x14ac:dyDescent="0.3">
      <c r="A1540" s="74">
        <v>370126</v>
      </c>
      <c r="B1540" s="74" t="s">
        <v>92</v>
      </c>
      <c r="C1540" s="74">
        <v>25</v>
      </c>
      <c r="D1540" s="74" t="s">
        <v>666</v>
      </c>
      <c r="E1540" s="74" t="s">
        <v>1310</v>
      </c>
      <c r="F1540" s="74" t="s">
        <v>3510</v>
      </c>
      <c r="G1540" s="74" t="s">
        <v>353</v>
      </c>
      <c r="H1540" s="74">
        <v>73763</v>
      </c>
      <c r="I1540" s="110"/>
      <c r="J1540" s="110"/>
      <c r="K1540" s="110"/>
      <c r="L1540" s="110"/>
      <c r="M1540" s="110"/>
      <c r="N1540" s="110">
        <v>0</v>
      </c>
    </row>
    <row r="1541" spans="1:14" x14ac:dyDescent="0.3">
      <c r="A1541" s="74">
        <v>370148</v>
      </c>
      <c r="B1541" s="74" t="s">
        <v>92</v>
      </c>
      <c r="C1541" s="74">
        <v>25</v>
      </c>
      <c r="D1541" s="74" t="s">
        <v>666</v>
      </c>
      <c r="E1541" s="74" t="s">
        <v>5348</v>
      </c>
      <c r="F1541" s="74" t="s">
        <v>5349</v>
      </c>
      <c r="G1541" s="74" t="s">
        <v>353</v>
      </c>
      <c r="H1541" s="74">
        <v>74447</v>
      </c>
      <c r="I1541" s="110">
        <v>0</v>
      </c>
      <c r="J1541" s="110"/>
      <c r="K1541" s="110">
        <v>55</v>
      </c>
      <c r="L1541" s="110"/>
      <c r="M1541" s="110">
        <v>45</v>
      </c>
      <c r="N1541" s="110">
        <v>60</v>
      </c>
    </row>
    <row r="1542" spans="1:14" x14ac:dyDescent="0.3">
      <c r="A1542" s="74">
        <v>370167</v>
      </c>
      <c r="B1542" s="74" t="s">
        <v>92</v>
      </c>
      <c r="C1542" s="74">
        <v>25</v>
      </c>
      <c r="D1542" s="74" t="s">
        <v>666</v>
      </c>
      <c r="E1542" s="74" t="s">
        <v>3551</v>
      </c>
      <c r="F1542" s="74" t="s">
        <v>3552</v>
      </c>
      <c r="G1542" s="74" t="s">
        <v>353</v>
      </c>
      <c r="H1542" s="74">
        <v>74063</v>
      </c>
      <c r="I1542" s="110"/>
      <c r="J1542" s="110"/>
      <c r="K1542" s="110"/>
      <c r="L1542" s="110"/>
      <c r="M1542" s="110">
        <v>50</v>
      </c>
      <c r="N1542" s="110">
        <v>50</v>
      </c>
    </row>
    <row r="1543" spans="1:14" x14ac:dyDescent="0.3">
      <c r="A1543" s="74">
        <v>370183</v>
      </c>
      <c r="B1543" s="74" t="s">
        <v>92</v>
      </c>
      <c r="C1543" s="74">
        <v>25</v>
      </c>
      <c r="D1543" s="74" t="s">
        <v>666</v>
      </c>
      <c r="E1543" s="74" t="s">
        <v>3568</v>
      </c>
      <c r="F1543" s="74" t="s">
        <v>3569</v>
      </c>
      <c r="G1543" s="74" t="s">
        <v>353</v>
      </c>
      <c r="H1543" s="74">
        <v>73669</v>
      </c>
      <c r="I1543" s="110"/>
      <c r="J1543" s="110"/>
      <c r="K1543" s="110"/>
      <c r="L1543" s="110"/>
      <c r="M1543" s="110"/>
      <c r="N1543" s="110">
        <v>0</v>
      </c>
    </row>
    <row r="1544" spans="1:14" x14ac:dyDescent="0.3">
      <c r="A1544" s="74">
        <v>370026</v>
      </c>
      <c r="B1544" s="74" t="s">
        <v>92</v>
      </c>
      <c r="C1544" s="74">
        <v>25</v>
      </c>
      <c r="D1544" s="74" t="s">
        <v>666</v>
      </c>
      <c r="E1544" s="74" t="s">
        <v>3407</v>
      </c>
      <c r="F1544" s="74" t="s">
        <v>3408</v>
      </c>
      <c r="G1544" s="74" t="s">
        <v>353</v>
      </c>
      <c r="H1544" s="74">
        <v>74012</v>
      </c>
      <c r="I1544" s="110"/>
      <c r="J1544" s="110"/>
      <c r="K1544" s="110"/>
      <c r="L1544" s="110"/>
      <c r="M1544" s="110"/>
      <c r="N1544" s="110">
        <v>0</v>
      </c>
    </row>
    <row r="1545" spans="1:14" x14ac:dyDescent="0.3">
      <c r="A1545" s="74">
        <v>370086</v>
      </c>
      <c r="B1545" s="74" t="s">
        <v>92</v>
      </c>
      <c r="C1545" s="74">
        <v>25</v>
      </c>
      <c r="D1545" s="74" t="s">
        <v>666</v>
      </c>
      <c r="E1545" s="74" t="s">
        <v>5312</v>
      </c>
      <c r="F1545" s="74" t="s">
        <v>3470</v>
      </c>
      <c r="G1545" s="74" t="s">
        <v>353</v>
      </c>
      <c r="H1545" s="74">
        <v>74037</v>
      </c>
      <c r="I1545" s="110">
        <v>162.08000000000001</v>
      </c>
      <c r="J1545" s="110"/>
      <c r="K1545" s="110"/>
      <c r="L1545" s="110"/>
      <c r="M1545" s="110"/>
      <c r="N1545" s="110">
        <v>0</v>
      </c>
    </row>
    <row r="1546" spans="1:14" x14ac:dyDescent="0.3">
      <c r="A1546" s="74">
        <v>370099</v>
      </c>
      <c r="B1546" s="74" t="s">
        <v>92</v>
      </c>
      <c r="C1546" s="74">
        <v>25</v>
      </c>
      <c r="D1546" s="74" t="s">
        <v>666</v>
      </c>
      <c r="E1546" s="74" t="s">
        <v>3481</v>
      </c>
      <c r="F1546" s="74" t="s">
        <v>3482</v>
      </c>
      <c r="G1546" s="74" t="s">
        <v>353</v>
      </c>
      <c r="H1546" s="74">
        <v>74501</v>
      </c>
      <c r="I1546" s="110">
        <v>0</v>
      </c>
      <c r="J1546" s="110"/>
      <c r="K1546" s="110"/>
      <c r="L1546" s="110"/>
      <c r="M1546" s="110"/>
      <c r="N1546" s="110"/>
    </row>
    <row r="1547" spans="1:14" x14ac:dyDescent="0.3">
      <c r="A1547" s="74">
        <v>370164</v>
      </c>
      <c r="B1547" s="74" t="s">
        <v>92</v>
      </c>
      <c r="C1547" s="74">
        <v>25</v>
      </c>
      <c r="D1547" s="74" t="s">
        <v>666</v>
      </c>
      <c r="E1547" s="74" t="s">
        <v>3549</v>
      </c>
      <c r="F1547" s="74" t="s">
        <v>3550</v>
      </c>
      <c r="G1547" s="74" t="s">
        <v>353</v>
      </c>
      <c r="H1547" s="74">
        <v>73080</v>
      </c>
      <c r="I1547" s="110"/>
      <c r="J1547" s="110"/>
      <c r="K1547" s="110"/>
      <c r="L1547" s="110"/>
      <c r="M1547" s="110">
        <v>0</v>
      </c>
      <c r="N1547" s="110">
        <v>0</v>
      </c>
    </row>
    <row r="1548" spans="1:14" x14ac:dyDescent="0.3">
      <c r="A1548" s="74">
        <v>370173</v>
      </c>
      <c r="B1548" s="74" t="s">
        <v>92</v>
      </c>
      <c r="C1548" s="74">
        <v>25</v>
      </c>
      <c r="D1548" s="74" t="s">
        <v>666</v>
      </c>
      <c r="E1548" s="74" t="s">
        <v>2519</v>
      </c>
      <c r="F1548" s="74" t="s">
        <v>3557</v>
      </c>
      <c r="G1548" s="74" t="s">
        <v>353</v>
      </c>
      <c r="H1548" s="74">
        <v>74070</v>
      </c>
      <c r="I1548" s="110"/>
      <c r="J1548" s="110"/>
      <c r="K1548" s="110"/>
      <c r="L1548" s="110">
        <v>0</v>
      </c>
      <c r="M1548" s="110">
        <v>0</v>
      </c>
      <c r="N1548" s="110">
        <v>0</v>
      </c>
    </row>
    <row r="1549" spans="1:14" x14ac:dyDescent="0.3">
      <c r="A1549" s="74">
        <v>370180</v>
      </c>
      <c r="B1549" s="74" t="s">
        <v>92</v>
      </c>
      <c r="C1549" s="74">
        <v>25</v>
      </c>
      <c r="D1549" s="74" t="s">
        <v>666</v>
      </c>
      <c r="E1549" s="74" t="s">
        <v>3566</v>
      </c>
      <c r="F1549" s="74" t="s">
        <v>3567</v>
      </c>
      <c r="G1549" s="74" t="s">
        <v>353</v>
      </c>
      <c r="H1549" s="74">
        <v>74464</v>
      </c>
      <c r="I1549" s="110">
        <v>0</v>
      </c>
      <c r="J1549" s="110"/>
      <c r="K1549" s="110">
        <v>0</v>
      </c>
      <c r="L1549" s="110"/>
      <c r="M1549" s="110">
        <v>0</v>
      </c>
      <c r="N1549" s="110">
        <v>0</v>
      </c>
    </row>
    <row r="1550" spans="1:14" x14ac:dyDescent="0.3">
      <c r="A1550" s="74">
        <v>370214</v>
      </c>
      <c r="B1550" s="74" t="s">
        <v>92</v>
      </c>
      <c r="C1550" s="74">
        <v>25</v>
      </c>
      <c r="D1550" s="74" t="s">
        <v>666</v>
      </c>
      <c r="E1550" s="74" t="s">
        <v>3588</v>
      </c>
      <c r="F1550" s="74" t="s">
        <v>3589</v>
      </c>
      <c r="G1550" s="74" t="s">
        <v>353</v>
      </c>
      <c r="H1550" s="74">
        <v>73801</v>
      </c>
      <c r="I1550" s="110">
        <v>1000</v>
      </c>
      <c r="J1550" s="110"/>
      <c r="K1550" s="110"/>
      <c r="L1550" s="110"/>
      <c r="M1550" s="110"/>
      <c r="N1550" s="110"/>
    </row>
    <row r="1551" spans="1:14" x14ac:dyDescent="0.3">
      <c r="A1551" s="74">
        <v>370008</v>
      </c>
      <c r="B1551" s="74" t="s">
        <v>92</v>
      </c>
      <c r="C1551" s="74">
        <v>25</v>
      </c>
      <c r="D1551" s="74" t="s">
        <v>666</v>
      </c>
      <c r="E1551" s="74" t="s">
        <v>5663</v>
      </c>
      <c r="F1551" s="74" t="s">
        <v>5664</v>
      </c>
      <c r="G1551" s="74" t="s">
        <v>353</v>
      </c>
      <c r="H1551" s="74">
        <v>74820</v>
      </c>
      <c r="I1551" s="110"/>
      <c r="J1551" s="110"/>
      <c r="K1551" s="110"/>
      <c r="L1551" s="110"/>
      <c r="M1551" s="110"/>
      <c r="N1551" s="110">
        <v>0</v>
      </c>
    </row>
    <row r="1552" spans="1:14" x14ac:dyDescent="0.3">
      <c r="A1552" s="74">
        <v>370035</v>
      </c>
      <c r="B1552" s="74" t="s">
        <v>92</v>
      </c>
      <c r="C1552" s="74">
        <v>25</v>
      </c>
      <c r="D1552" s="74" t="s">
        <v>666</v>
      </c>
      <c r="E1552" s="74" t="s">
        <v>3410</v>
      </c>
      <c r="F1552" s="74" t="s">
        <v>3411</v>
      </c>
      <c r="G1552" s="74" t="s">
        <v>353</v>
      </c>
      <c r="H1552" s="74">
        <v>74834</v>
      </c>
      <c r="I1552" s="110"/>
      <c r="J1552" s="110"/>
      <c r="K1552" s="110">
        <v>0</v>
      </c>
      <c r="L1552" s="110">
        <v>0</v>
      </c>
      <c r="M1552" s="110">
        <v>0</v>
      </c>
      <c r="N1552" s="110">
        <v>0</v>
      </c>
    </row>
    <row r="1553" spans="1:14" x14ac:dyDescent="0.3">
      <c r="A1553" s="74">
        <v>370038</v>
      </c>
      <c r="B1553" s="74" t="s">
        <v>92</v>
      </c>
      <c r="C1553" s="74">
        <v>25</v>
      </c>
      <c r="D1553" s="74" t="s">
        <v>666</v>
      </c>
      <c r="E1553" s="74" t="s">
        <v>3414</v>
      </c>
      <c r="F1553" s="74" t="s">
        <v>3415</v>
      </c>
      <c r="G1553" s="74" t="s">
        <v>353</v>
      </c>
      <c r="H1553" s="74">
        <v>73023</v>
      </c>
      <c r="I1553" s="110">
        <v>0</v>
      </c>
      <c r="J1553" s="110"/>
      <c r="K1553" s="110">
        <v>0</v>
      </c>
      <c r="L1553" s="110"/>
      <c r="M1553" s="110"/>
      <c r="N1553" s="110">
        <v>1117</v>
      </c>
    </row>
    <row r="1554" spans="1:14" x14ac:dyDescent="0.3">
      <c r="A1554" s="74">
        <v>370045</v>
      </c>
      <c r="B1554" s="74" t="s">
        <v>92</v>
      </c>
      <c r="C1554" s="74">
        <v>25</v>
      </c>
      <c r="D1554" s="74" t="s">
        <v>666</v>
      </c>
      <c r="E1554" s="74" t="s">
        <v>3420</v>
      </c>
      <c r="F1554" s="74" t="s">
        <v>3421</v>
      </c>
      <c r="G1554" s="74" t="s">
        <v>353</v>
      </c>
      <c r="H1554" s="74">
        <v>73029</v>
      </c>
      <c r="I1554" s="110">
        <v>0</v>
      </c>
      <c r="J1554" s="110"/>
      <c r="K1554" s="110">
        <v>0</v>
      </c>
      <c r="L1554" s="110"/>
      <c r="M1554" s="110">
        <v>0</v>
      </c>
      <c r="N1554" s="110">
        <v>0</v>
      </c>
    </row>
    <row r="1555" spans="1:14" x14ac:dyDescent="0.3">
      <c r="A1555" s="74">
        <v>370062</v>
      </c>
      <c r="B1555" s="74" t="s">
        <v>92</v>
      </c>
      <c r="C1555" s="74">
        <v>25</v>
      </c>
      <c r="D1555" s="74" t="s">
        <v>666</v>
      </c>
      <c r="E1555" s="74" t="s">
        <v>5665</v>
      </c>
      <c r="F1555" s="74" t="s">
        <v>5666</v>
      </c>
      <c r="G1555" s="74" t="s">
        <v>353</v>
      </c>
      <c r="H1555" s="74">
        <v>73542</v>
      </c>
      <c r="I1555" s="110"/>
      <c r="J1555" s="110"/>
      <c r="K1555" s="110"/>
      <c r="L1555" s="110"/>
      <c r="M1555" s="110"/>
      <c r="N1555" s="110"/>
    </row>
    <row r="1556" spans="1:14" x14ac:dyDescent="0.3">
      <c r="A1556" s="74">
        <v>370066</v>
      </c>
      <c r="B1556" s="74" t="s">
        <v>92</v>
      </c>
      <c r="C1556" s="74">
        <v>25</v>
      </c>
      <c r="D1556" s="74" t="s">
        <v>666</v>
      </c>
      <c r="E1556" s="74" t="s">
        <v>3449</v>
      </c>
      <c r="F1556" s="74" t="s">
        <v>3450</v>
      </c>
      <c r="G1556" s="74" t="s">
        <v>353</v>
      </c>
      <c r="H1556" s="74">
        <v>73040</v>
      </c>
      <c r="I1556" s="110"/>
      <c r="J1556" s="110"/>
      <c r="K1556" s="110"/>
      <c r="L1556" s="110"/>
      <c r="M1556" s="110"/>
      <c r="N1556" s="110">
        <v>1500</v>
      </c>
    </row>
    <row r="1557" spans="1:14" x14ac:dyDescent="0.3">
      <c r="A1557" s="74">
        <v>370073</v>
      </c>
      <c r="B1557" s="74" t="s">
        <v>92</v>
      </c>
      <c r="C1557" s="74">
        <v>25</v>
      </c>
      <c r="D1557" s="74" t="s">
        <v>666</v>
      </c>
      <c r="E1557" s="74" t="s">
        <v>3457</v>
      </c>
      <c r="F1557" s="74" t="s">
        <v>3458</v>
      </c>
      <c r="G1557" s="74" t="s">
        <v>353</v>
      </c>
      <c r="H1557" s="74">
        <v>74937</v>
      </c>
      <c r="I1557" s="110">
        <v>0</v>
      </c>
      <c r="J1557" s="110"/>
      <c r="K1557" s="110"/>
      <c r="L1557" s="110"/>
      <c r="M1557" s="110"/>
      <c r="N1557" s="110"/>
    </row>
    <row r="1558" spans="1:14" x14ac:dyDescent="0.3">
      <c r="A1558" s="74">
        <v>370095</v>
      </c>
      <c r="B1558" s="74" t="s">
        <v>92</v>
      </c>
      <c r="C1558" s="74">
        <v>25</v>
      </c>
      <c r="D1558" s="74" t="s">
        <v>666</v>
      </c>
      <c r="E1558" s="74" t="s">
        <v>3476</v>
      </c>
      <c r="F1558" s="74" t="s">
        <v>3475</v>
      </c>
      <c r="G1558" s="74" t="s">
        <v>353</v>
      </c>
      <c r="H1558" s="74" t="s">
        <v>362</v>
      </c>
      <c r="I1558" s="110">
        <v>416.67</v>
      </c>
      <c r="J1558" s="110"/>
      <c r="K1558" s="110"/>
      <c r="L1558" s="110"/>
      <c r="M1558" s="110"/>
      <c r="N1558" s="110">
        <v>0</v>
      </c>
    </row>
    <row r="1559" spans="1:14" x14ac:dyDescent="0.3">
      <c r="A1559" s="74">
        <v>370124</v>
      </c>
      <c r="B1559" s="74" t="s">
        <v>92</v>
      </c>
      <c r="C1559" s="74">
        <v>25</v>
      </c>
      <c r="D1559" s="74" t="s">
        <v>666</v>
      </c>
      <c r="E1559" s="74" t="s">
        <v>3508</v>
      </c>
      <c r="F1559" s="74" t="s">
        <v>3509</v>
      </c>
      <c r="G1559" s="74" t="s">
        <v>353</v>
      </c>
      <c r="H1559" s="74" t="s">
        <v>356</v>
      </c>
      <c r="I1559" s="110">
        <v>400</v>
      </c>
      <c r="J1559" s="110"/>
      <c r="K1559" s="110"/>
      <c r="L1559" s="110"/>
      <c r="M1559" s="110"/>
      <c r="N1559" s="110">
        <v>0</v>
      </c>
    </row>
    <row r="1560" spans="1:14" x14ac:dyDescent="0.3">
      <c r="A1560" s="74">
        <v>370160</v>
      </c>
      <c r="B1560" s="74" t="s">
        <v>92</v>
      </c>
      <c r="C1560" s="74">
        <v>25</v>
      </c>
      <c r="D1560" s="74" t="s">
        <v>666</v>
      </c>
      <c r="E1560" s="74" t="s">
        <v>3543</v>
      </c>
      <c r="F1560" s="74" t="s">
        <v>3544</v>
      </c>
      <c r="G1560" s="74" t="s">
        <v>353</v>
      </c>
      <c r="H1560" s="74">
        <v>73766</v>
      </c>
      <c r="I1560" s="110">
        <v>0</v>
      </c>
      <c r="J1560" s="110"/>
      <c r="K1560" s="110"/>
      <c r="L1560" s="110"/>
      <c r="M1560" s="110">
        <v>0</v>
      </c>
      <c r="N1560" s="110">
        <v>0</v>
      </c>
    </row>
    <row r="1561" spans="1:14" x14ac:dyDescent="0.3">
      <c r="A1561" s="74">
        <v>370191</v>
      </c>
      <c r="B1561" s="74" t="s">
        <v>92</v>
      </c>
      <c r="C1561" s="74">
        <v>25</v>
      </c>
      <c r="D1561" s="74" t="s">
        <v>666</v>
      </c>
      <c r="E1561" s="74" t="s">
        <v>3575</v>
      </c>
      <c r="F1561" s="74" t="s">
        <v>3573</v>
      </c>
      <c r="G1561" s="74" t="s">
        <v>353</v>
      </c>
      <c r="H1561" s="74">
        <v>74119</v>
      </c>
      <c r="I1561" s="110">
        <v>600</v>
      </c>
      <c r="J1561" s="110"/>
      <c r="K1561" s="110">
        <v>0</v>
      </c>
      <c r="L1561" s="110"/>
      <c r="M1561" s="110">
        <v>0</v>
      </c>
      <c r="N1561" s="110">
        <v>20</v>
      </c>
    </row>
    <row r="1562" spans="1:14" x14ac:dyDescent="0.3">
      <c r="A1562" s="74">
        <v>370203</v>
      </c>
      <c r="B1562" s="74" t="s">
        <v>92</v>
      </c>
      <c r="C1562" s="74">
        <v>25</v>
      </c>
      <c r="D1562" s="74" t="s">
        <v>666</v>
      </c>
      <c r="E1562" s="74" t="s">
        <v>3580</v>
      </c>
      <c r="F1562" s="74" t="s">
        <v>3581</v>
      </c>
      <c r="G1562" s="74" t="s">
        <v>353</v>
      </c>
      <c r="H1562" s="74">
        <v>74467</v>
      </c>
      <c r="I1562" s="110">
        <v>215</v>
      </c>
      <c r="J1562" s="110">
        <v>0</v>
      </c>
      <c r="K1562" s="110"/>
      <c r="L1562" s="110"/>
      <c r="M1562" s="110"/>
      <c r="N1562" s="110">
        <v>0</v>
      </c>
    </row>
    <row r="1563" spans="1:14" x14ac:dyDescent="0.3">
      <c r="A1563" s="74">
        <v>370205</v>
      </c>
      <c r="B1563" s="74" t="s">
        <v>92</v>
      </c>
      <c r="C1563" s="74">
        <v>25</v>
      </c>
      <c r="D1563" s="74" t="s">
        <v>666</v>
      </c>
      <c r="E1563" s="74" t="s">
        <v>1948</v>
      </c>
      <c r="F1563" s="74" t="s">
        <v>5667</v>
      </c>
      <c r="G1563" s="74" t="s">
        <v>353</v>
      </c>
      <c r="H1563" s="74">
        <v>73572</v>
      </c>
      <c r="I1563" s="110"/>
      <c r="J1563" s="110"/>
      <c r="K1563" s="110"/>
      <c r="L1563" s="110"/>
      <c r="M1563" s="110">
        <v>0</v>
      </c>
      <c r="N1563" s="110">
        <v>93</v>
      </c>
    </row>
    <row r="1564" spans="1:14" x14ac:dyDescent="0.3">
      <c r="A1564" s="74">
        <v>370012</v>
      </c>
      <c r="B1564" s="74" t="s">
        <v>92</v>
      </c>
      <c r="C1564" s="74">
        <v>25</v>
      </c>
      <c r="D1564" s="74" t="s">
        <v>666</v>
      </c>
      <c r="E1564" s="74" t="s">
        <v>3394</v>
      </c>
      <c r="F1564" s="74" t="s">
        <v>3395</v>
      </c>
      <c r="G1564" s="74" t="s">
        <v>353</v>
      </c>
      <c r="H1564" s="74">
        <v>73717</v>
      </c>
      <c r="I1564" s="110">
        <v>1337.56</v>
      </c>
      <c r="J1564" s="110"/>
      <c r="K1564" s="110">
        <v>0</v>
      </c>
      <c r="L1564" s="110"/>
      <c r="M1564" s="110">
        <v>0</v>
      </c>
      <c r="N1564" s="110">
        <v>441</v>
      </c>
    </row>
    <row r="1565" spans="1:14" x14ac:dyDescent="0.3">
      <c r="A1565" s="74">
        <v>370016</v>
      </c>
      <c r="B1565" s="74" t="s">
        <v>92</v>
      </c>
      <c r="C1565" s="74">
        <v>25</v>
      </c>
      <c r="D1565" s="74" t="s">
        <v>666</v>
      </c>
      <c r="E1565" s="74" t="s">
        <v>5660</v>
      </c>
      <c r="F1565" s="74" t="s">
        <v>5661</v>
      </c>
      <c r="G1565" s="74" t="s">
        <v>353</v>
      </c>
      <c r="H1565" s="74">
        <v>73401</v>
      </c>
      <c r="I1565" s="110"/>
      <c r="J1565" s="110"/>
      <c r="K1565" s="110"/>
      <c r="L1565" s="110"/>
      <c r="M1565" s="110"/>
      <c r="N1565" s="110"/>
    </row>
    <row r="1566" spans="1:14" x14ac:dyDescent="0.3">
      <c r="A1566" s="74">
        <v>370024</v>
      </c>
      <c r="B1566" s="74" t="s">
        <v>92</v>
      </c>
      <c r="C1566" s="74">
        <v>25</v>
      </c>
      <c r="D1566" s="74" t="s">
        <v>666</v>
      </c>
      <c r="E1566" s="74" t="s">
        <v>3402</v>
      </c>
      <c r="F1566" s="74" t="s">
        <v>3403</v>
      </c>
      <c r="G1566" s="74" t="s">
        <v>353</v>
      </c>
      <c r="H1566" s="74">
        <v>74010</v>
      </c>
      <c r="I1566" s="110"/>
      <c r="J1566" s="110"/>
      <c r="K1566" s="110"/>
      <c r="L1566" s="110"/>
      <c r="M1566" s="110"/>
      <c r="N1566" s="110">
        <v>0</v>
      </c>
    </row>
    <row r="1567" spans="1:14" x14ac:dyDescent="0.3">
      <c r="A1567" s="74">
        <v>370037</v>
      </c>
      <c r="B1567" s="74" t="s">
        <v>92</v>
      </c>
      <c r="C1567" s="74">
        <v>25</v>
      </c>
      <c r="D1567" s="74" t="s">
        <v>666</v>
      </c>
      <c r="E1567" s="74" t="s">
        <v>3412</v>
      </c>
      <c r="F1567" s="74" t="s">
        <v>3413</v>
      </c>
      <c r="G1567" s="74" t="s">
        <v>353</v>
      </c>
      <c r="H1567" s="74" t="s">
        <v>354</v>
      </c>
      <c r="I1567" s="110">
        <v>1883</v>
      </c>
      <c r="J1567" s="110"/>
      <c r="K1567" s="110">
        <v>0</v>
      </c>
      <c r="L1567" s="110">
        <v>0</v>
      </c>
      <c r="M1567" s="110"/>
      <c r="N1567" s="110"/>
    </row>
    <row r="1568" spans="1:14" x14ac:dyDescent="0.3">
      <c r="A1568" s="74">
        <v>370040</v>
      </c>
      <c r="B1568" s="74" t="s">
        <v>92</v>
      </c>
      <c r="C1568" s="74">
        <v>25</v>
      </c>
      <c r="D1568" s="74" t="s">
        <v>666</v>
      </c>
      <c r="E1568" s="74" t="s">
        <v>3416</v>
      </c>
      <c r="F1568" s="74" t="s">
        <v>3417</v>
      </c>
      <c r="G1568" s="74" t="s">
        <v>353</v>
      </c>
      <c r="H1568" s="74">
        <v>74017</v>
      </c>
      <c r="I1568" s="110">
        <v>377.66</v>
      </c>
      <c r="J1568" s="110">
        <v>0</v>
      </c>
      <c r="K1568" s="110">
        <v>0</v>
      </c>
      <c r="L1568" s="110"/>
      <c r="M1568" s="110">
        <v>0</v>
      </c>
      <c r="N1568" s="110">
        <v>5</v>
      </c>
    </row>
    <row r="1569" spans="1:14" x14ac:dyDescent="0.3">
      <c r="A1569" s="74">
        <v>370041</v>
      </c>
      <c r="B1569" s="74" t="s">
        <v>92</v>
      </c>
      <c r="C1569" s="74">
        <v>25</v>
      </c>
      <c r="D1569" s="74" t="s">
        <v>666</v>
      </c>
      <c r="E1569" s="74" t="s">
        <v>2596</v>
      </c>
      <c r="F1569" s="74" t="s">
        <v>3418</v>
      </c>
      <c r="G1569" s="74" t="s">
        <v>353</v>
      </c>
      <c r="H1569" s="74">
        <v>73729</v>
      </c>
      <c r="I1569" s="110">
        <v>350</v>
      </c>
      <c r="J1569" s="110"/>
      <c r="K1569" s="110"/>
      <c r="L1569" s="110"/>
      <c r="M1569" s="110">
        <v>0</v>
      </c>
      <c r="N1569" s="110">
        <v>75</v>
      </c>
    </row>
    <row r="1570" spans="1:14" x14ac:dyDescent="0.3">
      <c r="A1570" s="74">
        <v>370044</v>
      </c>
      <c r="B1570" s="74" t="s">
        <v>92</v>
      </c>
      <c r="C1570" s="74">
        <v>25</v>
      </c>
      <c r="D1570" s="74" t="s">
        <v>666</v>
      </c>
      <c r="E1570" s="74" t="s">
        <v>3058</v>
      </c>
      <c r="F1570" s="74" t="s">
        <v>3419</v>
      </c>
      <c r="G1570" s="74" t="s">
        <v>353</v>
      </c>
      <c r="H1570" s="74">
        <v>74023</v>
      </c>
      <c r="I1570" s="110">
        <v>575.36</v>
      </c>
      <c r="J1570" s="110">
        <v>0</v>
      </c>
      <c r="K1570" s="110"/>
      <c r="L1570" s="110"/>
      <c r="M1570" s="110"/>
      <c r="N1570" s="110">
        <v>175</v>
      </c>
    </row>
    <row r="1571" spans="1:14" x14ac:dyDescent="0.3">
      <c r="A1571" s="74">
        <v>370050</v>
      </c>
      <c r="B1571" s="74" t="s">
        <v>92</v>
      </c>
      <c r="C1571" s="74">
        <v>25</v>
      </c>
      <c r="D1571" s="74" t="s">
        <v>666</v>
      </c>
      <c r="E1571" s="74" t="s">
        <v>3422</v>
      </c>
      <c r="F1571" s="74" t="s">
        <v>3423</v>
      </c>
      <c r="G1571" s="74" t="s">
        <v>353</v>
      </c>
      <c r="H1571" s="74">
        <v>73533</v>
      </c>
      <c r="I1571" s="110">
        <v>2000</v>
      </c>
      <c r="J1571" s="110">
        <v>0</v>
      </c>
      <c r="K1571" s="110"/>
      <c r="L1571" s="110"/>
      <c r="M1571" s="110">
        <v>0</v>
      </c>
      <c r="N1571" s="110">
        <v>1136.5</v>
      </c>
    </row>
    <row r="1572" spans="1:14" x14ac:dyDescent="0.3">
      <c r="A1572" s="74">
        <v>370052</v>
      </c>
      <c r="B1572" s="74" t="s">
        <v>92</v>
      </c>
      <c r="C1572" s="74">
        <v>25</v>
      </c>
      <c r="D1572" s="74" t="s">
        <v>666</v>
      </c>
      <c r="E1572" s="74" t="s">
        <v>3426</v>
      </c>
      <c r="F1572" s="74" t="s">
        <v>3427</v>
      </c>
      <c r="G1572" s="74" t="s">
        <v>353</v>
      </c>
      <c r="H1572" s="74">
        <v>74701</v>
      </c>
      <c r="I1572" s="110"/>
      <c r="J1572" s="110"/>
      <c r="K1572" s="110"/>
      <c r="L1572" s="110">
        <v>0</v>
      </c>
      <c r="M1572" s="110"/>
      <c r="N1572" s="110"/>
    </row>
    <row r="1573" spans="1:14" x14ac:dyDescent="0.3">
      <c r="A1573" s="74">
        <v>370053</v>
      </c>
      <c r="B1573" s="74" t="s">
        <v>92</v>
      </c>
      <c r="C1573" s="74">
        <v>25</v>
      </c>
      <c r="D1573" s="74" t="s">
        <v>666</v>
      </c>
      <c r="E1573" s="74" t="s">
        <v>3428</v>
      </c>
      <c r="F1573" s="74" t="s">
        <v>3429</v>
      </c>
      <c r="G1573" s="74" t="s">
        <v>353</v>
      </c>
      <c r="H1573" s="74" t="s">
        <v>357</v>
      </c>
      <c r="I1573" s="110">
        <v>19177</v>
      </c>
      <c r="J1573" s="110"/>
      <c r="K1573" s="110">
        <v>0</v>
      </c>
      <c r="L1573" s="110">
        <v>130</v>
      </c>
      <c r="M1573" s="110">
        <v>0</v>
      </c>
      <c r="N1573" s="110">
        <v>1725</v>
      </c>
    </row>
    <row r="1574" spans="1:14" x14ac:dyDescent="0.3">
      <c r="A1574" s="74">
        <v>370055</v>
      </c>
      <c r="B1574" s="74" t="s">
        <v>92</v>
      </c>
      <c r="C1574" s="74">
        <v>25</v>
      </c>
      <c r="D1574" s="74" t="s">
        <v>666</v>
      </c>
      <c r="E1574" s="74" t="s">
        <v>3433</v>
      </c>
      <c r="F1574" s="74" t="s">
        <v>3434</v>
      </c>
      <c r="G1574" s="74" t="s">
        <v>353</v>
      </c>
      <c r="H1574" s="74">
        <v>73648</v>
      </c>
      <c r="I1574" s="110">
        <v>0</v>
      </c>
      <c r="J1574" s="110"/>
      <c r="K1574" s="110"/>
      <c r="L1574" s="110"/>
      <c r="M1574" s="110"/>
      <c r="N1574" s="110">
        <v>0</v>
      </c>
    </row>
    <row r="1575" spans="1:14" x14ac:dyDescent="0.3">
      <c r="A1575" s="74">
        <v>370056</v>
      </c>
      <c r="B1575" s="74" t="s">
        <v>92</v>
      </c>
      <c r="C1575" s="74">
        <v>25</v>
      </c>
      <c r="D1575" s="74" t="s">
        <v>666</v>
      </c>
      <c r="E1575" s="74" t="s">
        <v>3435</v>
      </c>
      <c r="F1575" s="74" t="s">
        <v>3436</v>
      </c>
      <c r="G1575" s="74" t="s">
        <v>353</v>
      </c>
      <c r="H1575" s="74" t="s">
        <v>358</v>
      </c>
      <c r="I1575" s="110">
        <v>0</v>
      </c>
      <c r="J1575" s="110"/>
      <c r="K1575" s="110"/>
      <c r="L1575" s="110"/>
      <c r="M1575" s="110">
        <v>0</v>
      </c>
      <c r="N1575" s="110">
        <v>745</v>
      </c>
    </row>
    <row r="1576" spans="1:14" x14ac:dyDescent="0.3">
      <c r="A1576" s="74">
        <v>370064</v>
      </c>
      <c r="B1576" s="74" t="s">
        <v>92</v>
      </c>
      <c r="C1576" s="74">
        <v>25</v>
      </c>
      <c r="D1576" s="74" t="s">
        <v>666</v>
      </c>
      <c r="E1576" s="74" t="s">
        <v>3444</v>
      </c>
      <c r="F1576" s="74" t="s">
        <v>3445</v>
      </c>
      <c r="G1576" s="74" t="s">
        <v>353</v>
      </c>
      <c r="H1576" s="74">
        <v>73843</v>
      </c>
      <c r="I1576" s="110"/>
      <c r="J1576" s="110"/>
      <c r="K1576" s="110"/>
      <c r="L1576" s="110"/>
      <c r="M1576" s="110"/>
      <c r="N1576" s="110">
        <v>270</v>
      </c>
    </row>
    <row r="1577" spans="1:14" x14ac:dyDescent="0.3">
      <c r="A1577" s="74">
        <v>370068</v>
      </c>
      <c r="B1577" s="74" t="s">
        <v>92</v>
      </c>
      <c r="C1577" s="74">
        <v>25</v>
      </c>
      <c r="D1577" s="74" t="s">
        <v>666</v>
      </c>
      <c r="E1577" s="74" t="s">
        <v>3451</v>
      </c>
      <c r="F1577" s="74" t="s">
        <v>3452</v>
      </c>
      <c r="G1577" s="74" t="s">
        <v>353</v>
      </c>
      <c r="H1577" s="74">
        <v>73044</v>
      </c>
      <c r="I1577" s="110">
        <v>1833.34</v>
      </c>
      <c r="J1577" s="110"/>
      <c r="K1577" s="110">
        <v>0</v>
      </c>
      <c r="L1577" s="110"/>
      <c r="M1577" s="110">
        <v>25</v>
      </c>
      <c r="N1577" s="110">
        <v>747</v>
      </c>
    </row>
    <row r="1578" spans="1:14" x14ac:dyDescent="0.3">
      <c r="A1578" s="74">
        <v>370071</v>
      </c>
      <c r="B1578" s="74" t="s">
        <v>92</v>
      </c>
      <c r="C1578" s="74">
        <v>25</v>
      </c>
      <c r="D1578" s="74" t="s">
        <v>666</v>
      </c>
      <c r="E1578" s="74" t="s">
        <v>3453</v>
      </c>
      <c r="F1578" s="74" t="s">
        <v>3454</v>
      </c>
      <c r="G1578" s="74" t="s">
        <v>353</v>
      </c>
      <c r="H1578" s="74" t="s">
        <v>650</v>
      </c>
      <c r="I1578" s="110">
        <v>279</v>
      </c>
      <c r="J1578" s="110"/>
      <c r="K1578" s="110"/>
      <c r="L1578" s="110"/>
      <c r="M1578" s="110"/>
      <c r="N1578" s="110"/>
    </row>
    <row r="1579" spans="1:14" x14ac:dyDescent="0.3">
      <c r="A1579" s="74">
        <v>370072</v>
      </c>
      <c r="B1579" s="74" t="s">
        <v>92</v>
      </c>
      <c r="C1579" s="74">
        <v>25</v>
      </c>
      <c r="D1579" s="74" t="s">
        <v>666</v>
      </c>
      <c r="E1579" s="74" t="s">
        <v>3455</v>
      </c>
      <c r="F1579" s="74" t="s">
        <v>3456</v>
      </c>
      <c r="G1579" s="74" t="s">
        <v>353</v>
      </c>
      <c r="H1579" s="74">
        <v>73438</v>
      </c>
      <c r="I1579" s="110">
        <v>0</v>
      </c>
      <c r="J1579" s="110"/>
      <c r="K1579" s="110"/>
      <c r="L1579" s="110"/>
      <c r="M1579" s="110"/>
      <c r="N1579" s="110">
        <v>0</v>
      </c>
    </row>
    <row r="1580" spans="1:14" x14ac:dyDescent="0.3">
      <c r="A1580" s="74">
        <v>370075</v>
      </c>
      <c r="B1580" s="74" t="s">
        <v>92</v>
      </c>
      <c r="C1580" s="74">
        <v>25</v>
      </c>
      <c r="D1580" s="74" t="s">
        <v>666</v>
      </c>
      <c r="E1580" s="74" t="s">
        <v>2546</v>
      </c>
      <c r="F1580" s="74" t="s">
        <v>3459</v>
      </c>
      <c r="G1580" s="74" t="s">
        <v>353</v>
      </c>
      <c r="H1580" s="74">
        <v>73742</v>
      </c>
      <c r="I1580" s="110">
        <v>0</v>
      </c>
      <c r="J1580" s="110"/>
      <c r="K1580" s="110">
        <v>0</v>
      </c>
      <c r="L1580" s="110"/>
      <c r="M1580" s="110">
        <v>0</v>
      </c>
      <c r="N1580" s="110">
        <v>0</v>
      </c>
    </row>
    <row r="1581" spans="1:14" x14ac:dyDescent="0.3">
      <c r="A1581" s="74">
        <v>370076</v>
      </c>
      <c r="B1581" s="74" t="s">
        <v>92</v>
      </c>
      <c r="C1581" s="74">
        <v>25</v>
      </c>
      <c r="D1581" s="74" t="s">
        <v>666</v>
      </c>
      <c r="E1581" s="74" t="s">
        <v>3460</v>
      </c>
      <c r="F1581" s="74" t="s">
        <v>5662</v>
      </c>
      <c r="G1581" s="74" t="s">
        <v>353</v>
      </c>
      <c r="H1581" s="74">
        <v>74437</v>
      </c>
      <c r="I1581" s="110"/>
      <c r="J1581" s="110"/>
      <c r="K1581" s="110"/>
      <c r="L1581" s="110"/>
      <c r="M1581" s="110"/>
      <c r="N1581" s="110"/>
    </row>
    <row r="1582" spans="1:14" x14ac:dyDescent="0.3">
      <c r="A1582" s="74">
        <v>370077</v>
      </c>
      <c r="B1582" s="74" t="s">
        <v>92</v>
      </c>
      <c r="C1582" s="74">
        <v>25</v>
      </c>
      <c r="D1582" s="74" t="s">
        <v>666</v>
      </c>
      <c r="E1582" s="74" t="s">
        <v>3461</v>
      </c>
      <c r="F1582" s="74" t="s">
        <v>3462</v>
      </c>
      <c r="G1582" s="74" t="s">
        <v>353</v>
      </c>
      <c r="H1582" s="74" t="s">
        <v>360</v>
      </c>
      <c r="I1582" s="110">
        <v>3220.11</v>
      </c>
      <c r="J1582" s="110"/>
      <c r="K1582" s="110"/>
      <c r="L1582" s="110"/>
      <c r="M1582" s="110">
        <v>0</v>
      </c>
      <c r="N1582" s="110">
        <v>0</v>
      </c>
    </row>
    <row r="1583" spans="1:14" x14ac:dyDescent="0.3">
      <c r="A1583" s="74">
        <v>370079</v>
      </c>
      <c r="B1583" s="74" t="s">
        <v>92</v>
      </c>
      <c r="C1583" s="74">
        <v>25</v>
      </c>
      <c r="D1583" s="74" t="s">
        <v>666</v>
      </c>
      <c r="E1583" s="74" t="s">
        <v>3463</v>
      </c>
      <c r="F1583" s="74" t="s">
        <v>3464</v>
      </c>
      <c r="G1583" s="74" t="s">
        <v>353</v>
      </c>
      <c r="H1583" s="74">
        <v>74035</v>
      </c>
      <c r="I1583" s="110"/>
      <c r="J1583" s="110"/>
      <c r="K1583" s="110"/>
      <c r="L1583" s="110"/>
      <c r="M1583" s="110">
        <v>0</v>
      </c>
      <c r="N1583" s="110">
        <v>0</v>
      </c>
    </row>
    <row r="1584" spans="1:14" x14ac:dyDescent="0.3">
      <c r="A1584" s="74">
        <v>370081</v>
      </c>
      <c r="B1584" s="74" t="s">
        <v>92</v>
      </c>
      <c r="C1584" s="74">
        <v>25</v>
      </c>
      <c r="D1584" s="74" t="s">
        <v>666</v>
      </c>
      <c r="E1584" s="74" t="s">
        <v>3465</v>
      </c>
      <c r="F1584" s="74" t="s">
        <v>3466</v>
      </c>
      <c r="G1584" s="74" t="s">
        <v>353</v>
      </c>
      <c r="H1584" s="74">
        <v>74743</v>
      </c>
      <c r="I1584" s="110"/>
      <c r="J1584" s="110"/>
      <c r="K1584" s="110"/>
      <c r="L1584" s="110"/>
      <c r="M1584" s="110">
        <v>0</v>
      </c>
      <c r="N1584" s="110">
        <v>0</v>
      </c>
    </row>
    <row r="1585" spans="1:14" x14ac:dyDescent="0.3">
      <c r="A1585" s="74">
        <v>370097</v>
      </c>
      <c r="B1585" s="74" t="s">
        <v>92</v>
      </c>
      <c r="C1585" s="74">
        <v>25</v>
      </c>
      <c r="D1585" s="74" t="s">
        <v>666</v>
      </c>
      <c r="E1585" s="74" t="s">
        <v>3477</v>
      </c>
      <c r="F1585" s="74" t="s">
        <v>3478</v>
      </c>
      <c r="G1585" s="74" t="s">
        <v>353</v>
      </c>
      <c r="H1585" s="74">
        <v>73052</v>
      </c>
      <c r="I1585" s="110"/>
      <c r="J1585" s="110"/>
      <c r="K1585" s="110">
        <v>0</v>
      </c>
      <c r="L1585" s="110"/>
      <c r="M1585" s="110"/>
      <c r="N1585" s="110"/>
    </row>
    <row r="1586" spans="1:14" x14ac:dyDescent="0.3">
      <c r="A1586" s="74">
        <v>370098</v>
      </c>
      <c r="B1586" s="74" t="s">
        <v>92</v>
      </c>
      <c r="C1586" s="74">
        <v>25</v>
      </c>
      <c r="D1586" s="74" t="s">
        <v>666</v>
      </c>
      <c r="E1586" s="74" t="s">
        <v>3479</v>
      </c>
      <c r="F1586" s="74" t="s">
        <v>3480</v>
      </c>
      <c r="G1586" s="74" t="s">
        <v>353</v>
      </c>
      <c r="H1586" s="74">
        <v>73054</v>
      </c>
      <c r="I1586" s="110">
        <v>0</v>
      </c>
      <c r="J1586" s="110"/>
      <c r="K1586" s="110"/>
      <c r="L1586" s="110"/>
      <c r="M1586" s="110"/>
      <c r="N1586" s="110">
        <v>0</v>
      </c>
    </row>
    <row r="1587" spans="1:14" x14ac:dyDescent="0.3">
      <c r="A1587" s="74">
        <v>370108</v>
      </c>
      <c r="B1587" s="74" t="s">
        <v>92</v>
      </c>
      <c r="C1587" s="74">
        <v>25</v>
      </c>
      <c r="D1587" s="74" t="s">
        <v>666</v>
      </c>
      <c r="E1587" s="74" t="s">
        <v>3486</v>
      </c>
      <c r="F1587" s="74" t="s">
        <v>3487</v>
      </c>
      <c r="G1587" s="74" t="s">
        <v>353</v>
      </c>
      <c r="H1587" s="74">
        <v>73160</v>
      </c>
      <c r="I1587" s="110">
        <v>2985.28</v>
      </c>
      <c r="J1587" s="110"/>
      <c r="K1587" s="110"/>
      <c r="L1587" s="110"/>
      <c r="M1587" s="110">
        <v>0</v>
      </c>
      <c r="N1587" s="110">
        <v>271</v>
      </c>
    </row>
    <row r="1588" spans="1:14" x14ac:dyDescent="0.3">
      <c r="A1588" s="74">
        <v>370109</v>
      </c>
      <c r="B1588" s="74" t="s">
        <v>92</v>
      </c>
      <c r="C1588" s="74">
        <v>25</v>
      </c>
      <c r="D1588" s="74" t="s">
        <v>666</v>
      </c>
      <c r="E1588" s="74" t="s">
        <v>3488</v>
      </c>
      <c r="F1588" s="74" t="s">
        <v>3489</v>
      </c>
      <c r="G1588" s="74" t="s">
        <v>353</v>
      </c>
      <c r="H1588" s="74">
        <v>74445</v>
      </c>
      <c r="I1588" s="110">
        <v>0</v>
      </c>
      <c r="J1588" s="110"/>
      <c r="K1588" s="110">
        <v>0</v>
      </c>
      <c r="L1588" s="110"/>
      <c r="M1588" s="110">
        <v>0</v>
      </c>
      <c r="N1588" s="110">
        <v>0</v>
      </c>
    </row>
    <row r="1589" spans="1:14" x14ac:dyDescent="0.3">
      <c r="A1589" s="74">
        <v>370120</v>
      </c>
      <c r="B1589" s="74" t="s">
        <v>92</v>
      </c>
      <c r="C1589" s="74">
        <v>25</v>
      </c>
      <c r="D1589" s="74" t="s">
        <v>666</v>
      </c>
      <c r="E1589" s="74" t="s">
        <v>3502</v>
      </c>
      <c r="F1589" s="74" t="s">
        <v>3503</v>
      </c>
      <c r="G1589" s="74" t="s">
        <v>353</v>
      </c>
      <c r="H1589" s="74">
        <v>74647</v>
      </c>
      <c r="I1589" s="110">
        <v>0</v>
      </c>
      <c r="J1589" s="110"/>
      <c r="K1589" s="110"/>
      <c r="L1589" s="110"/>
      <c r="M1589" s="110">
        <v>0</v>
      </c>
      <c r="N1589" s="110">
        <v>0</v>
      </c>
    </row>
    <row r="1590" spans="1:14" x14ac:dyDescent="0.3">
      <c r="A1590" s="74">
        <v>370123</v>
      </c>
      <c r="B1590" s="74" t="s">
        <v>92</v>
      </c>
      <c r="C1590" s="74">
        <v>25</v>
      </c>
      <c r="D1590" s="74" t="s">
        <v>666</v>
      </c>
      <c r="E1590" s="74" t="s">
        <v>3506</v>
      </c>
      <c r="F1590" s="74" t="s">
        <v>3507</v>
      </c>
      <c r="G1590" s="74" t="s">
        <v>353</v>
      </c>
      <c r="H1590" s="74">
        <v>73069</v>
      </c>
      <c r="I1590" s="110">
        <v>11559.16</v>
      </c>
      <c r="J1590" s="110"/>
      <c r="K1590" s="110"/>
      <c r="L1590" s="110"/>
      <c r="M1590" s="110"/>
      <c r="N1590" s="110">
        <v>7690</v>
      </c>
    </row>
    <row r="1591" spans="1:14" x14ac:dyDescent="0.3">
      <c r="A1591" s="74">
        <v>370132</v>
      </c>
      <c r="B1591" s="74" t="s">
        <v>92</v>
      </c>
      <c r="C1591" s="74">
        <v>25</v>
      </c>
      <c r="D1591" s="74" t="s">
        <v>666</v>
      </c>
      <c r="E1591" s="74" t="s">
        <v>3517</v>
      </c>
      <c r="F1591" s="74" t="s">
        <v>3513</v>
      </c>
      <c r="G1591" s="74" t="s">
        <v>353</v>
      </c>
      <c r="H1591" s="74">
        <v>73118</v>
      </c>
      <c r="I1591" s="110">
        <v>0</v>
      </c>
      <c r="J1591" s="110"/>
      <c r="K1591" s="110"/>
      <c r="L1591" s="110"/>
      <c r="M1591" s="110"/>
      <c r="N1591" s="110">
        <v>0</v>
      </c>
    </row>
    <row r="1592" spans="1:14" x14ac:dyDescent="0.3">
      <c r="A1592" s="74">
        <v>370138</v>
      </c>
      <c r="B1592" s="74" t="s">
        <v>92</v>
      </c>
      <c r="C1592" s="74">
        <v>25</v>
      </c>
      <c r="D1592" s="74" t="s">
        <v>666</v>
      </c>
      <c r="E1592" s="74" t="s">
        <v>3523</v>
      </c>
      <c r="F1592" s="74" t="s">
        <v>3522</v>
      </c>
      <c r="G1592" s="74" t="s">
        <v>353</v>
      </c>
      <c r="H1592" s="74" t="s">
        <v>651</v>
      </c>
      <c r="I1592" s="110">
        <v>2850.25</v>
      </c>
      <c r="J1592" s="110"/>
      <c r="K1592" s="110"/>
      <c r="L1592" s="110"/>
      <c r="M1592" s="110">
        <v>0</v>
      </c>
      <c r="N1592" s="110">
        <v>25</v>
      </c>
    </row>
    <row r="1593" spans="1:14" x14ac:dyDescent="0.3">
      <c r="A1593" s="74">
        <v>370153</v>
      </c>
      <c r="B1593" s="74" t="s">
        <v>92</v>
      </c>
      <c r="C1593" s="74">
        <v>25</v>
      </c>
      <c r="D1593" s="74" t="s">
        <v>666</v>
      </c>
      <c r="E1593" s="74" t="s">
        <v>3531</v>
      </c>
      <c r="F1593" s="74" t="s">
        <v>3532</v>
      </c>
      <c r="G1593" s="74" t="s">
        <v>353</v>
      </c>
      <c r="H1593" s="74">
        <v>73075</v>
      </c>
      <c r="I1593" s="110">
        <v>0</v>
      </c>
      <c r="J1593" s="110"/>
      <c r="K1593" s="110">
        <v>0</v>
      </c>
      <c r="L1593" s="110">
        <v>0</v>
      </c>
      <c r="M1593" s="110">
        <v>0</v>
      </c>
      <c r="N1593" s="110">
        <v>0</v>
      </c>
    </row>
    <row r="1594" spans="1:14" x14ac:dyDescent="0.3">
      <c r="A1594" s="74">
        <v>370154</v>
      </c>
      <c r="B1594" s="74" t="s">
        <v>92</v>
      </c>
      <c r="C1594" s="74">
        <v>25</v>
      </c>
      <c r="D1594" s="74" t="s">
        <v>666</v>
      </c>
      <c r="E1594" s="74" t="s">
        <v>3533</v>
      </c>
      <c r="F1594" s="74" t="s">
        <v>3534</v>
      </c>
      <c r="G1594" s="74" t="s">
        <v>353</v>
      </c>
      <c r="H1594" s="74">
        <v>74056</v>
      </c>
      <c r="I1594" s="110">
        <v>0</v>
      </c>
      <c r="J1594" s="110"/>
      <c r="K1594" s="110"/>
      <c r="L1594" s="110"/>
      <c r="M1594" s="110">
        <v>0</v>
      </c>
      <c r="N1594" s="110">
        <v>0</v>
      </c>
    </row>
    <row r="1595" spans="1:14" x14ac:dyDescent="0.3">
      <c r="A1595" s="74">
        <v>370155</v>
      </c>
      <c r="B1595" s="74" t="s">
        <v>92</v>
      </c>
      <c r="C1595" s="74">
        <v>25</v>
      </c>
      <c r="D1595" s="74" t="s">
        <v>666</v>
      </c>
      <c r="E1595" s="74" t="s">
        <v>799</v>
      </c>
      <c r="F1595" s="74" t="s">
        <v>3535</v>
      </c>
      <c r="G1595" s="74" t="s">
        <v>353</v>
      </c>
      <c r="H1595" s="74">
        <v>74058</v>
      </c>
      <c r="I1595" s="110"/>
      <c r="J1595" s="110"/>
      <c r="K1595" s="110"/>
      <c r="L1595" s="110"/>
      <c r="M1595" s="110">
        <v>0</v>
      </c>
      <c r="N1595" s="110">
        <v>0</v>
      </c>
    </row>
    <row r="1596" spans="1:14" x14ac:dyDescent="0.3">
      <c r="A1596" s="74">
        <v>370156</v>
      </c>
      <c r="B1596" s="74" t="s">
        <v>92</v>
      </c>
      <c r="C1596" s="74">
        <v>25</v>
      </c>
      <c r="D1596" s="74" t="s">
        <v>666</v>
      </c>
      <c r="E1596" s="74" t="s">
        <v>3536</v>
      </c>
      <c r="F1596" s="74" t="s">
        <v>3317</v>
      </c>
      <c r="G1596" s="74" t="s">
        <v>353</v>
      </c>
      <c r="H1596" s="74">
        <v>73077</v>
      </c>
      <c r="I1596" s="110">
        <v>600</v>
      </c>
      <c r="J1596" s="110"/>
      <c r="K1596" s="110"/>
      <c r="L1596" s="110"/>
      <c r="M1596" s="110">
        <v>571</v>
      </c>
      <c r="N1596" s="110">
        <v>353</v>
      </c>
    </row>
    <row r="1597" spans="1:14" x14ac:dyDescent="0.3">
      <c r="A1597" s="74">
        <v>370158</v>
      </c>
      <c r="B1597" s="74" t="s">
        <v>92</v>
      </c>
      <c r="C1597" s="74">
        <v>25</v>
      </c>
      <c r="D1597" s="74" t="s">
        <v>666</v>
      </c>
      <c r="E1597" s="74" t="s">
        <v>3539</v>
      </c>
      <c r="F1597" s="74" t="s">
        <v>3540</v>
      </c>
      <c r="G1597" s="74" t="s">
        <v>353</v>
      </c>
      <c r="H1597" s="74">
        <v>74601</v>
      </c>
      <c r="I1597" s="110">
        <v>0</v>
      </c>
      <c r="J1597" s="110"/>
      <c r="K1597" s="110"/>
      <c r="L1597" s="110"/>
      <c r="M1597" s="110">
        <v>0</v>
      </c>
      <c r="N1597" s="110">
        <v>0</v>
      </c>
    </row>
    <row r="1598" spans="1:14" x14ac:dyDescent="0.3">
      <c r="A1598" s="74">
        <v>370162</v>
      </c>
      <c r="B1598" s="74" t="s">
        <v>92</v>
      </c>
      <c r="C1598" s="74">
        <v>25</v>
      </c>
      <c r="D1598" s="74" t="s">
        <v>666</v>
      </c>
      <c r="E1598" s="74" t="s">
        <v>3545</v>
      </c>
      <c r="F1598" s="74" t="s">
        <v>3546</v>
      </c>
      <c r="G1598" s="74" t="s">
        <v>353</v>
      </c>
      <c r="H1598" s="74">
        <v>74864</v>
      </c>
      <c r="I1598" s="110"/>
      <c r="J1598" s="110">
        <v>0</v>
      </c>
      <c r="K1598" s="110"/>
      <c r="L1598" s="110"/>
      <c r="M1598" s="110"/>
      <c r="N1598" s="110">
        <v>0</v>
      </c>
    </row>
    <row r="1599" spans="1:14" x14ac:dyDescent="0.3">
      <c r="A1599" s="74">
        <v>370163</v>
      </c>
      <c r="B1599" s="74" t="s">
        <v>92</v>
      </c>
      <c r="C1599" s="74">
        <v>25</v>
      </c>
      <c r="D1599" s="74" t="s">
        <v>666</v>
      </c>
      <c r="E1599" s="74" t="s">
        <v>3547</v>
      </c>
      <c r="F1599" s="74" t="s">
        <v>3548</v>
      </c>
      <c r="G1599" s="74" t="s">
        <v>353</v>
      </c>
      <c r="H1599" s="74">
        <v>74361</v>
      </c>
      <c r="I1599" s="110"/>
      <c r="J1599" s="110"/>
      <c r="K1599" s="110"/>
      <c r="L1599" s="110"/>
      <c r="M1599" s="110">
        <v>0</v>
      </c>
      <c r="N1599" s="110">
        <v>0</v>
      </c>
    </row>
    <row r="1600" spans="1:14" x14ac:dyDescent="0.3">
      <c r="A1600" s="74">
        <v>370171</v>
      </c>
      <c r="B1600" s="74" t="s">
        <v>92</v>
      </c>
      <c r="C1600" s="74">
        <v>25</v>
      </c>
      <c r="D1600" s="74" t="s">
        <v>666</v>
      </c>
      <c r="E1600" s="74" t="s">
        <v>3553</v>
      </c>
      <c r="F1600" s="74" t="s">
        <v>3554</v>
      </c>
      <c r="G1600" s="74" t="s">
        <v>353</v>
      </c>
      <c r="H1600" s="74" t="s">
        <v>363</v>
      </c>
      <c r="I1600" s="110">
        <v>0</v>
      </c>
      <c r="J1600" s="110"/>
      <c r="K1600" s="110"/>
      <c r="L1600" s="110"/>
      <c r="M1600" s="110"/>
      <c r="N1600" s="110"/>
    </row>
    <row r="1601" spans="1:14" x14ac:dyDescent="0.3">
      <c r="A1601" s="74">
        <v>370172</v>
      </c>
      <c r="B1601" s="74" t="s">
        <v>92</v>
      </c>
      <c r="C1601" s="74">
        <v>25</v>
      </c>
      <c r="D1601" s="74" t="s">
        <v>666</v>
      </c>
      <c r="E1601" s="74" t="s">
        <v>3555</v>
      </c>
      <c r="F1601" s="74" t="s">
        <v>3556</v>
      </c>
      <c r="G1601" s="74" t="s">
        <v>353</v>
      </c>
      <c r="H1601" s="74">
        <v>74804</v>
      </c>
      <c r="I1601" s="110">
        <v>0</v>
      </c>
      <c r="J1601" s="110"/>
      <c r="K1601" s="110">
        <v>0</v>
      </c>
      <c r="L1601" s="110"/>
      <c r="M1601" s="110">
        <v>75</v>
      </c>
      <c r="N1601" s="110">
        <v>0</v>
      </c>
    </row>
    <row r="1602" spans="1:14" x14ac:dyDescent="0.3">
      <c r="A1602" s="74">
        <v>370176</v>
      </c>
      <c r="B1602" s="74" t="s">
        <v>92</v>
      </c>
      <c r="C1602" s="74">
        <v>176</v>
      </c>
      <c r="D1602" s="74" t="s">
        <v>666</v>
      </c>
      <c r="E1602" s="74" t="s">
        <v>3558</v>
      </c>
      <c r="F1602" s="74" t="s">
        <v>3559</v>
      </c>
      <c r="G1602" s="74" t="s">
        <v>353</v>
      </c>
      <c r="H1602" s="74">
        <v>74462</v>
      </c>
      <c r="I1602" s="110">
        <v>0</v>
      </c>
      <c r="J1602" s="110">
        <v>70</v>
      </c>
      <c r="K1602" s="110"/>
      <c r="L1602" s="110"/>
      <c r="M1602" s="110"/>
      <c r="N1602" s="110">
        <v>0</v>
      </c>
    </row>
    <row r="1603" spans="1:14" x14ac:dyDescent="0.3">
      <c r="A1603" s="74">
        <v>370177</v>
      </c>
      <c r="B1603" s="74" t="s">
        <v>92</v>
      </c>
      <c r="C1603" s="74">
        <v>25</v>
      </c>
      <c r="D1603" s="74" t="s">
        <v>666</v>
      </c>
      <c r="E1603" s="74" t="s">
        <v>3560</v>
      </c>
      <c r="F1603" s="74" t="s">
        <v>3561</v>
      </c>
      <c r="G1603" s="74" t="s">
        <v>353</v>
      </c>
      <c r="H1603" s="74">
        <v>74075</v>
      </c>
      <c r="I1603" s="110">
        <v>4500</v>
      </c>
      <c r="J1603" s="110">
        <v>0</v>
      </c>
      <c r="K1603" s="110">
        <v>20</v>
      </c>
      <c r="L1603" s="110">
        <v>20</v>
      </c>
      <c r="M1603" s="110">
        <v>50</v>
      </c>
      <c r="N1603" s="110">
        <v>1706.95</v>
      </c>
    </row>
    <row r="1604" spans="1:14" x14ac:dyDescent="0.3">
      <c r="A1604" s="74">
        <v>370178</v>
      </c>
      <c r="B1604" s="74" t="s">
        <v>92</v>
      </c>
      <c r="C1604" s="74">
        <v>25</v>
      </c>
      <c r="D1604" s="74" t="s">
        <v>666</v>
      </c>
      <c r="E1604" s="74" t="s">
        <v>3562</v>
      </c>
      <c r="F1604" s="74" t="s">
        <v>3563</v>
      </c>
      <c r="G1604" s="74" t="s">
        <v>353</v>
      </c>
      <c r="H1604" s="74">
        <v>74079</v>
      </c>
      <c r="I1604" s="110">
        <v>250</v>
      </c>
      <c r="J1604" s="110"/>
      <c r="K1604" s="110"/>
      <c r="L1604" s="110"/>
      <c r="M1604" s="110"/>
      <c r="N1604" s="110">
        <v>0</v>
      </c>
    </row>
    <row r="1605" spans="1:14" x14ac:dyDescent="0.3">
      <c r="A1605" s="74">
        <v>370179</v>
      </c>
      <c r="B1605" s="74" t="s">
        <v>92</v>
      </c>
      <c r="C1605" s="74">
        <v>25</v>
      </c>
      <c r="D1605" s="74" t="s">
        <v>666</v>
      </c>
      <c r="E1605" s="74" t="s">
        <v>3564</v>
      </c>
      <c r="F1605" s="74" t="s">
        <v>3565</v>
      </c>
      <c r="G1605" s="74" t="s">
        <v>353</v>
      </c>
      <c r="H1605" s="74">
        <v>73086</v>
      </c>
      <c r="I1605" s="110">
        <v>500</v>
      </c>
      <c r="J1605" s="110"/>
      <c r="K1605" s="110"/>
      <c r="L1605" s="110">
        <v>766</v>
      </c>
      <c r="M1605" s="110"/>
      <c r="N1605" s="110">
        <v>676.5</v>
      </c>
    </row>
    <row r="1606" spans="1:14" x14ac:dyDescent="0.3">
      <c r="A1606" s="74">
        <v>370217</v>
      </c>
      <c r="B1606" s="74" t="s">
        <v>92</v>
      </c>
      <c r="C1606" s="74">
        <v>25</v>
      </c>
      <c r="D1606" s="74" t="s">
        <v>666</v>
      </c>
      <c r="E1606" s="74" t="s">
        <v>3590</v>
      </c>
      <c r="F1606" s="74" t="s">
        <v>3591</v>
      </c>
      <c r="G1606" s="74" t="s">
        <v>353</v>
      </c>
      <c r="H1606" s="74">
        <v>73099</v>
      </c>
      <c r="I1606" s="110">
        <v>452.89</v>
      </c>
      <c r="J1606" s="110"/>
      <c r="K1606" s="110">
        <v>0</v>
      </c>
      <c r="L1606" s="110"/>
      <c r="M1606" s="110"/>
      <c r="N1606" s="110"/>
    </row>
    <row r="1607" spans="1:14" x14ac:dyDescent="0.3">
      <c r="A1607" s="74">
        <v>370223</v>
      </c>
      <c r="B1607" s="74" t="s">
        <v>92</v>
      </c>
      <c r="C1607" s="74">
        <v>25</v>
      </c>
      <c r="D1607" s="74" t="s">
        <v>3594</v>
      </c>
      <c r="E1607" s="74" t="s">
        <v>6277</v>
      </c>
      <c r="F1607" s="74" t="s">
        <v>3571</v>
      </c>
      <c r="G1607" s="74" t="s">
        <v>353</v>
      </c>
      <c r="H1607" s="74">
        <v>74133</v>
      </c>
      <c r="I1607" s="110">
        <v>1344.31</v>
      </c>
      <c r="J1607" s="110"/>
      <c r="K1607" s="110"/>
      <c r="L1607" s="110"/>
      <c r="M1607" s="110">
        <v>0</v>
      </c>
      <c r="N1607" s="110">
        <v>25</v>
      </c>
    </row>
    <row r="1608" spans="1:14" x14ac:dyDescent="0.3">
      <c r="A1608" s="74">
        <v>370065</v>
      </c>
      <c r="B1608" s="74" t="s">
        <v>92</v>
      </c>
      <c r="C1608" s="74">
        <v>25</v>
      </c>
      <c r="D1608" s="74" t="s">
        <v>3446</v>
      </c>
      <c r="E1608" s="74" t="s">
        <v>3447</v>
      </c>
      <c r="F1608" s="74" t="s">
        <v>3448</v>
      </c>
      <c r="G1608" s="74" t="s">
        <v>353</v>
      </c>
      <c r="H1608" s="74">
        <v>73738</v>
      </c>
      <c r="I1608" s="110">
        <v>800</v>
      </c>
      <c r="J1608" s="110"/>
      <c r="K1608" s="110">
        <v>0</v>
      </c>
      <c r="L1608" s="110">
        <v>0</v>
      </c>
      <c r="M1608" s="110">
        <v>0</v>
      </c>
      <c r="N1608" s="110">
        <v>0</v>
      </c>
    </row>
    <row r="1609" spans="1:14" x14ac:dyDescent="0.3">
      <c r="A1609" s="74">
        <v>370193</v>
      </c>
      <c r="B1609" s="74" t="s">
        <v>92</v>
      </c>
      <c r="C1609" s="74">
        <v>25</v>
      </c>
      <c r="D1609" s="74" t="s">
        <v>3576</v>
      </c>
      <c r="E1609" s="74" t="s">
        <v>3577</v>
      </c>
      <c r="F1609" s="74" t="s">
        <v>3571</v>
      </c>
      <c r="G1609" s="74" t="s">
        <v>353</v>
      </c>
      <c r="H1609" s="74">
        <v>74135</v>
      </c>
      <c r="I1609" s="110">
        <v>0</v>
      </c>
      <c r="J1609" s="110"/>
      <c r="K1609" s="110"/>
      <c r="L1609" s="110"/>
      <c r="M1609" s="110"/>
      <c r="N1609" s="110">
        <v>0</v>
      </c>
    </row>
    <row r="1610" spans="1:14" x14ac:dyDescent="0.3">
      <c r="A1610" s="74">
        <v>370133</v>
      </c>
      <c r="B1610" s="74" t="s">
        <v>92</v>
      </c>
      <c r="C1610" s="74">
        <v>25</v>
      </c>
      <c r="D1610" s="74" t="s">
        <v>849</v>
      </c>
      <c r="E1610" s="74" t="s">
        <v>3518</v>
      </c>
      <c r="F1610" s="74" t="s">
        <v>3513</v>
      </c>
      <c r="G1610" s="74" t="s">
        <v>353</v>
      </c>
      <c r="H1610" s="74">
        <v>73119</v>
      </c>
      <c r="I1610" s="110"/>
      <c r="J1610" s="110"/>
      <c r="K1610" s="110">
        <v>186</v>
      </c>
      <c r="L1610" s="110">
        <v>53</v>
      </c>
      <c r="M1610" s="110">
        <v>70</v>
      </c>
      <c r="N1610" s="110">
        <v>60</v>
      </c>
    </row>
    <row r="1611" spans="1:14" x14ac:dyDescent="0.3">
      <c r="A1611" s="74">
        <v>370082</v>
      </c>
      <c r="B1611" s="74" t="s">
        <v>92</v>
      </c>
      <c r="C1611" s="74">
        <v>25</v>
      </c>
      <c r="D1611" s="74" t="s">
        <v>3467</v>
      </c>
      <c r="E1611" s="74" t="s">
        <v>3468</v>
      </c>
      <c r="F1611" s="74" t="s">
        <v>3469</v>
      </c>
      <c r="G1611" s="74" t="s">
        <v>353</v>
      </c>
      <c r="H1611" s="74">
        <v>74640</v>
      </c>
      <c r="I1611" s="110">
        <v>0</v>
      </c>
      <c r="J1611" s="110"/>
      <c r="K1611" s="110"/>
      <c r="L1611" s="110"/>
      <c r="M1611" s="110"/>
      <c r="N1611" s="110">
        <v>0</v>
      </c>
    </row>
    <row r="1612" spans="1:14" x14ac:dyDescent="0.3">
      <c r="A1612" s="74">
        <v>370242</v>
      </c>
      <c r="B1612" s="74" t="s">
        <v>92</v>
      </c>
      <c r="C1612" s="74">
        <v>25</v>
      </c>
      <c r="D1612" s="74" t="s">
        <v>5668</v>
      </c>
      <c r="E1612" s="74" t="s">
        <v>5669</v>
      </c>
      <c r="F1612" s="74" t="s">
        <v>3516</v>
      </c>
      <c r="G1612" s="74" t="s">
        <v>353</v>
      </c>
      <c r="H1612" s="74" t="s">
        <v>5670</v>
      </c>
      <c r="I1612" s="110"/>
      <c r="J1612" s="110"/>
      <c r="K1612" s="110"/>
      <c r="L1612" s="110"/>
      <c r="M1612" s="110"/>
      <c r="N1612" s="110"/>
    </row>
    <row r="1613" spans="1:14" x14ac:dyDescent="0.3">
      <c r="A1613" s="74">
        <v>370233</v>
      </c>
      <c r="B1613" s="74" t="s">
        <v>92</v>
      </c>
      <c r="C1613" s="74">
        <v>25</v>
      </c>
      <c r="D1613" s="74" t="s">
        <v>3600</v>
      </c>
      <c r="E1613" s="74" t="s">
        <v>3601</v>
      </c>
      <c r="F1613" s="74" t="s">
        <v>3438</v>
      </c>
      <c r="G1613" s="74" t="s">
        <v>353</v>
      </c>
      <c r="H1613" s="74">
        <v>73701</v>
      </c>
      <c r="I1613" s="110">
        <v>0</v>
      </c>
      <c r="J1613" s="110"/>
      <c r="K1613" s="110">
        <v>0</v>
      </c>
      <c r="L1613" s="110">
        <v>0</v>
      </c>
      <c r="M1613" s="110">
        <v>0</v>
      </c>
      <c r="N1613" s="110">
        <v>0</v>
      </c>
    </row>
    <row r="1614" spans="1:14" x14ac:dyDescent="0.3">
      <c r="A1614" s="74">
        <v>370136</v>
      </c>
      <c r="B1614" s="74" t="s">
        <v>92</v>
      </c>
      <c r="C1614" s="74">
        <v>25</v>
      </c>
      <c r="D1614" s="74" t="s">
        <v>1424</v>
      </c>
      <c r="E1614" s="74" t="s">
        <v>3519</v>
      </c>
      <c r="F1614" s="74" t="s">
        <v>3513</v>
      </c>
      <c r="G1614" s="74" t="s">
        <v>353</v>
      </c>
      <c r="H1614" s="74">
        <v>73107</v>
      </c>
      <c r="I1614" s="110">
        <v>0</v>
      </c>
      <c r="J1614" s="110"/>
      <c r="K1614" s="110"/>
      <c r="L1614" s="110"/>
      <c r="M1614" s="110">
        <v>0</v>
      </c>
      <c r="N1614" s="110">
        <v>0</v>
      </c>
    </row>
    <row r="1615" spans="1:14" x14ac:dyDescent="0.3">
      <c r="A1615" s="74">
        <v>370137</v>
      </c>
      <c r="B1615" s="74" t="s">
        <v>92</v>
      </c>
      <c r="C1615" s="74">
        <v>25</v>
      </c>
      <c r="D1615" s="74" t="s">
        <v>3520</v>
      </c>
      <c r="E1615" s="74" t="s">
        <v>3521</v>
      </c>
      <c r="F1615" s="74" t="s">
        <v>3522</v>
      </c>
      <c r="G1615" s="74" t="s">
        <v>353</v>
      </c>
      <c r="H1615" s="74">
        <v>73110</v>
      </c>
      <c r="I1615" s="110">
        <v>500</v>
      </c>
      <c r="J1615" s="110">
        <v>0</v>
      </c>
      <c r="K1615" s="110"/>
      <c r="L1615" s="110">
        <v>0</v>
      </c>
      <c r="M1615" s="110">
        <v>28</v>
      </c>
      <c r="N1615" s="110">
        <v>90</v>
      </c>
    </row>
    <row r="1616" spans="1:14" x14ac:dyDescent="0.3">
      <c r="A1616" s="74">
        <v>379025</v>
      </c>
      <c r="B1616" s="74" t="s">
        <v>92</v>
      </c>
      <c r="C1616" s="74">
        <v>25</v>
      </c>
      <c r="D1616" s="74" t="s">
        <v>3605</v>
      </c>
      <c r="E1616" s="74" t="s">
        <v>3606</v>
      </c>
      <c r="F1616" s="74" t="s">
        <v>3513</v>
      </c>
      <c r="G1616" s="74" t="s">
        <v>353</v>
      </c>
      <c r="H1616" s="74">
        <v>73118</v>
      </c>
      <c r="I1616" s="110">
        <v>0</v>
      </c>
      <c r="J1616" s="110">
        <v>25</v>
      </c>
      <c r="K1616" s="110"/>
      <c r="L1616" s="110"/>
      <c r="M1616" s="110"/>
      <c r="N1616" s="110"/>
    </row>
    <row r="1617" spans="1:14" x14ac:dyDescent="0.3">
      <c r="A1617" s="74">
        <v>370110</v>
      </c>
      <c r="B1617" s="74" t="s">
        <v>92</v>
      </c>
      <c r="C1617" s="74">
        <v>25</v>
      </c>
      <c r="D1617" s="74" t="s">
        <v>3490</v>
      </c>
      <c r="E1617" s="74" t="s">
        <v>3491</v>
      </c>
      <c r="F1617" s="74" t="s">
        <v>3492</v>
      </c>
      <c r="G1617" s="74" t="s">
        <v>353</v>
      </c>
      <c r="H1617" s="74">
        <v>73061</v>
      </c>
      <c r="I1617" s="110">
        <v>354</v>
      </c>
      <c r="J1617" s="110"/>
      <c r="K1617" s="110"/>
      <c r="L1617" s="110"/>
      <c r="M1617" s="110"/>
      <c r="N1617" s="110"/>
    </row>
    <row r="1618" spans="1:14" x14ac:dyDescent="0.3">
      <c r="A1618" s="74">
        <v>370115</v>
      </c>
      <c r="B1618" s="74" t="s">
        <v>92</v>
      </c>
      <c r="C1618" s="74">
        <v>25</v>
      </c>
      <c r="D1618" s="74" t="s">
        <v>3493</v>
      </c>
      <c r="E1618" s="74" t="s">
        <v>3494</v>
      </c>
      <c r="F1618" s="74" t="s">
        <v>3495</v>
      </c>
      <c r="G1618" s="74" t="s">
        <v>353</v>
      </c>
      <c r="H1618" s="74" t="s">
        <v>359</v>
      </c>
      <c r="I1618" s="110">
        <v>206.38</v>
      </c>
      <c r="J1618" s="110"/>
      <c r="K1618" s="110"/>
      <c r="L1618" s="110"/>
      <c r="M1618" s="110"/>
      <c r="N1618" s="110">
        <v>124.77</v>
      </c>
    </row>
    <row r="1619" spans="1:14" x14ac:dyDescent="0.3">
      <c r="A1619" s="74">
        <v>370117</v>
      </c>
      <c r="B1619" s="74" t="s">
        <v>92</v>
      </c>
      <c r="C1619" s="74">
        <v>25</v>
      </c>
      <c r="D1619" s="74" t="s">
        <v>3496</v>
      </c>
      <c r="E1619" s="74" t="s">
        <v>3497</v>
      </c>
      <c r="F1619" s="74" t="s">
        <v>3498</v>
      </c>
      <c r="G1619" s="74" t="s">
        <v>353</v>
      </c>
      <c r="H1619" s="74">
        <v>73761</v>
      </c>
      <c r="I1619" s="110">
        <v>0</v>
      </c>
      <c r="J1619" s="110"/>
      <c r="K1619" s="110">
        <v>0</v>
      </c>
      <c r="L1619" s="110">
        <v>0</v>
      </c>
      <c r="M1619" s="110">
        <v>0</v>
      </c>
      <c r="N1619" s="110">
        <v>0</v>
      </c>
    </row>
    <row r="1620" spans="1:14" x14ac:dyDescent="0.3">
      <c r="A1620" s="74">
        <v>370139</v>
      </c>
      <c r="B1620" s="74" t="s">
        <v>92</v>
      </c>
      <c r="C1620" s="74">
        <v>25</v>
      </c>
      <c r="D1620" s="74" t="s">
        <v>1194</v>
      </c>
      <c r="E1620" s="74" t="s">
        <v>3524</v>
      </c>
      <c r="F1620" s="74" t="s">
        <v>3513</v>
      </c>
      <c r="G1620" s="74" t="s">
        <v>353</v>
      </c>
      <c r="H1620" s="74">
        <v>73162</v>
      </c>
      <c r="I1620" s="110">
        <v>1400</v>
      </c>
      <c r="J1620" s="110"/>
      <c r="K1620" s="110"/>
      <c r="L1620" s="110">
        <v>0</v>
      </c>
      <c r="M1620" s="110">
        <v>250</v>
      </c>
      <c r="N1620" s="110">
        <v>86</v>
      </c>
    </row>
    <row r="1621" spans="1:14" x14ac:dyDescent="0.3">
      <c r="A1621" s="74">
        <v>370237</v>
      </c>
      <c r="B1621" s="74" t="s">
        <v>92</v>
      </c>
      <c r="C1621" s="74">
        <v>25</v>
      </c>
      <c r="D1621" s="74" t="s">
        <v>699</v>
      </c>
      <c r="E1621" s="74" t="s">
        <v>3602</v>
      </c>
      <c r="F1621" s="74" t="s">
        <v>3516</v>
      </c>
      <c r="G1621" s="74" t="s">
        <v>353</v>
      </c>
      <c r="H1621" s="74">
        <v>73170</v>
      </c>
      <c r="I1621" s="110">
        <v>586.71</v>
      </c>
      <c r="J1621" s="110"/>
      <c r="K1621" s="110">
        <v>0</v>
      </c>
      <c r="L1621" s="110"/>
      <c r="M1621" s="110"/>
      <c r="N1621" s="110">
        <v>0</v>
      </c>
    </row>
    <row r="1622" spans="1:14" x14ac:dyDescent="0.3">
      <c r="A1622" s="74">
        <v>370121</v>
      </c>
      <c r="B1622" s="74" t="s">
        <v>92</v>
      </c>
      <c r="C1622" s="74">
        <v>25</v>
      </c>
      <c r="D1622" s="74" t="s">
        <v>3504</v>
      </c>
      <c r="E1622" s="74" t="s">
        <v>3505</v>
      </c>
      <c r="F1622" s="74" t="s">
        <v>3516</v>
      </c>
      <c r="G1622" s="74" t="s">
        <v>353</v>
      </c>
      <c r="H1622" s="74">
        <v>73141</v>
      </c>
      <c r="I1622" s="110">
        <v>0</v>
      </c>
      <c r="J1622" s="110"/>
      <c r="K1622" s="110"/>
      <c r="L1622" s="110"/>
      <c r="M1622" s="110">
        <v>25</v>
      </c>
      <c r="N1622" s="110"/>
    </row>
    <row r="1623" spans="1:14" x14ac:dyDescent="0.3">
      <c r="A1623" s="74">
        <v>370140</v>
      </c>
      <c r="B1623" s="74" t="s">
        <v>92</v>
      </c>
      <c r="C1623" s="74">
        <v>25</v>
      </c>
      <c r="D1623" s="74" t="s">
        <v>2887</v>
      </c>
      <c r="E1623" s="74" t="s">
        <v>3525</v>
      </c>
      <c r="F1623" s="74" t="s">
        <v>3516</v>
      </c>
      <c r="G1623" s="74" t="s">
        <v>353</v>
      </c>
      <c r="H1623" s="74">
        <v>73112</v>
      </c>
      <c r="I1623" s="110">
        <v>0</v>
      </c>
      <c r="J1623" s="110"/>
      <c r="K1623" s="110">
        <v>0</v>
      </c>
      <c r="L1623" s="110"/>
      <c r="M1623" s="110"/>
      <c r="N1623" s="110">
        <v>130</v>
      </c>
    </row>
    <row r="1624" spans="1:14" x14ac:dyDescent="0.3">
      <c r="A1624" s="74">
        <v>370238</v>
      </c>
      <c r="B1624" s="74" t="s">
        <v>92</v>
      </c>
      <c r="C1624" s="74">
        <v>25</v>
      </c>
      <c r="D1624" s="74" t="s">
        <v>3603</v>
      </c>
      <c r="E1624" s="74" t="s">
        <v>6586</v>
      </c>
      <c r="F1624" s="74" t="s">
        <v>3571</v>
      </c>
      <c r="G1624" s="74" t="s">
        <v>353</v>
      </c>
      <c r="H1624" s="74" t="s">
        <v>6587</v>
      </c>
      <c r="I1624" s="110">
        <v>252.08</v>
      </c>
      <c r="J1624" s="110"/>
      <c r="K1624" s="110"/>
      <c r="L1624" s="110"/>
      <c r="M1624" s="110"/>
      <c r="N1624" s="110"/>
    </row>
    <row r="1625" spans="1:14" x14ac:dyDescent="0.3">
      <c r="A1625" s="74">
        <v>370195</v>
      </c>
      <c r="B1625" s="74" t="s">
        <v>92</v>
      </c>
      <c r="C1625" s="74">
        <v>25</v>
      </c>
      <c r="D1625" s="74" t="s">
        <v>5671</v>
      </c>
      <c r="E1625" s="74" t="s">
        <v>5672</v>
      </c>
      <c r="F1625" s="74" t="s">
        <v>3571</v>
      </c>
      <c r="G1625" s="74" t="s">
        <v>353</v>
      </c>
      <c r="H1625" s="74">
        <v>74106</v>
      </c>
      <c r="I1625" s="110"/>
      <c r="J1625" s="110"/>
      <c r="K1625" s="110"/>
      <c r="L1625" s="110"/>
      <c r="M1625" s="110"/>
      <c r="N1625" s="110"/>
    </row>
    <row r="1626" spans="1:14" x14ac:dyDescent="0.3">
      <c r="A1626" s="74">
        <v>370230</v>
      </c>
      <c r="B1626" s="74" t="s">
        <v>92</v>
      </c>
      <c r="C1626" s="74">
        <v>25</v>
      </c>
      <c r="D1626" s="74" t="s">
        <v>3597</v>
      </c>
      <c r="E1626" s="74" t="s">
        <v>3598</v>
      </c>
      <c r="F1626" s="74" t="s">
        <v>3599</v>
      </c>
      <c r="G1626" s="74" t="s">
        <v>353</v>
      </c>
      <c r="H1626" s="74">
        <v>74350</v>
      </c>
      <c r="I1626" s="110"/>
      <c r="J1626" s="110"/>
      <c r="K1626" s="110"/>
      <c r="L1626" s="110"/>
      <c r="M1626" s="110"/>
      <c r="N1626" s="110">
        <v>0</v>
      </c>
    </row>
    <row r="1627" spans="1:14" x14ac:dyDescent="0.3">
      <c r="A1627" s="74">
        <v>370054</v>
      </c>
      <c r="B1627" s="74" t="s">
        <v>92</v>
      </c>
      <c r="C1627" s="74">
        <v>25</v>
      </c>
      <c r="D1627" s="74" t="s">
        <v>3430</v>
      </c>
      <c r="E1627" s="74" t="s">
        <v>3431</v>
      </c>
      <c r="F1627" s="74" t="s">
        <v>3432</v>
      </c>
      <c r="G1627" s="74" t="s">
        <v>353</v>
      </c>
      <c r="H1627" s="74">
        <v>73013</v>
      </c>
      <c r="I1627" s="110">
        <v>10868.2</v>
      </c>
      <c r="J1627" s="110"/>
      <c r="K1627" s="110">
        <v>0</v>
      </c>
      <c r="L1627" s="110"/>
      <c r="M1627" s="110">
        <v>0</v>
      </c>
      <c r="N1627" s="110">
        <v>1217.25</v>
      </c>
    </row>
    <row r="1628" spans="1:14" x14ac:dyDescent="0.3">
      <c r="A1628" s="74">
        <v>370210</v>
      </c>
      <c r="B1628" s="74" t="s">
        <v>92</v>
      </c>
      <c r="C1628" s="74">
        <v>25</v>
      </c>
      <c r="D1628" s="74" t="s">
        <v>3585</v>
      </c>
      <c r="E1628" s="74" t="s">
        <v>3586</v>
      </c>
      <c r="F1628" s="74" t="s">
        <v>3587</v>
      </c>
      <c r="G1628" s="74" t="s">
        <v>353</v>
      </c>
      <c r="H1628" s="74">
        <v>73096</v>
      </c>
      <c r="I1628" s="110">
        <v>300</v>
      </c>
      <c r="J1628" s="110"/>
      <c r="K1628" s="110"/>
      <c r="L1628" s="110">
        <v>0</v>
      </c>
      <c r="M1628" s="110"/>
      <c r="N1628" s="110">
        <v>0</v>
      </c>
    </row>
    <row r="1629" spans="1:14" x14ac:dyDescent="0.3">
      <c r="A1629" s="74">
        <v>370059</v>
      </c>
      <c r="B1629" s="74" t="s">
        <v>92</v>
      </c>
      <c r="C1629" s="74">
        <v>25</v>
      </c>
      <c r="D1629" s="74" t="s">
        <v>1288</v>
      </c>
      <c r="E1629" s="74" t="s">
        <v>3441</v>
      </c>
      <c r="F1629" s="74" t="s">
        <v>3438</v>
      </c>
      <c r="G1629" s="74" t="s">
        <v>353</v>
      </c>
      <c r="H1629" s="74" t="s">
        <v>355</v>
      </c>
      <c r="I1629" s="110">
        <v>0</v>
      </c>
      <c r="J1629" s="110"/>
      <c r="K1629" s="110"/>
      <c r="L1629" s="110">
        <v>0</v>
      </c>
      <c r="M1629" s="110">
        <v>0</v>
      </c>
      <c r="N1629" s="110">
        <v>0</v>
      </c>
    </row>
    <row r="1630" spans="1:14" x14ac:dyDescent="0.3">
      <c r="A1630" s="74">
        <v>370145</v>
      </c>
      <c r="B1630" s="74" t="s">
        <v>92</v>
      </c>
      <c r="C1630" s="74">
        <v>25</v>
      </c>
      <c r="D1630" s="74" t="s">
        <v>671</v>
      </c>
      <c r="E1630" s="74" t="s">
        <v>3526</v>
      </c>
      <c r="F1630" s="74" t="s">
        <v>3513</v>
      </c>
      <c r="G1630" s="74" t="s">
        <v>353</v>
      </c>
      <c r="H1630" s="74">
        <v>73120</v>
      </c>
      <c r="I1630" s="110">
        <v>386.25</v>
      </c>
      <c r="J1630" s="110"/>
      <c r="K1630" s="110">
        <v>0</v>
      </c>
      <c r="L1630" s="110"/>
      <c r="M1630" s="110">
        <v>0</v>
      </c>
      <c r="N1630" s="110">
        <v>0</v>
      </c>
    </row>
    <row r="1631" spans="1:14" x14ac:dyDescent="0.3">
      <c r="A1631" s="74">
        <v>370207</v>
      </c>
      <c r="B1631" s="74" t="s">
        <v>92</v>
      </c>
      <c r="C1631" s="74">
        <v>25</v>
      </c>
      <c r="D1631" s="74" t="s">
        <v>3582</v>
      </c>
      <c r="E1631" s="74" t="s">
        <v>3583</v>
      </c>
      <c r="F1631" s="74" t="s">
        <v>3584</v>
      </c>
      <c r="G1631" s="74" t="s">
        <v>353</v>
      </c>
      <c r="H1631" s="74">
        <v>73773</v>
      </c>
      <c r="I1631" s="110"/>
      <c r="J1631" s="110"/>
      <c r="K1631" s="110"/>
      <c r="L1631" s="110"/>
      <c r="M1631" s="110">
        <v>0</v>
      </c>
      <c r="N1631" s="110">
        <v>0</v>
      </c>
    </row>
    <row r="1632" spans="1:14" x14ac:dyDescent="0.3">
      <c r="A1632" s="74">
        <v>370218</v>
      </c>
      <c r="B1632" s="74" t="s">
        <v>92</v>
      </c>
      <c r="C1632" s="74">
        <v>25</v>
      </c>
      <c r="D1632" s="74" t="s">
        <v>5673</v>
      </c>
      <c r="E1632" s="74" t="s">
        <v>5674</v>
      </c>
      <c r="F1632" s="74" t="s">
        <v>3591</v>
      </c>
      <c r="G1632" s="74" t="s">
        <v>353</v>
      </c>
      <c r="H1632" s="74">
        <v>73099</v>
      </c>
      <c r="I1632" s="110"/>
      <c r="J1632" s="110"/>
      <c r="K1632" s="110"/>
      <c r="L1632" s="110"/>
      <c r="M1632" s="110"/>
      <c r="N1632" s="110"/>
    </row>
    <row r="1633" spans="1:14" x14ac:dyDescent="0.3">
      <c r="A1633" s="74">
        <v>370051</v>
      </c>
      <c r="B1633" s="74" t="s">
        <v>92</v>
      </c>
      <c r="C1633" s="74">
        <v>25</v>
      </c>
      <c r="D1633" s="74" t="s">
        <v>1923</v>
      </c>
      <c r="E1633" s="74" t="s">
        <v>3424</v>
      </c>
      <c r="F1633" s="74" t="s">
        <v>3425</v>
      </c>
      <c r="G1633" s="74" t="s">
        <v>353</v>
      </c>
      <c r="H1633" s="74">
        <v>73533</v>
      </c>
      <c r="I1633" s="110"/>
      <c r="J1633" s="110"/>
      <c r="K1633" s="110"/>
      <c r="L1633" s="110"/>
      <c r="M1633" s="110">
        <v>0</v>
      </c>
      <c r="N1633" s="110">
        <v>0</v>
      </c>
    </row>
    <row r="1634" spans="1:14" x14ac:dyDescent="0.3">
      <c r="A1634" s="74">
        <v>370146</v>
      </c>
      <c r="B1634" s="74" t="s">
        <v>92</v>
      </c>
      <c r="C1634" s="74">
        <v>25</v>
      </c>
      <c r="D1634" s="74" t="s">
        <v>3527</v>
      </c>
      <c r="E1634" s="74" t="s">
        <v>3528</v>
      </c>
      <c r="F1634" s="74" t="s">
        <v>3513</v>
      </c>
      <c r="G1634" s="74" t="s">
        <v>353</v>
      </c>
      <c r="H1634" s="74">
        <v>73127</v>
      </c>
      <c r="I1634" s="110">
        <v>3675</v>
      </c>
      <c r="J1634" s="110"/>
      <c r="K1634" s="110"/>
      <c r="L1634" s="110"/>
      <c r="M1634" s="110">
        <v>679</v>
      </c>
      <c r="N1634" s="110">
        <v>279</v>
      </c>
    </row>
    <row r="1635" spans="1:14" x14ac:dyDescent="0.3">
      <c r="A1635" s="74">
        <v>370159</v>
      </c>
      <c r="B1635" s="74" t="s">
        <v>92</v>
      </c>
      <c r="C1635" s="74">
        <v>25</v>
      </c>
      <c r="D1635" s="74" t="s">
        <v>3541</v>
      </c>
      <c r="E1635" s="74" t="s">
        <v>3542</v>
      </c>
      <c r="F1635" s="74" t="s">
        <v>3540</v>
      </c>
      <c r="G1635" s="74" t="s">
        <v>353</v>
      </c>
      <c r="H1635" s="74">
        <v>74604</v>
      </c>
      <c r="I1635" s="110">
        <v>0</v>
      </c>
      <c r="J1635" s="110"/>
      <c r="K1635" s="110">
        <v>0</v>
      </c>
      <c r="L1635" s="110"/>
      <c r="M1635" s="110">
        <v>0</v>
      </c>
      <c r="N1635" s="110">
        <v>0</v>
      </c>
    </row>
    <row r="1636" spans="1:14" x14ac:dyDescent="0.3">
      <c r="A1636" s="74">
        <v>370200</v>
      </c>
      <c r="B1636" s="74" t="s">
        <v>92</v>
      </c>
      <c r="C1636" s="74">
        <v>25</v>
      </c>
      <c r="D1636" s="74" t="s">
        <v>3578</v>
      </c>
      <c r="E1636" s="74" t="s">
        <v>3579</v>
      </c>
      <c r="F1636" s="74" t="s">
        <v>3573</v>
      </c>
      <c r="G1636" s="74" t="s">
        <v>353</v>
      </c>
      <c r="H1636" s="74">
        <v>74135</v>
      </c>
      <c r="I1636" s="110">
        <v>2189.21</v>
      </c>
      <c r="J1636" s="110"/>
      <c r="K1636" s="110">
        <v>851</v>
      </c>
      <c r="L1636" s="110">
        <v>635</v>
      </c>
      <c r="M1636" s="110">
        <v>921</v>
      </c>
      <c r="N1636" s="110">
        <v>827</v>
      </c>
    </row>
    <row r="1637" spans="1:14" x14ac:dyDescent="0.3">
      <c r="A1637" s="74">
        <v>380035</v>
      </c>
      <c r="B1637" s="74" t="s">
        <v>91</v>
      </c>
      <c r="C1637" s="74">
        <v>26</v>
      </c>
      <c r="D1637" s="74" t="s">
        <v>3614</v>
      </c>
      <c r="E1637" s="74" t="s">
        <v>3615</v>
      </c>
      <c r="F1637" s="74" t="s">
        <v>3616</v>
      </c>
      <c r="G1637" s="74" t="s">
        <v>194</v>
      </c>
      <c r="H1637" s="74" t="s">
        <v>366</v>
      </c>
      <c r="I1637" s="110">
        <v>0</v>
      </c>
      <c r="J1637" s="110"/>
      <c r="K1637" s="110"/>
      <c r="L1637" s="110"/>
      <c r="M1637" s="110"/>
      <c r="N1637" s="110">
        <v>0</v>
      </c>
    </row>
    <row r="1638" spans="1:14" x14ac:dyDescent="0.3">
      <c r="A1638" s="74">
        <v>380023</v>
      </c>
      <c r="B1638" s="74" t="s">
        <v>91</v>
      </c>
      <c r="C1638" s="74">
        <v>26</v>
      </c>
      <c r="D1638" s="74" t="s">
        <v>5675</v>
      </c>
      <c r="E1638" s="74" t="s">
        <v>5676</v>
      </c>
      <c r="F1638" s="74" t="s">
        <v>1352</v>
      </c>
      <c r="G1638" s="74" t="s">
        <v>194</v>
      </c>
      <c r="H1638" s="74" t="s">
        <v>5677</v>
      </c>
      <c r="I1638" s="110"/>
      <c r="J1638" s="110"/>
      <c r="K1638" s="110"/>
      <c r="L1638" s="110"/>
      <c r="M1638" s="110"/>
      <c r="N1638" s="110"/>
    </row>
    <row r="1639" spans="1:14" x14ac:dyDescent="0.3">
      <c r="A1639" s="74">
        <v>130016</v>
      </c>
      <c r="B1639" s="74" t="s">
        <v>91</v>
      </c>
      <c r="C1639" s="74">
        <v>126</v>
      </c>
      <c r="D1639" s="74" t="s">
        <v>1232</v>
      </c>
      <c r="E1639" s="74" t="s">
        <v>1233</v>
      </c>
      <c r="F1639" s="74" t="s">
        <v>1234</v>
      </c>
      <c r="G1639" s="74" t="s">
        <v>193</v>
      </c>
      <c r="H1639" s="74">
        <v>83647</v>
      </c>
      <c r="I1639" s="110">
        <v>160</v>
      </c>
      <c r="J1639" s="110"/>
      <c r="K1639" s="110"/>
      <c r="L1639" s="110"/>
      <c r="M1639" s="110"/>
      <c r="N1639" s="110">
        <v>47.5</v>
      </c>
    </row>
    <row r="1640" spans="1:14" x14ac:dyDescent="0.3">
      <c r="A1640" s="74">
        <v>380034</v>
      </c>
      <c r="B1640" s="74" t="s">
        <v>91</v>
      </c>
      <c r="C1640" s="74">
        <v>26</v>
      </c>
      <c r="D1640" s="74" t="s">
        <v>5678</v>
      </c>
      <c r="E1640" s="74" t="s">
        <v>5679</v>
      </c>
      <c r="F1640" s="74" t="s">
        <v>5541</v>
      </c>
      <c r="G1640" s="74" t="s">
        <v>194</v>
      </c>
      <c r="H1640" s="74">
        <v>97436</v>
      </c>
      <c r="I1640" s="110">
        <v>0</v>
      </c>
      <c r="J1640" s="110"/>
      <c r="K1640" s="110"/>
      <c r="L1640" s="110"/>
      <c r="M1640" s="110"/>
      <c r="N1640" s="110"/>
    </row>
    <row r="1641" spans="1:14" x14ac:dyDescent="0.3">
      <c r="A1641" s="74">
        <v>380053</v>
      </c>
      <c r="B1641" s="74" t="s">
        <v>91</v>
      </c>
      <c r="C1641" s="74">
        <v>26</v>
      </c>
      <c r="D1641" s="74" t="s">
        <v>666</v>
      </c>
      <c r="E1641" s="74" t="s">
        <v>3634</v>
      </c>
      <c r="F1641" s="74" t="s">
        <v>3635</v>
      </c>
      <c r="G1641" s="74" t="s">
        <v>194</v>
      </c>
      <c r="H1641" s="74">
        <v>97504</v>
      </c>
      <c r="I1641" s="110">
        <v>0</v>
      </c>
      <c r="J1641" s="110"/>
      <c r="K1641" s="110"/>
      <c r="L1641" s="110"/>
      <c r="M1641" s="110">
        <v>0</v>
      </c>
      <c r="N1641" s="110">
        <v>413</v>
      </c>
    </row>
    <row r="1642" spans="1:14" x14ac:dyDescent="0.3">
      <c r="A1642" s="74">
        <v>380030</v>
      </c>
      <c r="B1642" s="74" t="s">
        <v>91</v>
      </c>
      <c r="C1642" s="74">
        <v>26</v>
      </c>
      <c r="D1642" s="74" t="s">
        <v>666</v>
      </c>
      <c r="E1642" s="74" t="s">
        <v>5680</v>
      </c>
      <c r="F1642" s="74" t="s">
        <v>3613</v>
      </c>
      <c r="G1642" s="74" t="s">
        <v>194</v>
      </c>
      <c r="H1642" s="74">
        <v>97338</v>
      </c>
      <c r="I1642" s="110">
        <v>0</v>
      </c>
      <c r="J1642" s="110"/>
      <c r="K1642" s="110">
        <v>0</v>
      </c>
      <c r="L1642" s="110"/>
      <c r="M1642" s="110"/>
      <c r="N1642" s="110"/>
    </row>
    <row r="1643" spans="1:14" x14ac:dyDescent="0.3">
      <c r="A1643" s="74">
        <v>380042</v>
      </c>
      <c r="B1643" s="74" t="s">
        <v>91</v>
      </c>
      <c r="C1643" s="74">
        <v>26</v>
      </c>
      <c r="D1643" s="74" t="s">
        <v>666</v>
      </c>
      <c r="E1643" s="74" t="s">
        <v>3622</v>
      </c>
      <c r="F1643" s="74" t="s">
        <v>3623</v>
      </c>
      <c r="G1643" s="74" t="s">
        <v>194</v>
      </c>
      <c r="H1643" s="74">
        <v>97526</v>
      </c>
      <c r="I1643" s="110">
        <v>1050</v>
      </c>
      <c r="J1643" s="110"/>
      <c r="K1643" s="110"/>
      <c r="L1643" s="110">
        <v>0</v>
      </c>
      <c r="M1643" s="110"/>
      <c r="N1643" s="110"/>
    </row>
    <row r="1644" spans="1:14" x14ac:dyDescent="0.3">
      <c r="A1644" s="74">
        <v>380028</v>
      </c>
      <c r="B1644" s="74" t="s">
        <v>91</v>
      </c>
      <c r="C1644" s="74">
        <v>26</v>
      </c>
      <c r="D1644" s="74" t="s">
        <v>666</v>
      </c>
      <c r="E1644" s="74" t="s">
        <v>3611</v>
      </c>
      <c r="F1644" s="74" t="s">
        <v>3612</v>
      </c>
      <c r="G1644" s="74" t="s">
        <v>194</v>
      </c>
      <c r="H1644" s="74">
        <v>97333</v>
      </c>
      <c r="I1644" s="110">
        <v>0</v>
      </c>
      <c r="J1644" s="110"/>
      <c r="K1644" s="110"/>
      <c r="L1644" s="110"/>
      <c r="M1644" s="110">
        <v>0</v>
      </c>
      <c r="N1644" s="110">
        <v>0</v>
      </c>
    </row>
    <row r="1645" spans="1:14" x14ac:dyDescent="0.3">
      <c r="A1645" s="74">
        <v>380049</v>
      </c>
      <c r="B1645" s="74" t="s">
        <v>91</v>
      </c>
      <c r="C1645" s="74">
        <v>26</v>
      </c>
      <c r="D1645" s="74" t="s">
        <v>666</v>
      </c>
      <c r="E1645" s="74" t="s">
        <v>3631</v>
      </c>
      <c r="F1645" s="74" t="s">
        <v>1645</v>
      </c>
      <c r="G1645" s="74" t="s">
        <v>194</v>
      </c>
      <c r="H1645" s="74" t="s">
        <v>369</v>
      </c>
      <c r="I1645" s="110">
        <v>393</v>
      </c>
      <c r="J1645" s="110"/>
      <c r="K1645" s="110">
        <v>0</v>
      </c>
      <c r="L1645" s="110"/>
      <c r="M1645" s="110">
        <v>0</v>
      </c>
      <c r="N1645" s="110">
        <v>95</v>
      </c>
    </row>
    <row r="1646" spans="1:14" x14ac:dyDescent="0.3">
      <c r="A1646" s="74">
        <v>380051</v>
      </c>
      <c r="B1646" s="74" t="s">
        <v>91</v>
      </c>
      <c r="C1646" s="74">
        <v>26</v>
      </c>
      <c r="D1646" s="74" t="s">
        <v>666</v>
      </c>
      <c r="E1646" s="74" t="s">
        <v>3632</v>
      </c>
      <c r="F1646" s="74" t="s">
        <v>3633</v>
      </c>
      <c r="G1646" s="74" t="s">
        <v>194</v>
      </c>
      <c r="H1646" s="74">
        <v>97128</v>
      </c>
      <c r="I1646" s="110"/>
      <c r="J1646" s="110"/>
      <c r="K1646" s="110"/>
      <c r="L1646" s="110"/>
      <c r="M1646" s="110"/>
      <c r="N1646" s="110">
        <v>0</v>
      </c>
    </row>
    <row r="1647" spans="1:14" x14ac:dyDescent="0.3">
      <c r="A1647" s="74">
        <v>380067</v>
      </c>
      <c r="B1647" s="74" t="s">
        <v>91</v>
      </c>
      <c r="C1647" s="74">
        <v>26</v>
      </c>
      <c r="D1647" s="74" t="s">
        <v>666</v>
      </c>
      <c r="E1647" s="74" t="s">
        <v>3645</v>
      </c>
      <c r="F1647" s="74" t="s">
        <v>1724</v>
      </c>
      <c r="G1647" s="74" t="s">
        <v>194</v>
      </c>
      <c r="H1647" s="74">
        <v>97301</v>
      </c>
      <c r="I1647" s="110">
        <v>2083</v>
      </c>
      <c r="J1647" s="110">
        <v>0</v>
      </c>
      <c r="K1647" s="110">
        <v>0</v>
      </c>
      <c r="L1647" s="110">
        <v>0</v>
      </c>
      <c r="M1647" s="110">
        <v>10</v>
      </c>
      <c r="N1647" s="110">
        <v>2416</v>
      </c>
    </row>
    <row r="1648" spans="1:14" x14ac:dyDescent="0.3">
      <c r="A1648" s="74">
        <v>130011</v>
      </c>
      <c r="B1648" s="74" t="s">
        <v>91</v>
      </c>
      <c r="C1648" s="74">
        <v>126</v>
      </c>
      <c r="D1648" s="74" t="s">
        <v>666</v>
      </c>
      <c r="E1648" s="74" t="s">
        <v>5274</v>
      </c>
      <c r="F1648" s="74" t="s">
        <v>1220</v>
      </c>
      <c r="G1648" s="74" t="s">
        <v>193</v>
      </c>
      <c r="H1648" s="74">
        <v>83318</v>
      </c>
      <c r="I1648" s="110">
        <v>872.55</v>
      </c>
      <c r="J1648" s="110"/>
      <c r="K1648" s="110"/>
      <c r="L1648" s="110"/>
      <c r="M1648" s="110"/>
      <c r="N1648" s="110">
        <v>200</v>
      </c>
    </row>
    <row r="1649" spans="1:14" x14ac:dyDescent="0.3">
      <c r="A1649" s="74">
        <v>130017</v>
      </c>
      <c r="B1649" s="74" t="s">
        <v>91</v>
      </c>
      <c r="C1649" s="74">
        <v>126</v>
      </c>
      <c r="D1649" s="74" t="s">
        <v>666</v>
      </c>
      <c r="E1649" s="74" t="s">
        <v>1235</v>
      </c>
      <c r="F1649" s="74" t="s">
        <v>1236</v>
      </c>
      <c r="G1649" s="74" t="s">
        <v>193</v>
      </c>
      <c r="H1649" s="74">
        <v>83651</v>
      </c>
      <c r="I1649" s="110">
        <v>1807.5</v>
      </c>
      <c r="J1649" s="110">
        <v>0</v>
      </c>
      <c r="K1649" s="110">
        <v>0</v>
      </c>
      <c r="L1649" s="110">
        <v>0</v>
      </c>
      <c r="M1649" s="110"/>
      <c r="N1649" s="110">
        <v>0</v>
      </c>
    </row>
    <row r="1650" spans="1:14" x14ac:dyDescent="0.3">
      <c r="A1650" s="74">
        <v>380022</v>
      </c>
      <c r="B1650" s="74" t="s">
        <v>91</v>
      </c>
      <c r="C1650" s="74">
        <v>26</v>
      </c>
      <c r="D1650" s="74" t="s">
        <v>666</v>
      </c>
      <c r="E1650" s="74" t="s">
        <v>3607</v>
      </c>
      <c r="F1650" s="74" t="s">
        <v>1117</v>
      </c>
      <c r="G1650" s="74" t="s">
        <v>194</v>
      </c>
      <c r="H1650" s="74">
        <v>97321</v>
      </c>
      <c r="I1650" s="110">
        <v>1020</v>
      </c>
      <c r="J1650" s="110"/>
      <c r="K1650" s="110">
        <v>0</v>
      </c>
      <c r="L1650" s="110"/>
      <c r="M1650" s="110"/>
      <c r="N1650" s="110">
        <v>0</v>
      </c>
    </row>
    <row r="1651" spans="1:14" x14ac:dyDescent="0.3">
      <c r="A1651" s="74">
        <v>380036</v>
      </c>
      <c r="B1651" s="74" t="s">
        <v>91</v>
      </c>
      <c r="C1651" s="74">
        <v>26</v>
      </c>
      <c r="D1651" s="74" t="s">
        <v>666</v>
      </c>
      <c r="E1651" s="74" t="s">
        <v>3617</v>
      </c>
      <c r="F1651" s="74" t="s">
        <v>3616</v>
      </c>
      <c r="G1651" s="74" t="s">
        <v>194</v>
      </c>
      <c r="H1651" s="74">
        <v>97401</v>
      </c>
      <c r="I1651" s="110">
        <v>3194</v>
      </c>
      <c r="J1651" s="110"/>
      <c r="K1651" s="110"/>
      <c r="L1651" s="110">
        <v>0</v>
      </c>
      <c r="M1651" s="110">
        <v>0</v>
      </c>
      <c r="N1651" s="110">
        <v>681.05</v>
      </c>
    </row>
    <row r="1652" spans="1:14" x14ac:dyDescent="0.3">
      <c r="A1652" s="74">
        <v>380046</v>
      </c>
      <c r="B1652" s="74" t="s">
        <v>91</v>
      </c>
      <c r="C1652" s="74">
        <v>26</v>
      </c>
      <c r="D1652" s="74" t="s">
        <v>666</v>
      </c>
      <c r="E1652" s="74" t="s">
        <v>3626</v>
      </c>
      <c r="F1652" s="74" t="s">
        <v>3627</v>
      </c>
      <c r="G1652" s="74" t="s">
        <v>194</v>
      </c>
      <c r="H1652" s="74" t="s">
        <v>370</v>
      </c>
      <c r="I1652" s="110">
        <v>124.58</v>
      </c>
      <c r="J1652" s="110"/>
      <c r="K1652" s="110"/>
      <c r="L1652" s="110"/>
      <c r="M1652" s="110"/>
      <c r="N1652" s="110"/>
    </row>
    <row r="1653" spans="1:14" x14ac:dyDescent="0.3">
      <c r="A1653" s="74">
        <v>380047</v>
      </c>
      <c r="B1653" s="74" t="s">
        <v>91</v>
      </c>
      <c r="C1653" s="74">
        <v>26</v>
      </c>
      <c r="D1653" s="74" t="s">
        <v>666</v>
      </c>
      <c r="E1653" s="74" t="s">
        <v>3628</v>
      </c>
      <c r="F1653" s="74" t="s">
        <v>3629</v>
      </c>
      <c r="G1653" s="74" t="s">
        <v>194</v>
      </c>
      <c r="H1653" s="74" t="s">
        <v>368</v>
      </c>
      <c r="I1653" s="110">
        <v>595.33000000000004</v>
      </c>
      <c r="J1653" s="110"/>
      <c r="K1653" s="110"/>
      <c r="L1653" s="110"/>
      <c r="M1653" s="110"/>
      <c r="N1653" s="110">
        <v>240</v>
      </c>
    </row>
    <row r="1654" spans="1:14" x14ac:dyDescent="0.3">
      <c r="A1654" s="74">
        <v>380048</v>
      </c>
      <c r="B1654" s="74" t="s">
        <v>91</v>
      </c>
      <c r="C1654" s="74">
        <v>26</v>
      </c>
      <c r="D1654" s="74" t="s">
        <v>666</v>
      </c>
      <c r="E1654" s="74" t="s">
        <v>6278</v>
      </c>
      <c r="F1654" s="74" t="s">
        <v>3630</v>
      </c>
      <c r="G1654" s="74" t="s">
        <v>194</v>
      </c>
      <c r="H1654" s="74">
        <v>97850</v>
      </c>
      <c r="I1654" s="110">
        <v>1500</v>
      </c>
      <c r="J1654" s="110"/>
      <c r="K1654" s="110">
        <v>0</v>
      </c>
      <c r="L1654" s="110">
        <v>0</v>
      </c>
      <c r="M1654" s="110"/>
      <c r="N1654" s="110">
        <v>162</v>
      </c>
    </row>
    <row r="1655" spans="1:14" x14ac:dyDescent="0.3">
      <c r="A1655" s="74">
        <v>380058</v>
      </c>
      <c r="B1655" s="74" t="s">
        <v>91</v>
      </c>
      <c r="C1655" s="74">
        <v>26</v>
      </c>
      <c r="D1655" s="74" t="s">
        <v>666</v>
      </c>
      <c r="E1655" s="74" t="s">
        <v>3636</v>
      </c>
      <c r="F1655" s="74" t="s">
        <v>3637</v>
      </c>
      <c r="G1655" s="74" t="s">
        <v>194</v>
      </c>
      <c r="H1655" s="74">
        <v>97459</v>
      </c>
      <c r="I1655" s="110">
        <v>137.18</v>
      </c>
      <c r="J1655" s="110">
        <v>226.46</v>
      </c>
      <c r="K1655" s="110"/>
      <c r="L1655" s="110"/>
      <c r="M1655" s="110"/>
      <c r="N1655" s="110"/>
    </row>
    <row r="1656" spans="1:14" x14ac:dyDescent="0.3">
      <c r="A1656" s="74">
        <v>380059</v>
      </c>
      <c r="B1656" s="74" t="s">
        <v>91</v>
      </c>
      <c r="C1656" s="74">
        <v>126</v>
      </c>
      <c r="D1656" s="74" t="s">
        <v>666</v>
      </c>
      <c r="E1656" s="74" t="s">
        <v>1242</v>
      </c>
      <c r="F1656" s="74" t="s">
        <v>1243</v>
      </c>
      <c r="G1656" s="74" t="s">
        <v>194</v>
      </c>
      <c r="H1656" s="74">
        <v>97914</v>
      </c>
      <c r="I1656" s="110">
        <v>0</v>
      </c>
      <c r="J1656" s="110"/>
      <c r="K1656" s="110"/>
      <c r="L1656" s="110"/>
      <c r="M1656" s="110"/>
      <c r="N1656" s="110">
        <v>0</v>
      </c>
    </row>
    <row r="1657" spans="1:14" x14ac:dyDescent="0.3">
      <c r="A1657" s="74">
        <v>380060</v>
      </c>
      <c r="B1657" s="74" t="s">
        <v>91</v>
      </c>
      <c r="C1657" s="74">
        <v>26</v>
      </c>
      <c r="D1657" s="74" t="s">
        <v>666</v>
      </c>
      <c r="E1657" s="74" t="s">
        <v>3638</v>
      </c>
      <c r="F1657" s="74" t="s">
        <v>3639</v>
      </c>
      <c r="G1657" s="74" t="s">
        <v>194</v>
      </c>
      <c r="H1657" s="74" t="s">
        <v>371</v>
      </c>
      <c r="I1657" s="110">
        <v>940.73</v>
      </c>
      <c r="J1657" s="110"/>
      <c r="K1657" s="110">
        <v>0</v>
      </c>
      <c r="L1657" s="110">
        <v>0</v>
      </c>
      <c r="M1657" s="110">
        <v>401</v>
      </c>
      <c r="N1657" s="110">
        <v>901.14</v>
      </c>
    </row>
    <row r="1658" spans="1:14" x14ac:dyDescent="0.3">
      <c r="A1658" s="74">
        <v>380061</v>
      </c>
      <c r="B1658" s="74" t="s">
        <v>91</v>
      </c>
      <c r="C1658" s="74">
        <v>26</v>
      </c>
      <c r="D1658" s="74" t="s">
        <v>666</v>
      </c>
      <c r="E1658" s="74" t="s">
        <v>6551</v>
      </c>
      <c r="F1658" s="74" t="s">
        <v>3640</v>
      </c>
      <c r="G1658" s="74" t="s">
        <v>194</v>
      </c>
      <c r="H1658" s="74" t="s">
        <v>6552</v>
      </c>
      <c r="I1658" s="110">
        <v>0</v>
      </c>
      <c r="J1658" s="110"/>
      <c r="K1658" s="110"/>
      <c r="L1658" s="110"/>
      <c r="M1658" s="110">
        <v>0</v>
      </c>
      <c r="N1658" s="110">
        <v>228</v>
      </c>
    </row>
    <row r="1659" spans="1:14" x14ac:dyDescent="0.3">
      <c r="A1659" s="74">
        <v>380070</v>
      </c>
      <c r="B1659" s="74" t="s">
        <v>91</v>
      </c>
      <c r="C1659" s="74">
        <v>26</v>
      </c>
      <c r="D1659" s="74" t="s">
        <v>666</v>
      </c>
      <c r="E1659" s="74" t="s">
        <v>3649</v>
      </c>
      <c r="F1659" s="74" t="s">
        <v>3650</v>
      </c>
      <c r="G1659" s="74" t="s">
        <v>194</v>
      </c>
      <c r="H1659" s="74" t="s">
        <v>364</v>
      </c>
      <c r="I1659" s="110">
        <v>446</v>
      </c>
      <c r="J1659" s="110"/>
      <c r="K1659" s="110"/>
      <c r="L1659" s="110"/>
      <c r="M1659" s="110"/>
      <c r="N1659" s="110">
        <v>914</v>
      </c>
    </row>
    <row r="1660" spans="1:14" x14ac:dyDescent="0.3">
      <c r="A1660" s="74">
        <v>380071</v>
      </c>
      <c r="B1660" s="74" t="s">
        <v>91</v>
      </c>
      <c r="C1660" s="74">
        <v>26</v>
      </c>
      <c r="D1660" s="74" t="s">
        <v>666</v>
      </c>
      <c r="E1660" s="74" t="s">
        <v>3651</v>
      </c>
      <c r="F1660" s="74" t="s">
        <v>847</v>
      </c>
      <c r="G1660" s="74" t="s">
        <v>194</v>
      </c>
      <c r="H1660" s="74" t="s">
        <v>652</v>
      </c>
      <c r="I1660" s="110">
        <v>0</v>
      </c>
      <c r="J1660" s="110"/>
      <c r="K1660" s="110"/>
      <c r="L1660" s="110"/>
      <c r="M1660" s="110"/>
      <c r="N1660" s="110">
        <v>0</v>
      </c>
    </row>
    <row r="1661" spans="1:14" x14ac:dyDescent="0.3">
      <c r="A1661" s="74">
        <v>380037</v>
      </c>
      <c r="B1661" s="74" t="s">
        <v>91</v>
      </c>
      <c r="C1661" s="74">
        <v>26</v>
      </c>
      <c r="D1661" s="74" t="s">
        <v>3618</v>
      </c>
      <c r="E1661" s="74" t="s">
        <v>3619</v>
      </c>
      <c r="F1661" s="74" t="s">
        <v>3616</v>
      </c>
      <c r="G1661" s="74" t="s">
        <v>194</v>
      </c>
      <c r="H1661" s="74">
        <v>97403</v>
      </c>
      <c r="I1661" s="110"/>
      <c r="J1661" s="110"/>
      <c r="K1661" s="110">
        <v>0</v>
      </c>
      <c r="L1661" s="110"/>
      <c r="M1661" s="110">
        <v>0</v>
      </c>
      <c r="N1661" s="110">
        <v>0</v>
      </c>
    </row>
    <row r="1662" spans="1:14" x14ac:dyDescent="0.3">
      <c r="A1662" s="74">
        <v>130013</v>
      </c>
      <c r="B1662" s="74" t="s">
        <v>91</v>
      </c>
      <c r="C1662" s="74">
        <v>126</v>
      </c>
      <c r="D1662" s="74" t="s">
        <v>1224</v>
      </c>
      <c r="E1662" s="74" t="s">
        <v>1225</v>
      </c>
      <c r="F1662" s="74" t="s">
        <v>1226</v>
      </c>
      <c r="G1662" s="74" t="s">
        <v>193</v>
      </c>
      <c r="H1662" s="74">
        <v>83628</v>
      </c>
      <c r="I1662" s="110">
        <v>379.04</v>
      </c>
      <c r="J1662" s="110"/>
      <c r="K1662" s="110"/>
      <c r="L1662" s="110"/>
      <c r="M1662" s="110">
        <v>0</v>
      </c>
      <c r="N1662" s="110">
        <v>110</v>
      </c>
    </row>
    <row r="1663" spans="1:14" x14ac:dyDescent="0.3">
      <c r="A1663" s="74">
        <v>380045</v>
      </c>
      <c r="B1663" s="74" t="s">
        <v>91</v>
      </c>
      <c r="C1663" s="74">
        <v>26</v>
      </c>
      <c r="D1663" s="74" t="s">
        <v>6279</v>
      </c>
      <c r="E1663" s="74" t="s">
        <v>3624</v>
      </c>
      <c r="F1663" s="74" t="s">
        <v>3625</v>
      </c>
      <c r="G1663" s="74" t="s">
        <v>194</v>
      </c>
      <c r="H1663" s="74">
        <v>97031</v>
      </c>
      <c r="I1663" s="110">
        <v>1402.4</v>
      </c>
      <c r="J1663" s="110"/>
      <c r="K1663" s="110"/>
      <c r="L1663" s="110"/>
      <c r="M1663" s="110">
        <v>0</v>
      </c>
      <c r="N1663" s="110">
        <v>0</v>
      </c>
    </row>
    <row r="1664" spans="1:14" x14ac:dyDescent="0.3">
      <c r="A1664" s="74">
        <v>380082</v>
      </c>
      <c r="B1664" s="74" t="s">
        <v>91</v>
      </c>
      <c r="C1664" s="74">
        <v>26</v>
      </c>
      <c r="D1664" s="74" t="s">
        <v>6110</v>
      </c>
      <c r="E1664" s="74" t="s">
        <v>6111</v>
      </c>
      <c r="F1664" s="74" t="s">
        <v>6112</v>
      </c>
      <c r="G1664" s="74" t="s">
        <v>194</v>
      </c>
      <c r="H1664" s="74">
        <v>97309</v>
      </c>
      <c r="I1664" s="110">
        <v>0</v>
      </c>
      <c r="J1664" s="110"/>
      <c r="K1664" s="110"/>
      <c r="L1664" s="110"/>
      <c r="M1664" s="110"/>
      <c r="N1664" s="110"/>
    </row>
    <row r="1665" spans="1:14" x14ac:dyDescent="0.3">
      <c r="A1665" s="74">
        <v>380077</v>
      </c>
      <c r="B1665" s="74" t="s">
        <v>91</v>
      </c>
      <c r="C1665" s="74">
        <v>26</v>
      </c>
      <c r="D1665" s="74" t="s">
        <v>3655</v>
      </c>
      <c r="E1665" s="74" t="s">
        <v>3656</v>
      </c>
      <c r="F1665" s="74" t="s">
        <v>3657</v>
      </c>
      <c r="G1665" s="74" t="s">
        <v>194</v>
      </c>
      <c r="H1665" s="74">
        <v>97843</v>
      </c>
      <c r="I1665" s="110">
        <v>0</v>
      </c>
      <c r="J1665" s="110"/>
      <c r="K1665" s="110"/>
      <c r="L1665" s="110"/>
      <c r="M1665" s="110">
        <v>0</v>
      </c>
      <c r="N1665" s="110">
        <v>0</v>
      </c>
    </row>
    <row r="1666" spans="1:14" x14ac:dyDescent="0.3">
      <c r="A1666" s="74">
        <v>380069</v>
      </c>
      <c r="B1666" s="74" t="s">
        <v>91</v>
      </c>
      <c r="C1666" s="74">
        <v>26</v>
      </c>
      <c r="D1666" s="74" t="s">
        <v>3646</v>
      </c>
      <c r="E1666" s="74" t="s">
        <v>3647</v>
      </c>
      <c r="F1666" s="74" t="s">
        <v>3648</v>
      </c>
      <c r="G1666" s="74" t="s">
        <v>194</v>
      </c>
      <c r="H1666" s="74">
        <v>97303</v>
      </c>
      <c r="I1666" s="110">
        <v>3166.79</v>
      </c>
      <c r="J1666" s="110"/>
      <c r="K1666" s="110"/>
      <c r="L1666" s="110"/>
      <c r="M1666" s="110">
        <v>30</v>
      </c>
      <c r="N1666" s="110">
        <v>61</v>
      </c>
    </row>
    <row r="1667" spans="1:14" x14ac:dyDescent="0.3">
      <c r="A1667" s="74">
        <v>380062</v>
      </c>
      <c r="B1667" s="74" t="s">
        <v>91</v>
      </c>
      <c r="C1667" s="74">
        <v>26</v>
      </c>
      <c r="D1667" s="74" t="s">
        <v>3641</v>
      </c>
      <c r="E1667" s="74" t="s">
        <v>3642</v>
      </c>
      <c r="F1667" s="74" t="s">
        <v>3640</v>
      </c>
      <c r="G1667" s="74" t="s">
        <v>194</v>
      </c>
      <c r="H1667" s="74">
        <v>97236</v>
      </c>
      <c r="I1667" s="110">
        <v>715.47</v>
      </c>
      <c r="J1667" s="110">
        <v>130.56</v>
      </c>
      <c r="K1667" s="110"/>
      <c r="L1667" s="110"/>
      <c r="M1667" s="110">
        <v>0</v>
      </c>
      <c r="N1667" s="110">
        <v>755</v>
      </c>
    </row>
    <row r="1668" spans="1:14" x14ac:dyDescent="0.3">
      <c r="A1668" s="74">
        <v>380064</v>
      </c>
      <c r="B1668" s="74" t="s">
        <v>91</v>
      </c>
      <c r="C1668" s="74">
        <v>26</v>
      </c>
      <c r="D1668" s="74" t="s">
        <v>2162</v>
      </c>
      <c r="E1668" s="74" t="s">
        <v>3643</v>
      </c>
      <c r="F1668" s="74" t="s">
        <v>3644</v>
      </c>
      <c r="G1668" s="74" t="s">
        <v>194</v>
      </c>
      <c r="H1668" s="74">
        <v>97236</v>
      </c>
      <c r="I1668" s="110">
        <v>0</v>
      </c>
      <c r="J1668" s="110"/>
      <c r="K1668" s="110">
        <v>0</v>
      </c>
      <c r="L1668" s="110"/>
      <c r="M1668" s="110">
        <v>0</v>
      </c>
      <c r="N1668" s="110">
        <v>0</v>
      </c>
    </row>
    <row r="1669" spans="1:14" x14ac:dyDescent="0.3">
      <c r="A1669" s="74">
        <v>389026</v>
      </c>
      <c r="B1669" s="74" t="s">
        <v>91</v>
      </c>
      <c r="C1669" s="74">
        <v>26</v>
      </c>
      <c r="D1669" s="74" t="s">
        <v>3659</v>
      </c>
      <c r="E1669" s="74" t="s">
        <v>3660</v>
      </c>
      <c r="F1669" s="74" t="s">
        <v>3644</v>
      </c>
      <c r="G1669" s="74" t="s">
        <v>194</v>
      </c>
      <c r="H1669" s="74">
        <v>97201</v>
      </c>
      <c r="I1669" s="110">
        <v>0</v>
      </c>
      <c r="J1669" s="110">
        <v>0</v>
      </c>
      <c r="K1669" s="110"/>
      <c r="L1669" s="110"/>
      <c r="M1669" s="110"/>
      <c r="N1669" s="110"/>
    </row>
    <row r="1670" spans="1:14" x14ac:dyDescent="0.3">
      <c r="A1670" s="74">
        <v>380024</v>
      </c>
      <c r="B1670" s="74" t="s">
        <v>91</v>
      </c>
      <c r="C1670" s="74">
        <v>26</v>
      </c>
      <c r="D1670" s="74" t="s">
        <v>3608</v>
      </c>
      <c r="E1670" s="74" t="s">
        <v>3609</v>
      </c>
      <c r="F1670" s="74" t="s">
        <v>3610</v>
      </c>
      <c r="G1670" s="74" t="s">
        <v>194</v>
      </c>
      <c r="H1670" s="74" t="s">
        <v>612</v>
      </c>
      <c r="I1670" s="110">
        <v>6128.77</v>
      </c>
      <c r="J1670" s="110"/>
      <c r="K1670" s="110"/>
      <c r="L1670" s="110">
        <v>186.04</v>
      </c>
      <c r="M1670" s="110">
        <v>1226</v>
      </c>
      <c r="N1670" s="110">
        <v>3561.92</v>
      </c>
    </row>
    <row r="1671" spans="1:14" x14ac:dyDescent="0.3">
      <c r="A1671" s="74">
        <v>130029</v>
      </c>
      <c r="B1671" s="74" t="s">
        <v>91</v>
      </c>
      <c r="C1671" s="74">
        <v>126</v>
      </c>
      <c r="D1671" s="74" t="s">
        <v>699</v>
      </c>
      <c r="E1671" s="74" t="s">
        <v>1241</v>
      </c>
      <c r="F1671" s="74" t="s">
        <v>1219</v>
      </c>
      <c r="G1671" s="74" t="s">
        <v>193</v>
      </c>
      <c r="H1671" s="74" t="s">
        <v>545</v>
      </c>
      <c r="I1671" s="110">
        <v>100</v>
      </c>
      <c r="J1671" s="110"/>
      <c r="K1671" s="110"/>
      <c r="L1671" s="110"/>
      <c r="M1671" s="110"/>
      <c r="N1671" s="110">
        <v>0</v>
      </c>
    </row>
    <row r="1672" spans="1:14" x14ac:dyDescent="0.3">
      <c r="A1672" s="74">
        <v>380072</v>
      </c>
      <c r="B1672" s="74" t="s">
        <v>91</v>
      </c>
      <c r="C1672" s="74">
        <v>26</v>
      </c>
      <c r="D1672" s="74" t="s">
        <v>1617</v>
      </c>
      <c r="E1672" s="74" t="s">
        <v>3652</v>
      </c>
      <c r="F1672" s="74" t="s">
        <v>847</v>
      </c>
      <c r="G1672" s="74" t="s">
        <v>194</v>
      </c>
      <c r="H1672" s="74">
        <v>97477</v>
      </c>
      <c r="I1672" s="110">
        <v>3437.77</v>
      </c>
      <c r="J1672" s="110"/>
      <c r="K1672" s="110"/>
      <c r="L1672" s="110"/>
      <c r="M1672" s="110"/>
      <c r="N1672" s="110"/>
    </row>
    <row r="1673" spans="1:14" x14ac:dyDescent="0.3">
      <c r="A1673" s="74">
        <v>130008</v>
      </c>
      <c r="B1673" s="74" t="s">
        <v>91</v>
      </c>
      <c r="C1673" s="74">
        <v>126</v>
      </c>
      <c r="D1673" s="74" t="s">
        <v>5185</v>
      </c>
      <c r="E1673" s="74" t="s">
        <v>6240</v>
      </c>
      <c r="F1673" s="74" t="s">
        <v>5247</v>
      </c>
      <c r="G1673" s="74" t="s">
        <v>193</v>
      </c>
      <c r="H1673" s="74">
        <v>83642</v>
      </c>
      <c r="I1673" s="110">
        <v>42</v>
      </c>
      <c r="J1673" s="110"/>
      <c r="K1673" s="110"/>
      <c r="L1673" s="110"/>
      <c r="M1673" s="110">
        <v>125</v>
      </c>
      <c r="N1673" s="110">
        <v>475</v>
      </c>
    </row>
    <row r="1674" spans="1:14" x14ac:dyDescent="0.3">
      <c r="A1674" s="74">
        <v>380081</v>
      </c>
      <c r="B1674" s="74" t="s">
        <v>91</v>
      </c>
      <c r="C1674" s="74">
        <v>26</v>
      </c>
      <c r="D1674" s="74" t="s">
        <v>5681</v>
      </c>
      <c r="E1674" s="74" t="s">
        <v>5682</v>
      </c>
      <c r="F1674" s="74" t="s">
        <v>3640</v>
      </c>
      <c r="G1674" s="74" t="s">
        <v>194</v>
      </c>
      <c r="H1674" s="74">
        <v>97236</v>
      </c>
      <c r="I1674" s="110"/>
      <c r="J1674" s="110"/>
      <c r="K1674" s="110"/>
      <c r="L1674" s="110"/>
      <c r="M1674" s="110"/>
      <c r="N1674" s="110"/>
    </row>
    <row r="1675" spans="1:14" x14ac:dyDescent="0.3">
      <c r="A1675" s="74">
        <v>130009</v>
      </c>
      <c r="B1675" s="74" t="s">
        <v>91</v>
      </c>
      <c r="C1675" s="74">
        <v>126</v>
      </c>
      <c r="D1675" s="74" t="s">
        <v>1217</v>
      </c>
      <c r="E1675" s="74" t="s">
        <v>1218</v>
      </c>
      <c r="F1675" s="74" t="s">
        <v>1219</v>
      </c>
      <c r="G1675" s="74" t="s">
        <v>193</v>
      </c>
      <c r="H1675" s="74">
        <v>83705</v>
      </c>
      <c r="I1675" s="110">
        <v>2074</v>
      </c>
      <c r="J1675" s="110">
        <v>0</v>
      </c>
      <c r="K1675" s="110">
        <v>500</v>
      </c>
      <c r="L1675" s="110"/>
      <c r="M1675" s="110">
        <v>0</v>
      </c>
      <c r="N1675" s="110">
        <v>804</v>
      </c>
    </row>
    <row r="1676" spans="1:14" x14ac:dyDescent="0.3">
      <c r="A1676" s="74">
        <v>380075</v>
      </c>
      <c r="B1676" s="74" t="s">
        <v>91</v>
      </c>
      <c r="C1676" s="74">
        <v>26</v>
      </c>
      <c r="D1676" s="74" t="s">
        <v>3653</v>
      </c>
      <c r="E1676" s="74" t="s">
        <v>3654</v>
      </c>
      <c r="F1676" s="74" t="s">
        <v>3644</v>
      </c>
      <c r="G1676" s="74" t="s">
        <v>194</v>
      </c>
      <c r="H1676" s="74" t="s">
        <v>365</v>
      </c>
      <c r="I1676" s="110">
        <v>0</v>
      </c>
      <c r="J1676" s="110"/>
      <c r="K1676" s="110"/>
      <c r="L1676" s="110"/>
      <c r="M1676" s="110"/>
      <c r="N1676" s="110">
        <v>0</v>
      </c>
    </row>
    <row r="1677" spans="1:14" x14ac:dyDescent="0.3">
      <c r="A1677" s="74">
        <v>130012</v>
      </c>
      <c r="B1677" s="74" t="s">
        <v>91</v>
      </c>
      <c r="C1677" s="74">
        <v>126</v>
      </c>
      <c r="D1677" s="74" t="s">
        <v>1221</v>
      </c>
      <c r="E1677" s="74" t="s">
        <v>1222</v>
      </c>
      <c r="F1677" s="74" t="s">
        <v>1223</v>
      </c>
      <c r="G1677" s="74" t="s">
        <v>193</v>
      </c>
      <c r="H1677" s="74">
        <v>83605</v>
      </c>
      <c r="I1677" s="110"/>
      <c r="J1677" s="110"/>
      <c r="K1677" s="110">
        <v>0</v>
      </c>
      <c r="L1677" s="110">
        <v>0</v>
      </c>
      <c r="M1677" s="110">
        <v>0</v>
      </c>
      <c r="N1677" s="110">
        <v>0</v>
      </c>
    </row>
    <row r="1678" spans="1:14" x14ac:dyDescent="0.3">
      <c r="A1678" s="74">
        <v>380084</v>
      </c>
      <c r="B1678" s="74" t="s">
        <v>91</v>
      </c>
      <c r="C1678" s="74">
        <v>26</v>
      </c>
      <c r="D1678" s="74" t="s">
        <v>3658</v>
      </c>
      <c r="E1678" s="74" t="s">
        <v>5332</v>
      </c>
      <c r="F1678" s="74" t="s">
        <v>3111</v>
      </c>
      <c r="G1678" s="74" t="s">
        <v>312</v>
      </c>
      <c r="H1678" s="74" t="s">
        <v>5333</v>
      </c>
      <c r="I1678" s="110"/>
      <c r="J1678" s="110"/>
      <c r="K1678" s="110"/>
      <c r="L1678" s="110"/>
      <c r="M1678" s="110"/>
      <c r="N1678" s="110">
        <v>50</v>
      </c>
    </row>
    <row r="1679" spans="1:14" x14ac:dyDescent="0.3">
      <c r="A1679" s="74">
        <v>380038</v>
      </c>
      <c r="B1679" s="74" t="s">
        <v>91</v>
      </c>
      <c r="C1679" s="74">
        <v>26</v>
      </c>
      <c r="D1679" s="74" t="s">
        <v>3620</v>
      </c>
      <c r="E1679" s="74" t="s">
        <v>3621</v>
      </c>
      <c r="F1679" s="74" t="s">
        <v>3616</v>
      </c>
      <c r="G1679" s="74" t="s">
        <v>194</v>
      </c>
      <c r="H1679" s="74" t="s">
        <v>367</v>
      </c>
      <c r="I1679" s="110">
        <v>0</v>
      </c>
      <c r="J1679" s="110"/>
      <c r="K1679" s="110"/>
      <c r="L1679" s="110"/>
      <c r="M1679" s="110"/>
      <c r="N1679" s="110"/>
    </row>
    <row r="1680" spans="1:14" x14ac:dyDescent="0.3">
      <c r="A1680" s="74">
        <v>50208</v>
      </c>
      <c r="B1680" s="74" t="s">
        <v>90</v>
      </c>
      <c r="C1680" s="74">
        <v>27</v>
      </c>
      <c r="D1680" s="74" t="s">
        <v>6258</v>
      </c>
      <c r="E1680" s="74" t="s">
        <v>6259</v>
      </c>
      <c r="F1680" s="74" t="s">
        <v>3720</v>
      </c>
      <c r="G1680" s="74" t="s">
        <v>140</v>
      </c>
      <c r="H1680" s="74">
        <v>90007</v>
      </c>
      <c r="I1680" s="110"/>
      <c r="J1680" s="110"/>
      <c r="K1680" s="110"/>
      <c r="L1680" s="110"/>
      <c r="M1680" s="110"/>
      <c r="N1680" s="110"/>
    </row>
    <row r="1681" spans="1:14" x14ac:dyDescent="0.3">
      <c r="A1681" s="74">
        <v>50129</v>
      </c>
      <c r="B1681" s="74" t="s">
        <v>90</v>
      </c>
      <c r="C1681" s="74">
        <v>27</v>
      </c>
      <c r="D1681" s="74" t="s">
        <v>3718</v>
      </c>
      <c r="E1681" s="74" t="s">
        <v>3719</v>
      </c>
      <c r="F1681" s="74" t="s">
        <v>3720</v>
      </c>
      <c r="G1681" s="74" t="s">
        <v>140</v>
      </c>
      <c r="H1681" s="74">
        <v>90011</v>
      </c>
      <c r="I1681" s="110"/>
      <c r="J1681" s="110"/>
      <c r="K1681" s="110">
        <v>0</v>
      </c>
      <c r="L1681" s="110">
        <v>0</v>
      </c>
      <c r="M1681" s="110">
        <v>0</v>
      </c>
      <c r="N1681" s="110">
        <v>0</v>
      </c>
    </row>
    <row r="1682" spans="1:14" x14ac:dyDescent="0.3">
      <c r="A1682" s="74">
        <v>50130</v>
      </c>
      <c r="B1682" s="74" t="s">
        <v>90</v>
      </c>
      <c r="C1682" s="74">
        <v>27</v>
      </c>
      <c r="D1682" s="74" t="s">
        <v>899</v>
      </c>
      <c r="E1682" s="74" t="s">
        <v>3721</v>
      </c>
      <c r="F1682" s="74" t="s">
        <v>3720</v>
      </c>
      <c r="G1682" s="74" t="s">
        <v>140</v>
      </c>
      <c r="H1682" s="74">
        <v>90037</v>
      </c>
      <c r="I1682" s="110"/>
      <c r="J1682" s="110"/>
      <c r="K1682" s="110"/>
      <c r="L1682" s="110"/>
      <c r="M1682" s="110">
        <v>0</v>
      </c>
      <c r="N1682" s="110">
        <v>0</v>
      </c>
    </row>
    <row r="1683" spans="1:14" x14ac:dyDescent="0.3">
      <c r="A1683" s="74">
        <v>50125</v>
      </c>
      <c r="B1683" s="74" t="s">
        <v>90</v>
      </c>
      <c r="C1683" s="74">
        <v>27</v>
      </c>
      <c r="D1683" s="74" t="s">
        <v>3710</v>
      </c>
      <c r="E1683" s="74" t="s">
        <v>3711</v>
      </c>
      <c r="F1683" s="74" t="s">
        <v>3712</v>
      </c>
      <c r="G1683" s="74" t="s">
        <v>140</v>
      </c>
      <c r="H1683" s="74">
        <v>90807</v>
      </c>
      <c r="I1683" s="110">
        <v>158.01</v>
      </c>
      <c r="J1683" s="110"/>
      <c r="K1683" s="110">
        <v>0</v>
      </c>
      <c r="L1683" s="110"/>
      <c r="M1683" s="110"/>
      <c r="N1683" s="110">
        <v>50</v>
      </c>
    </row>
    <row r="1684" spans="1:14" x14ac:dyDescent="0.3">
      <c r="A1684" s="74">
        <v>50219</v>
      </c>
      <c r="B1684" s="74" t="s">
        <v>90</v>
      </c>
      <c r="C1684" s="74">
        <v>27</v>
      </c>
      <c r="D1684" s="74" t="s">
        <v>3796</v>
      </c>
      <c r="E1684" s="74" t="s">
        <v>3797</v>
      </c>
      <c r="F1684" s="74" t="s">
        <v>3761</v>
      </c>
      <c r="G1684" s="74" t="s">
        <v>140</v>
      </c>
      <c r="H1684" s="74">
        <v>92101</v>
      </c>
      <c r="I1684" s="110">
        <v>0</v>
      </c>
      <c r="J1684" s="110"/>
      <c r="K1684" s="110"/>
      <c r="L1684" s="110"/>
      <c r="M1684" s="110"/>
      <c r="N1684" s="110"/>
    </row>
    <row r="1685" spans="1:14" x14ac:dyDescent="0.3">
      <c r="A1685" s="74">
        <v>50292</v>
      </c>
      <c r="B1685" s="74" t="s">
        <v>90</v>
      </c>
      <c r="C1685" s="74">
        <v>27</v>
      </c>
      <c r="D1685" s="74" t="s">
        <v>3823</v>
      </c>
      <c r="E1685" s="74" t="s">
        <v>3604</v>
      </c>
      <c r="F1685" s="74" t="s">
        <v>3824</v>
      </c>
      <c r="G1685" s="74" t="s">
        <v>140</v>
      </c>
      <c r="H1685" s="74">
        <v>92832</v>
      </c>
      <c r="I1685" s="110">
        <v>115</v>
      </c>
      <c r="J1685" s="110"/>
      <c r="K1685" s="110"/>
      <c r="L1685" s="110"/>
      <c r="M1685" s="110"/>
      <c r="N1685" s="110"/>
    </row>
    <row r="1686" spans="1:14" x14ac:dyDescent="0.3">
      <c r="A1686" s="74">
        <v>50111</v>
      </c>
      <c r="B1686" s="74" t="s">
        <v>90</v>
      </c>
      <c r="C1686" s="74">
        <v>27</v>
      </c>
      <c r="D1686" s="74" t="s">
        <v>915</v>
      </c>
      <c r="E1686" s="74" t="s">
        <v>6553</v>
      </c>
      <c r="F1686" s="74" t="s">
        <v>751</v>
      </c>
      <c r="G1686" s="74" t="s">
        <v>140</v>
      </c>
      <c r="H1686" s="74" t="s">
        <v>6554</v>
      </c>
      <c r="I1686" s="110">
        <v>0</v>
      </c>
      <c r="J1686" s="110"/>
      <c r="K1686" s="110"/>
      <c r="L1686" s="110"/>
      <c r="M1686" s="110"/>
      <c r="N1686" s="110">
        <v>0</v>
      </c>
    </row>
    <row r="1687" spans="1:14" x14ac:dyDescent="0.3">
      <c r="A1687" s="74">
        <v>50267</v>
      </c>
      <c r="B1687" s="74" t="s">
        <v>90</v>
      </c>
      <c r="C1687" s="74">
        <v>27</v>
      </c>
      <c r="D1687" s="74" t="s">
        <v>5683</v>
      </c>
      <c r="E1687" s="74" t="s">
        <v>5684</v>
      </c>
      <c r="F1687" s="74" t="s">
        <v>3760</v>
      </c>
      <c r="G1687" s="74" t="s">
        <v>140</v>
      </c>
      <c r="H1687" s="74" t="s">
        <v>5685</v>
      </c>
      <c r="I1687" s="110">
        <v>0</v>
      </c>
      <c r="J1687" s="110"/>
      <c r="K1687" s="110"/>
      <c r="L1687" s="110"/>
      <c r="M1687" s="110"/>
      <c r="N1687" s="110"/>
    </row>
    <row r="1688" spans="1:14" x14ac:dyDescent="0.3">
      <c r="A1688" s="74">
        <v>120002</v>
      </c>
      <c r="B1688" s="74" t="s">
        <v>90</v>
      </c>
      <c r="C1688" s="74">
        <v>27</v>
      </c>
      <c r="D1688" s="74" t="s">
        <v>3847</v>
      </c>
      <c r="E1688" s="74" t="s">
        <v>3848</v>
      </c>
      <c r="F1688" s="74" t="s">
        <v>3849</v>
      </c>
      <c r="G1688" s="74" t="s">
        <v>384</v>
      </c>
      <c r="H1688" s="74">
        <v>96734</v>
      </c>
      <c r="I1688" s="110">
        <v>500</v>
      </c>
      <c r="J1688" s="110"/>
      <c r="K1688" s="110"/>
      <c r="L1688" s="110"/>
      <c r="M1688" s="110"/>
      <c r="N1688" s="110">
        <v>654.5</v>
      </c>
    </row>
    <row r="1689" spans="1:14" x14ac:dyDescent="0.3">
      <c r="A1689" s="74">
        <v>50105</v>
      </c>
      <c r="B1689" s="74" t="s">
        <v>90</v>
      </c>
      <c r="C1689" s="74">
        <v>27</v>
      </c>
      <c r="D1689" s="74" t="s">
        <v>3679</v>
      </c>
      <c r="E1689" s="74" t="s">
        <v>3680</v>
      </c>
      <c r="F1689" s="74" t="s">
        <v>3681</v>
      </c>
      <c r="G1689" s="74" t="s">
        <v>140</v>
      </c>
      <c r="H1689" s="74" t="s">
        <v>547</v>
      </c>
      <c r="I1689" s="110">
        <v>109</v>
      </c>
      <c r="J1689" s="110"/>
      <c r="K1689" s="110"/>
      <c r="L1689" s="110"/>
      <c r="M1689" s="110">
        <v>58</v>
      </c>
      <c r="N1689" s="110">
        <v>33</v>
      </c>
    </row>
    <row r="1690" spans="1:14" x14ac:dyDescent="0.3">
      <c r="A1690" s="74">
        <v>50206</v>
      </c>
      <c r="B1690" s="74" t="s">
        <v>90</v>
      </c>
      <c r="C1690" s="74">
        <v>27</v>
      </c>
      <c r="D1690" s="74" t="s">
        <v>3793</v>
      </c>
      <c r="E1690" s="74" t="s">
        <v>3794</v>
      </c>
      <c r="F1690" s="74" t="s">
        <v>3795</v>
      </c>
      <c r="G1690" s="74" t="s">
        <v>140</v>
      </c>
      <c r="H1690" s="74">
        <v>92705</v>
      </c>
      <c r="I1690" s="110">
        <v>1266</v>
      </c>
      <c r="J1690" s="110"/>
      <c r="K1690" s="110"/>
      <c r="L1690" s="110">
        <v>0</v>
      </c>
      <c r="M1690" s="110">
        <v>0</v>
      </c>
      <c r="N1690" s="110">
        <v>0</v>
      </c>
    </row>
    <row r="1691" spans="1:14" x14ac:dyDescent="0.3">
      <c r="A1691" s="74">
        <v>50195</v>
      </c>
      <c r="B1691" s="74" t="s">
        <v>90</v>
      </c>
      <c r="C1691" s="74">
        <v>27</v>
      </c>
      <c r="D1691" s="74" t="s">
        <v>3779</v>
      </c>
      <c r="E1691" s="74" t="s">
        <v>3780</v>
      </c>
      <c r="F1691" s="74" t="s">
        <v>3781</v>
      </c>
      <c r="G1691" s="74" t="s">
        <v>140</v>
      </c>
      <c r="H1691" s="74">
        <v>91411</v>
      </c>
      <c r="I1691" s="110">
        <v>1200</v>
      </c>
      <c r="J1691" s="110"/>
      <c r="K1691" s="110"/>
      <c r="L1691" s="110"/>
      <c r="M1691" s="110">
        <v>275</v>
      </c>
      <c r="N1691" s="110">
        <v>470</v>
      </c>
    </row>
    <row r="1692" spans="1:14" x14ac:dyDescent="0.3">
      <c r="A1692" s="74">
        <v>50174</v>
      </c>
      <c r="B1692" s="74" t="s">
        <v>90</v>
      </c>
      <c r="C1692" s="74">
        <v>27</v>
      </c>
      <c r="D1692" s="74" t="s">
        <v>5686</v>
      </c>
      <c r="E1692" s="74" t="s">
        <v>5687</v>
      </c>
      <c r="F1692" s="74" t="s">
        <v>3761</v>
      </c>
      <c r="G1692" s="74" t="s">
        <v>140</v>
      </c>
      <c r="H1692" s="74">
        <v>92117</v>
      </c>
      <c r="I1692" s="110"/>
      <c r="J1692" s="110"/>
      <c r="K1692" s="110"/>
      <c r="L1692" s="110"/>
      <c r="M1692" s="110"/>
      <c r="N1692" s="110"/>
    </row>
    <row r="1693" spans="1:14" x14ac:dyDescent="0.3">
      <c r="A1693" s="74">
        <v>50100</v>
      </c>
      <c r="B1693" s="74" t="s">
        <v>90</v>
      </c>
      <c r="C1693" s="74">
        <v>27</v>
      </c>
      <c r="D1693" s="74" t="s">
        <v>3671</v>
      </c>
      <c r="E1693" s="74" t="s">
        <v>3672</v>
      </c>
      <c r="F1693" s="74" t="s">
        <v>3673</v>
      </c>
      <c r="G1693" s="74" t="s">
        <v>140</v>
      </c>
      <c r="H1693" s="74">
        <v>91724</v>
      </c>
      <c r="I1693" s="110"/>
      <c r="J1693" s="110"/>
      <c r="K1693" s="110"/>
      <c r="L1693" s="110"/>
      <c r="M1693" s="110"/>
      <c r="N1693" s="110"/>
    </row>
    <row r="1694" spans="1:14" x14ac:dyDescent="0.3">
      <c r="A1694" s="74">
        <v>50122</v>
      </c>
      <c r="B1694" s="74" t="s">
        <v>90</v>
      </c>
      <c r="C1694" s="74">
        <v>27</v>
      </c>
      <c r="D1694" s="74" t="s">
        <v>3705</v>
      </c>
      <c r="E1694" s="74" t="s">
        <v>3706</v>
      </c>
      <c r="F1694" s="74" t="s">
        <v>3707</v>
      </c>
      <c r="G1694" s="74" t="s">
        <v>140</v>
      </c>
      <c r="H1694" s="74">
        <v>91744</v>
      </c>
      <c r="I1694" s="110">
        <v>0</v>
      </c>
      <c r="J1694" s="110">
        <v>0</v>
      </c>
      <c r="K1694" s="110">
        <v>0</v>
      </c>
      <c r="L1694" s="110">
        <v>0</v>
      </c>
      <c r="M1694" s="110">
        <v>0</v>
      </c>
      <c r="N1694" s="110">
        <v>0</v>
      </c>
    </row>
    <row r="1695" spans="1:14" x14ac:dyDescent="0.3">
      <c r="A1695" s="74">
        <v>50101</v>
      </c>
      <c r="B1695" s="74" t="s">
        <v>90</v>
      </c>
      <c r="C1695" s="74">
        <v>27</v>
      </c>
      <c r="D1695" s="74" t="s">
        <v>3674</v>
      </c>
      <c r="E1695" s="74" t="s">
        <v>3675</v>
      </c>
      <c r="F1695" s="74" t="s">
        <v>3676</v>
      </c>
      <c r="G1695" s="74" t="s">
        <v>140</v>
      </c>
      <c r="H1695" s="74">
        <v>90240</v>
      </c>
      <c r="I1695" s="110">
        <v>1843.89</v>
      </c>
      <c r="J1695" s="110">
        <v>0</v>
      </c>
      <c r="K1695" s="110">
        <v>341</v>
      </c>
      <c r="L1695" s="110">
        <v>504.05</v>
      </c>
      <c r="M1695" s="110">
        <v>387</v>
      </c>
      <c r="N1695" s="110">
        <v>0</v>
      </c>
    </row>
    <row r="1696" spans="1:14" x14ac:dyDescent="0.3">
      <c r="A1696" s="74">
        <v>50133</v>
      </c>
      <c r="B1696" s="74" t="s">
        <v>90</v>
      </c>
      <c r="C1696" s="74">
        <v>27</v>
      </c>
      <c r="D1696" s="74" t="s">
        <v>5688</v>
      </c>
      <c r="E1696" s="74" t="s">
        <v>5689</v>
      </c>
      <c r="F1696" s="74" t="s">
        <v>3722</v>
      </c>
      <c r="G1696" s="74" t="s">
        <v>140</v>
      </c>
      <c r="H1696" s="74">
        <v>90003</v>
      </c>
      <c r="I1696" s="110"/>
      <c r="J1696" s="110"/>
      <c r="K1696" s="110"/>
      <c r="L1696" s="110"/>
      <c r="M1696" s="110"/>
      <c r="N1696" s="110"/>
    </row>
    <row r="1697" spans="1:14" x14ac:dyDescent="0.3">
      <c r="A1697" s="74">
        <v>50317</v>
      </c>
      <c r="B1697" s="74" t="s">
        <v>90</v>
      </c>
      <c r="C1697" s="74">
        <v>27</v>
      </c>
      <c r="D1697" s="74" t="s">
        <v>3830</v>
      </c>
      <c r="E1697" s="74" t="s">
        <v>3831</v>
      </c>
      <c r="F1697" s="74" t="s">
        <v>3761</v>
      </c>
      <c r="G1697" s="74" t="s">
        <v>140</v>
      </c>
      <c r="H1697" s="74" t="s">
        <v>588</v>
      </c>
      <c r="I1697" s="110">
        <v>83.32</v>
      </c>
      <c r="J1697" s="110"/>
      <c r="K1697" s="110"/>
      <c r="L1697" s="110"/>
      <c r="M1697" s="110"/>
      <c r="N1697" s="110"/>
    </row>
    <row r="1698" spans="1:14" x14ac:dyDescent="0.3">
      <c r="A1698" s="74">
        <v>50134</v>
      </c>
      <c r="B1698" s="74" t="s">
        <v>90</v>
      </c>
      <c r="C1698" s="74">
        <v>27</v>
      </c>
      <c r="D1698" s="74" t="s">
        <v>3723</v>
      </c>
      <c r="E1698" s="74" t="s">
        <v>3724</v>
      </c>
      <c r="F1698" s="74" t="s">
        <v>3722</v>
      </c>
      <c r="G1698" s="74" t="s">
        <v>140</v>
      </c>
      <c r="H1698" s="74">
        <v>90026</v>
      </c>
      <c r="I1698" s="110"/>
      <c r="J1698" s="110"/>
      <c r="K1698" s="110"/>
      <c r="L1698" s="110"/>
      <c r="M1698" s="110"/>
      <c r="N1698" s="110">
        <v>0</v>
      </c>
    </row>
    <row r="1699" spans="1:14" x14ac:dyDescent="0.3">
      <c r="A1699" s="74">
        <v>290129</v>
      </c>
      <c r="B1699" s="74" t="s">
        <v>90</v>
      </c>
      <c r="C1699" s="74">
        <v>27</v>
      </c>
      <c r="D1699" s="74" t="s">
        <v>666</v>
      </c>
      <c r="E1699" s="74" t="s">
        <v>3853</v>
      </c>
      <c r="F1699" s="74" t="s">
        <v>3854</v>
      </c>
      <c r="G1699" s="74" t="s">
        <v>148</v>
      </c>
      <c r="H1699" s="74">
        <v>89106</v>
      </c>
      <c r="I1699" s="110">
        <v>396</v>
      </c>
      <c r="J1699" s="110">
        <v>5.37</v>
      </c>
      <c r="K1699" s="110"/>
      <c r="L1699" s="110"/>
      <c r="M1699" s="110">
        <v>0</v>
      </c>
      <c r="N1699" s="110">
        <v>0</v>
      </c>
    </row>
    <row r="1700" spans="1:14" x14ac:dyDescent="0.3">
      <c r="A1700" s="74">
        <v>50146</v>
      </c>
      <c r="B1700" s="74" t="s">
        <v>90</v>
      </c>
      <c r="C1700" s="74">
        <v>27</v>
      </c>
      <c r="D1700" s="74" t="s">
        <v>666</v>
      </c>
      <c r="E1700" s="74" t="s">
        <v>3734</v>
      </c>
      <c r="F1700" s="74" t="s">
        <v>3735</v>
      </c>
      <c r="G1700" s="74" t="s">
        <v>140</v>
      </c>
      <c r="H1700" s="74">
        <v>90262</v>
      </c>
      <c r="I1700" s="110">
        <v>0</v>
      </c>
      <c r="J1700" s="110"/>
      <c r="K1700" s="110"/>
      <c r="L1700" s="110"/>
      <c r="M1700" s="110">
        <v>200</v>
      </c>
      <c r="N1700" s="110">
        <v>200</v>
      </c>
    </row>
    <row r="1701" spans="1:14" x14ac:dyDescent="0.3">
      <c r="A1701" s="74">
        <v>50170</v>
      </c>
      <c r="B1701" s="74" t="s">
        <v>90</v>
      </c>
      <c r="C1701" s="74">
        <v>27</v>
      </c>
      <c r="D1701" s="74" t="s">
        <v>666</v>
      </c>
      <c r="E1701" s="74" t="s">
        <v>6297</v>
      </c>
      <c r="F1701" s="74" t="s">
        <v>3760</v>
      </c>
      <c r="G1701" s="74" t="s">
        <v>140</v>
      </c>
      <c r="H1701" s="74" t="s">
        <v>6298</v>
      </c>
      <c r="I1701" s="110">
        <v>125</v>
      </c>
      <c r="J1701" s="110">
        <v>0</v>
      </c>
      <c r="K1701" s="110"/>
      <c r="L1701" s="110"/>
      <c r="M1701" s="110"/>
      <c r="N1701" s="110">
        <v>101</v>
      </c>
    </row>
    <row r="1702" spans="1:14" x14ac:dyDescent="0.3">
      <c r="A1702" s="74">
        <v>50182</v>
      </c>
      <c r="B1702" s="74" t="s">
        <v>90</v>
      </c>
      <c r="C1702" s="74">
        <v>27</v>
      </c>
      <c r="D1702" s="74" t="s">
        <v>666</v>
      </c>
      <c r="E1702" s="74" t="s">
        <v>3766</v>
      </c>
      <c r="F1702" s="74" t="s">
        <v>3767</v>
      </c>
      <c r="G1702" s="74" t="s">
        <v>140</v>
      </c>
      <c r="H1702" s="74">
        <v>93101</v>
      </c>
      <c r="I1702" s="110">
        <v>0</v>
      </c>
      <c r="J1702" s="110"/>
      <c r="K1702" s="110"/>
      <c r="L1702" s="110"/>
      <c r="M1702" s="110">
        <v>0</v>
      </c>
      <c r="N1702" s="110">
        <v>75</v>
      </c>
    </row>
    <row r="1703" spans="1:14" x14ac:dyDescent="0.3">
      <c r="A1703" s="74">
        <v>50186</v>
      </c>
      <c r="B1703" s="74" t="s">
        <v>90</v>
      </c>
      <c r="C1703" s="74">
        <v>27</v>
      </c>
      <c r="D1703" s="74" t="s">
        <v>666</v>
      </c>
      <c r="E1703" s="74" t="s">
        <v>3768</v>
      </c>
      <c r="F1703" s="74" t="s">
        <v>3769</v>
      </c>
      <c r="G1703" s="74" t="s">
        <v>140</v>
      </c>
      <c r="H1703" s="74">
        <v>93060</v>
      </c>
      <c r="I1703" s="110">
        <v>0</v>
      </c>
      <c r="J1703" s="110"/>
      <c r="K1703" s="110"/>
      <c r="L1703" s="110"/>
      <c r="M1703" s="110"/>
      <c r="N1703" s="110"/>
    </row>
    <row r="1704" spans="1:14" x14ac:dyDescent="0.3">
      <c r="A1704" s="74">
        <v>50196</v>
      </c>
      <c r="B1704" s="74" t="s">
        <v>90</v>
      </c>
      <c r="C1704" s="74">
        <v>27</v>
      </c>
      <c r="D1704" s="74" t="s">
        <v>666</v>
      </c>
      <c r="E1704" s="74" t="s">
        <v>3782</v>
      </c>
      <c r="F1704" s="74" t="s">
        <v>3783</v>
      </c>
      <c r="G1704" s="74" t="s">
        <v>140</v>
      </c>
      <c r="H1704" s="74">
        <v>93003</v>
      </c>
      <c r="I1704" s="110"/>
      <c r="J1704" s="110"/>
      <c r="K1704" s="110"/>
      <c r="L1704" s="110"/>
      <c r="M1704" s="110">
        <v>0</v>
      </c>
      <c r="N1704" s="110">
        <v>0</v>
      </c>
    </row>
    <row r="1705" spans="1:14" x14ac:dyDescent="0.3">
      <c r="A1705" s="74">
        <v>50162</v>
      </c>
      <c r="B1705" s="74" t="s">
        <v>90</v>
      </c>
      <c r="C1705" s="74">
        <v>27</v>
      </c>
      <c r="D1705" s="74" t="s">
        <v>666</v>
      </c>
      <c r="E1705" s="74" t="s">
        <v>3755</v>
      </c>
      <c r="F1705" s="74" t="s">
        <v>3756</v>
      </c>
      <c r="G1705" s="74" t="s">
        <v>140</v>
      </c>
      <c r="H1705" s="74">
        <v>91768</v>
      </c>
      <c r="I1705" s="110">
        <v>1666.66</v>
      </c>
      <c r="J1705" s="110">
        <v>0</v>
      </c>
      <c r="K1705" s="110">
        <v>0</v>
      </c>
      <c r="L1705" s="110">
        <v>0</v>
      </c>
      <c r="M1705" s="110">
        <v>0</v>
      </c>
      <c r="N1705" s="110">
        <v>0</v>
      </c>
    </row>
    <row r="1706" spans="1:14" x14ac:dyDescent="0.3">
      <c r="A1706" s="74">
        <v>50094</v>
      </c>
      <c r="B1706" s="74" t="s">
        <v>90</v>
      </c>
      <c r="C1706" s="74">
        <v>27</v>
      </c>
      <c r="D1706" s="74" t="s">
        <v>666</v>
      </c>
      <c r="E1706" s="74" t="s">
        <v>3665</v>
      </c>
      <c r="F1706" s="74" t="s">
        <v>3666</v>
      </c>
      <c r="G1706" s="74" t="s">
        <v>140</v>
      </c>
      <c r="H1706" s="74">
        <v>90706</v>
      </c>
      <c r="I1706" s="110">
        <v>100</v>
      </c>
      <c r="J1706" s="110"/>
      <c r="K1706" s="110"/>
      <c r="L1706" s="110"/>
      <c r="M1706" s="110"/>
      <c r="N1706" s="110"/>
    </row>
    <row r="1707" spans="1:14" x14ac:dyDescent="0.3">
      <c r="A1707" s="74">
        <v>50103</v>
      </c>
      <c r="B1707" s="74" t="s">
        <v>90</v>
      </c>
      <c r="C1707" s="74">
        <v>27</v>
      </c>
      <c r="D1707" s="74" t="s">
        <v>666</v>
      </c>
      <c r="E1707" s="74" t="s">
        <v>3677</v>
      </c>
      <c r="F1707" s="74" t="s">
        <v>3678</v>
      </c>
      <c r="G1707" s="74" t="s">
        <v>140</v>
      </c>
      <c r="H1707" s="74">
        <v>91731</v>
      </c>
      <c r="I1707" s="110"/>
      <c r="J1707" s="110"/>
      <c r="K1707" s="110"/>
      <c r="L1707" s="110"/>
      <c r="M1707" s="110">
        <v>325</v>
      </c>
      <c r="N1707" s="110">
        <v>112</v>
      </c>
    </row>
    <row r="1708" spans="1:14" x14ac:dyDescent="0.3">
      <c r="A1708" s="74">
        <v>50106</v>
      </c>
      <c r="B1708" s="74" t="s">
        <v>90</v>
      </c>
      <c r="C1708" s="74">
        <v>27</v>
      </c>
      <c r="D1708" s="74" t="s">
        <v>666</v>
      </c>
      <c r="E1708" s="74" t="s">
        <v>3682</v>
      </c>
      <c r="F1708" s="74" t="s">
        <v>3683</v>
      </c>
      <c r="G1708" s="74" t="s">
        <v>140</v>
      </c>
      <c r="H1708" s="74">
        <v>92832</v>
      </c>
      <c r="I1708" s="110">
        <v>4223.07</v>
      </c>
      <c r="J1708" s="110"/>
      <c r="K1708" s="110"/>
      <c r="L1708" s="110"/>
      <c r="M1708" s="110">
        <v>830</v>
      </c>
      <c r="N1708" s="110">
        <v>1066</v>
      </c>
    </row>
    <row r="1709" spans="1:14" x14ac:dyDescent="0.3">
      <c r="A1709" s="74">
        <v>50114</v>
      </c>
      <c r="B1709" s="74" t="s">
        <v>90</v>
      </c>
      <c r="C1709" s="74">
        <v>27</v>
      </c>
      <c r="D1709" s="74" t="s">
        <v>666</v>
      </c>
      <c r="E1709" s="74" t="s">
        <v>3692</v>
      </c>
      <c r="F1709" s="74" t="s">
        <v>3693</v>
      </c>
      <c r="G1709" s="74" t="s">
        <v>140</v>
      </c>
      <c r="H1709" s="74">
        <v>92546</v>
      </c>
      <c r="I1709" s="110"/>
      <c r="J1709" s="110"/>
      <c r="K1709" s="110">
        <v>179</v>
      </c>
      <c r="L1709" s="110">
        <v>122</v>
      </c>
      <c r="M1709" s="110">
        <v>125</v>
      </c>
      <c r="N1709" s="110">
        <v>50</v>
      </c>
    </row>
    <row r="1710" spans="1:14" x14ac:dyDescent="0.3">
      <c r="A1710" s="74">
        <v>50152</v>
      </c>
      <c r="B1710" s="74" t="s">
        <v>90</v>
      </c>
      <c r="C1710" s="74">
        <v>27</v>
      </c>
      <c r="D1710" s="74" t="s">
        <v>666</v>
      </c>
      <c r="E1710" s="74" t="s">
        <v>3741</v>
      </c>
      <c r="F1710" s="74" t="s">
        <v>3742</v>
      </c>
      <c r="G1710" s="74" t="s">
        <v>140</v>
      </c>
      <c r="H1710" s="74">
        <v>91604</v>
      </c>
      <c r="I1710" s="110">
        <v>10526.31</v>
      </c>
      <c r="J1710" s="110">
        <v>0</v>
      </c>
      <c r="K1710" s="110">
        <v>0</v>
      </c>
      <c r="L1710" s="110"/>
      <c r="M1710" s="110">
        <v>25</v>
      </c>
      <c r="N1710" s="110">
        <v>25</v>
      </c>
    </row>
    <row r="1711" spans="1:14" x14ac:dyDescent="0.3">
      <c r="A1711" s="74">
        <v>50155</v>
      </c>
      <c r="B1711" s="74" t="s">
        <v>90</v>
      </c>
      <c r="C1711" s="74">
        <v>27</v>
      </c>
      <c r="D1711" s="74" t="s">
        <v>666</v>
      </c>
      <c r="E1711" s="74" t="s">
        <v>3744</v>
      </c>
      <c r="F1711" s="74" t="s">
        <v>3745</v>
      </c>
      <c r="G1711" s="74" t="s">
        <v>140</v>
      </c>
      <c r="H1711" s="74" t="s">
        <v>381</v>
      </c>
      <c r="I1711" s="110">
        <v>280</v>
      </c>
      <c r="J1711" s="110"/>
      <c r="K1711" s="110"/>
      <c r="L1711" s="110"/>
      <c r="M1711" s="110"/>
      <c r="N1711" s="110">
        <v>0</v>
      </c>
    </row>
    <row r="1712" spans="1:14" x14ac:dyDescent="0.3">
      <c r="A1712" s="74">
        <v>50093</v>
      </c>
      <c r="B1712" s="74" t="s">
        <v>90</v>
      </c>
      <c r="C1712" s="74">
        <v>27</v>
      </c>
      <c r="D1712" s="74" t="s">
        <v>666</v>
      </c>
      <c r="E1712" s="74" t="s">
        <v>3663</v>
      </c>
      <c r="F1712" s="74" t="s">
        <v>3664</v>
      </c>
      <c r="G1712" s="74" t="s">
        <v>140</v>
      </c>
      <c r="H1712" s="74" t="s">
        <v>377</v>
      </c>
      <c r="I1712" s="110">
        <v>0</v>
      </c>
      <c r="J1712" s="110"/>
      <c r="K1712" s="110"/>
      <c r="L1712" s="110"/>
      <c r="M1712" s="110"/>
      <c r="N1712" s="110"/>
    </row>
    <row r="1713" spans="1:14" x14ac:dyDescent="0.3">
      <c r="A1713" s="74">
        <v>50096</v>
      </c>
      <c r="B1713" s="74" t="s">
        <v>90</v>
      </c>
      <c r="C1713" s="74">
        <v>27</v>
      </c>
      <c r="D1713" s="74" t="s">
        <v>666</v>
      </c>
      <c r="E1713" s="74" t="s">
        <v>3667</v>
      </c>
      <c r="F1713" s="74" t="s">
        <v>3668</v>
      </c>
      <c r="G1713" s="74" t="s">
        <v>140</v>
      </c>
      <c r="H1713" s="74">
        <v>91501</v>
      </c>
      <c r="I1713" s="110"/>
      <c r="J1713" s="110"/>
      <c r="K1713" s="110"/>
      <c r="L1713" s="110"/>
      <c r="M1713" s="110"/>
      <c r="N1713" s="110"/>
    </row>
    <row r="1714" spans="1:14" x14ac:dyDescent="0.3">
      <c r="A1714" s="74">
        <v>50109</v>
      </c>
      <c r="B1714" s="74" t="s">
        <v>90</v>
      </c>
      <c r="C1714" s="74">
        <v>27</v>
      </c>
      <c r="D1714" s="74" t="s">
        <v>666</v>
      </c>
      <c r="E1714" s="74" t="s">
        <v>3686</v>
      </c>
      <c r="F1714" s="74" t="s">
        <v>3687</v>
      </c>
      <c r="G1714" s="74" t="s">
        <v>140</v>
      </c>
      <c r="H1714" s="74">
        <v>90247</v>
      </c>
      <c r="I1714" s="110"/>
      <c r="J1714" s="110"/>
      <c r="K1714" s="110"/>
      <c r="L1714" s="110"/>
      <c r="M1714" s="110"/>
      <c r="N1714" s="110">
        <v>0</v>
      </c>
    </row>
    <row r="1715" spans="1:14" x14ac:dyDescent="0.3">
      <c r="A1715" s="74">
        <v>50110</v>
      </c>
      <c r="B1715" s="74" t="s">
        <v>90</v>
      </c>
      <c r="C1715" s="74">
        <v>27</v>
      </c>
      <c r="D1715" s="74" t="s">
        <v>666</v>
      </c>
      <c r="E1715" s="74" t="s">
        <v>3688</v>
      </c>
      <c r="F1715" s="74" t="s">
        <v>3689</v>
      </c>
      <c r="G1715" s="74" t="s">
        <v>140</v>
      </c>
      <c r="H1715" s="74">
        <v>92840</v>
      </c>
      <c r="I1715" s="110">
        <v>1025.4000000000001</v>
      </c>
      <c r="J1715" s="110">
        <v>0</v>
      </c>
      <c r="K1715" s="110"/>
      <c r="L1715" s="110"/>
      <c r="M1715" s="110"/>
      <c r="N1715" s="110">
        <v>60</v>
      </c>
    </row>
    <row r="1716" spans="1:14" x14ac:dyDescent="0.3">
      <c r="A1716" s="74">
        <v>50113</v>
      </c>
      <c r="B1716" s="74" t="s">
        <v>90</v>
      </c>
      <c r="C1716" s="74">
        <v>27</v>
      </c>
      <c r="D1716" s="74" t="s">
        <v>666</v>
      </c>
      <c r="E1716" s="74" t="s">
        <v>3690</v>
      </c>
      <c r="F1716" s="74" t="s">
        <v>3691</v>
      </c>
      <c r="G1716" s="74" t="s">
        <v>140</v>
      </c>
      <c r="H1716" s="74">
        <v>91740</v>
      </c>
      <c r="I1716" s="110">
        <v>0</v>
      </c>
      <c r="J1716" s="110">
        <v>0</v>
      </c>
      <c r="K1716" s="110"/>
      <c r="L1716" s="110">
        <v>0</v>
      </c>
      <c r="M1716" s="110"/>
      <c r="N1716" s="110">
        <v>0</v>
      </c>
    </row>
    <row r="1717" spans="1:14" x14ac:dyDescent="0.3">
      <c r="A1717" s="74">
        <v>50121</v>
      </c>
      <c r="B1717" s="74" t="s">
        <v>90</v>
      </c>
      <c r="C1717" s="74">
        <v>27</v>
      </c>
      <c r="D1717" s="74" t="s">
        <v>666</v>
      </c>
      <c r="E1717" s="74" t="s">
        <v>3703</v>
      </c>
      <c r="F1717" s="74" t="s">
        <v>3704</v>
      </c>
      <c r="G1717" s="74" t="s">
        <v>140</v>
      </c>
      <c r="H1717" s="74">
        <v>93584</v>
      </c>
      <c r="I1717" s="110">
        <v>1611</v>
      </c>
      <c r="J1717" s="110"/>
      <c r="K1717" s="110">
        <v>0</v>
      </c>
      <c r="L1717" s="110">
        <v>0</v>
      </c>
      <c r="M1717" s="110"/>
      <c r="N1717" s="110">
        <v>0</v>
      </c>
    </row>
    <row r="1718" spans="1:14" x14ac:dyDescent="0.3">
      <c r="A1718" s="74">
        <v>50124</v>
      </c>
      <c r="B1718" s="74" t="s">
        <v>90</v>
      </c>
      <c r="C1718" s="74">
        <v>27</v>
      </c>
      <c r="D1718" s="74" t="s">
        <v>666</v>
      </c>
      <c r="E1718" s="74" t="s">
        <v>3708</v>
      </c>
      <c r="F1718" s="74" t="s">
        <v>3709</v>
      </c>
      <c r="G1718" s="74" t="s">
        <v>140</v>
      </c>
      <c r="H1718" s="74" t="s">
        <v>372</v>
      </c>
      <c r="I1718" s="110">
        <v>0</v>
      </c>
      <c r="J1718" s="110"/>
      <c r="K1718" s="110">
        <v>0</v>
      </c>
      <c r="L1718" s="110">
        <v>0</v>
      </c>
      <c r="M1718" s="110">
        <v>275</v>
      </c>
      <c r="N1718" s="110">
        <v>475</v>
      </c>
    </row>
    <row r="1719" spans="1:14" x14ac:dyDescent="0.3">
      <c r="A1719" s="74">
        <v>50150</v>
      </c>
      <c r="B1719" s="74" t="s">
        <v>90</v>
      </c>
      <c r="C1719" s="74">
        <v>27</v>
      </c>
      <c r="D1719" s="74" t="s">
        <v>666</v>
      </c>
      <c r="E1719" s="74" t="s">
        <v>3736</v>
      </c>
      <c r="F1719" s="74" t="s">
        <v>3737</v>
      </c>
      <c r="G1719" s="74" t="s">
        <v>140</v>
      </c>
      <c r="H1719" s="74" t="s">
        <v>373</v>
      </c>
      <c r="I1719" s="110">
        <v>340</v>
      </c>
      <c r="J1719" s="110"/>
      <c r="K1719" s="110">
        <v>0</v>
      </c>
      <c r="L1719" s="110"/>
      <c r="M1719" s="110"/>
      <c r="N1719" s="110">
        <v>0</v>
      </c>
    </row>
    <row r="1720" spans="1:14" x14ac:dyDescent="0.3">
      <c r="A1720" s="74">
        <v>50154</v>
      </c>
      <c r="B1720" s="74" t="s">
        <v>90</v>
      </c>
      <c r="C1720" s="74">
        <v>27</v>
      </c>
      <c r="D1720" s="74" t="s">
        <v>666</v>
      </c>
      <c r="E1720" s="74" t="s">
        <v>5690</v>
      </c>
      <c r="F1720" s="74" t="s">
        <v>3743</v>
      </c>
      <c r="G1720" s="74" t="s">
        <v>140</v>
      </c>
      <c r="H1720" s="74">
        <v>90650</v>
      </c>
      <c r="I1720" s="110">
        <v>0</v>
      </c>
      <c r="J1720" s="110"/>
      <c r="K1720" s="110">
        <v>0</v>
      </c>
      <c r="L1720" s="110">
        <v>0</v>
      </c>
      <c r="M1720" s="110">
        <v>0</v>
      </c>
      <c r="N1720" s="110">
        <v>0</v>
      </c>
    </row>
    <row r="1721" spans="1:14" x14ac:dyDescent="0.3">
      <c r="A1721" s="74">
        <v>50157</v>
      </c>
      <c r="B1721" s="74" t="s">
        <v>90</v>
      </c>
      <c r="C1721" s="74">
        <v>27</v>
      </c>
      <c r="D1721" s="74" t="s">
        <v>666</v>
      </c>
      <c r="E1721" s="74" t="s">
        <v>3746</v>
      </c>
      <c r="F1721" s="74" t="s">
        <v>1243</v>
      </c>
      <c r="G1721" s="74" t="s">
        <v>140</v>
      </c>
      <c r="H1721" s="74">
        <v>91762</v>
      </c>
      <c r="I1721" s="110">
        <v>1107.49</v>
      </c>
      <c r="J1721" s="110"/>
      <c r="K1721" s="110">
        <v>0</v>
      </c>
      <c r="L1721" s="110"/>
      <c r="M1721" s="110"/>
      <c r="N1721" s="110">
        <v>551</v>
      </c>
    </row>
    <row r="1722" spans="1:14" x14ac:dyDescent="0.3">
      <c r="A1722" s="74">
        <v>50158</v>
      </c>
      <c r="B1722" s="74" t="s">
        <v>90</v>
      </c>
      <c r="C1722" s="74">
        <v>27</v>
      </c>
      <c r="D1722" s="74" t="s">
        <v>666</v>
      </c>
      <c r="E1722" s="74" t="s">
        <v>3747</v>
      </c>
      <c r="F1722" s="74" t="s">
        <v>3748</v>
      </c>
      <c r="G1722" s="74" t="s">
        <v>140</v>
      </c>
      <c r="H1722" s="74">
        <v>92867</v>
      </c>
      <c r="I1722" s="110">
        <v>6540.72</v>
      </c>
      <c r="J1722" s="110">
        <v>0</v>
      </c>
      <c r="K1722" s="110"/>
      <c r="L1722" s="110"/>
      <c r="M1722" s="110">
        <v>0</v>
      </c>
      <c r="N1722" s="110">
        <v>686</v>
      </c>
    </row>
    <row r="1723" spans="1:14" x14ac:dyDescent="0.3">
      <c r="A1723" s="74">
        <v>50169</v>
      </c>
      <c r="B1723" s="74" t="s">
        <v>90</v>
      </c>
      <c r="C1723" s="74">
        <v>27</v>
      </c>
      <c r="D1723" s="74" t="s">
        <v>666</v>
      </c>
      <c r="E1723" s="74" t="s">
        <v>3758</v>
      </c>
      <c r="F1723" s="74" t="s">
        <v>3759</v>
      </c>
      <c r="G1723" s="74" t="s">
        <v>140</v>
      </c>
      <c r="H1723" s="74">
        <v>92506</v>
      </c>
      <c r="I1723" s="110">
        <v>300</v>
      </c>
      <c r="J1723" s="110">
        <v>32.39</v>
      </c>
      <c r="K1723" s="110"/>
      <c r="L1723" s="110">
        <v>0</v>
      </c>
      <c r="M1723" s="110">
        <v>0</v>
      </c>
      <c r="N1723" s="110">
        <v>0</v>
      </c>
    </row>
    <row r="1724" spans="1:14" x14ac:dyDescent="0.3">
      <c r="A1724" s="74">
        <v>50193</v>
      </c>
      <c r="B1724" s="74" t="s">
        <v>90</v>
      </c>
      <c r="C1724" s="74">
        <v>27</v>
      </c>
      <c r="D1724" s="74" t="s">
        <v>666</v>
      </c>
      <c r="E1724" s="74" t="s">
        <v>3776</v>
      </c>
      <c r="F1724" s="74" t="s">
        <v>3777</v>
      </c>
      <c r="G1724" s="74" t="s">
        <v>140</v>
      </c>
      <c r="H1724" s="74">
        <v>90503</v>
      </c>
      <c r="I1724" s="110">
        <v>0</v>
      </c>
      <c r="J1724" s="110"/>
      <c r="K1724" s="110"/>
      <c r="L1724" s="110"/>
      <c r="M1724" s="110">
        <v>0</v>
      </c>
      <c r="N1724" s="110">
        <v>0</v>
      </c>
    </row>
    <row r="1725" spans="1:14" x14ac:dyDescent="0.3">
      <c r="A1725" s="74">
        <v>50200</v>
      </c>
      <c r="B1725" s="74" t="s">
        <v>90</v>
      </c>
      <c r="C1725" s="74">
        <v>27</v>
      </c>
      <c r="D1725" s="74" t="s">
        <v>666</v>
      </c>
      <c r="E1725" s="74" t="s">
        <v>3784</v>
      </c>
      <c r="F1725" s="74" t="s">
        <v>3785</v>
      </c>
      <c r="G1725" s="74" t="s">
        <v>140</v>
      </c>
      <c r="H1725" s="74">
        <v>90601</v>
      </c>
      <c r="I1725" s="110"/>
      <c r="J1725" s="110">
        <v>0</v>
      </c>
      <c r="K1725" s="110"/>
      <c r="L1725" s="110"/>
      <c r="M1725" s="110">
        <v>0</v>
      </c>
      <c r="N1725" s="110"/>
    </row>
    <row r="1726" spans="1:14" x14ac:dyDescent="0.3">
      <c r="A1726" s="74">
        <v>120001</v>
      </c>
      <c r="B1726" s="74" t="s">
        <v>90</v>
      </c>
      <c r="C1726" s="74">
        <v>27</v>
      </c>
      <c r="D1726" s="74" t="s">
        <v>666</v>
      </c>
      <c r="E1726" s="74" t="s">
        <v>5691</v>
      </c>
      <c r="F1726" s="74" t="s">
        <v>5692</v>
      </c>
      <c r="G1726" s="74" t="s">
        <v>384</v>
      </c>
      <c r="H1726" s="74" t="s">
        <v>5693</v>
      </c>
      <c r="I1726" s="110">
        <v>0</v>
      </c>
      <c r="J1726" s="110"/>
      <c r="K1726" s="110"/>
      <c r="L1726" s="110">
        <v>0</v>
      </c>
      <c r="M1726" s="110">
        <v>0</v>
      </c>
      <c r="N1726" s="110">
        <v>0</v>
      </c>
    </row>
    <row r="1727" spans="1:14" x14ac:dyDescent="0.3">
      <c r="A1727" s="74">
        <v>50117</v>
      </c>
      <c r="B1727" s="74" t="s">
        <v>90</v>
      </c>
      <c r="C1727" s="74">
        <v>27</v>
      </c>
      <c r="D1727" s="74" t="s">
        <v>3694</v>
      </c>
      <c r="E1727" s="74" t="s">
        <v>3695</v>
      </c>
      <c r="F1727" s="74" t="s">
        <v>3696</v>
      </c>
      <c r="G1727" s="74" t="s">
        <v>140</v>
      </c>
      <c r="H1727" s="74" t="s">
        <v>379</v>
      </c>
      <c r="I1727" s="110">
        <v>0</v>
      </c>
      <c r="J1727" s="110"/>
      <c r="K1727" s="110"/>
      <c r="L1727" s="110"/>
      <c r="M1727" s="110"/>
      <c r="N1727" s="110">
        <v>0</v>
      </c>
    </row>
    <row r="1728" spans="1:14" x14ac:dyDescent="0.3">
      <c r="A1728" s="74">
        <v>50204</v>
      </c>
      <c r="B1728" s="74" t="s">
        <v>90</v>
      </c>
      <c r="C1728" s="74">
        <v>27</v>
      </c>
      <c r="D1728" s="74" t="s">
        <v>3789</v>
      </c>
      <c r="E1728" s="74" t="s">
        <v>6555</v>
      </c>
      <c r="F1728" s="74" t="s">
        <v>6556</v>
      </c>
      <c r="G1728" s="74" t="s">
        <v>140</v>
      </c>
      <c r="H1728" s="74" t="s">
        <v>6557</v>
      </c>
      <c r="I1728" s="110">
        <v>0</v>
      </c>
      <c r="J1728" s="110"/>
      <c r="K1728" s="110"/>
      <c r="L1728" s="110"/>
      <c r="M1728" s="110"/>
      <c r="N1728" s="110"/>
    </row>
    <row r="1729" spans="1:14" x14ac:dyDescent="0.3">
      <c r="A1729" s="74">
        <v>50135</v>
      </c>
      <c r="B1729" s="74" t="s">
        <v>90</v>
      </c>
      <c r="C1729" s="74">
        <v>27</v>
      </c>
      <c r="D1729" s="74" t="s">
        <v>2685</v>
      </c>
      <c r="E1729" s="74" t="s">
        <v>3725</v>
      </c>
      <c r="F1729" s="74" t="s">
        <v>3722</v>
      </c>
      <c r="G1729" s="74" t="s">
        <v>140</v>
      </c>
      <c r="H1729" s="74" t="s">
        <v>523</v>
      </c>
      <c r="I1729" s="110"/>
      <c r="J1729" s="110"/>
      <c r="K1729" s="110"/>
      <c r="L1729" s="110"/>
      <c r="M1729" s="110"/>
      <c r="N1729" s="110"/>
    </row>
    <row r="1730" spans="1:14" x14ac:dyDescent="0.3">
      <c r="A1730" s="74">
        <v>50151</v>
      </c>
      <c r="B1730" s="74" t="s">
        <v>90</v>
      </c>
      <c r="C1730" s="74">
        <v>27</v>
      </c>
      <c r="D1730" s="74" t="s">
        <v>3738</v>
      </c>
      <c r="E1730" s="74" t="s">
        <v>3739</v>
      </c>
      <c r="F1730" s="74" t="s">
        <v>3740</v>
      </c>
      <c r="G1730" s="74" t="s">
        <v>140</v>
      </c>
      <c r="H1730" s="74">
        <v>92660</v>
      </c>
      <c r="I1730" s="110">
        <v>881.96</v>
      </c>
      <c r="J1730" s="110"/>
      <c r="K1730" s="110"/>
      <c r="L1730" s="110"/>
      <c r="M1730" s="110">
        <v>0</v>
      </c>
      <c r="N1730" s="110">
        <v>0</v>
      </c>
    </row>
    <row r="1731" spans="1:14" x14ac:dyDescent="0.3">
      <c r="A1731" s="74">
        <v>50137</v>
      </c>
      <c r="B1731" s="74" t="s">
        <v>90</v>
      </c>
      <c r="C1731" s="74">
        <v>27</v>
      </c>
      <c r="D1731" s="74" t="s">
        <v>3726</v>
      </c>
      <c r="E1731" s="74" t="s">
        <v>3727</v>
      </c>
      <c r="F1731" s="74" t="s">
        <v>3728</v>
      </c>
      <c r="G1731" s="74" t="s">
        <v>140</v>
      </c>
      <c r="H1731" s="74" t="s">
        <v>528</v>
      </c>
      <c r="I1731" s="110">
        <v>0</v>
      </c>
      <c r="J1731" s="110"/>
      <c r="K1731" s="110"/>
      <c r="L1731" s="110"/>
      <c r="M1731" s="110"/>
      <c r="N1731" s="110"/>
    </row>
    <row r="1732" spans="1:14" x14ac:dyDescent="0.3">
      <c r="A1732" s="74">
        <v>50227</v>
      </c>
      <c r="B1732" s="74" t="s">
        <v>90</v>
      </c>
      <c r="C1732" s="74">
        <v>27</v>
      </c>
      <c r="D1732" s="74" t="s">
        <v>3798</v>
      </c>
      <c r="E1732" s="74" t="s">
        <v>3799</v>
      </c>
      <c r="F1732" s="74" t="s">
        <v>3800</v>
      </c>
      <c r="G1732" s="74" t="s">
        <v>140</v>
      </c>
      <c r="H1732" s="74" t="s">
        <v>622</v>
      </c>
      <c r="I1732" s="110">
        <v>0</v>
      </c>
      <c r="J1732" s="110"/>
      <c r="K1732" s="110"/>
      <c r="L1732" s="110"/>
      <c r="M1732" s="110"/>
      <c r="N1732" s="110"/>
    </row>
    <row r="1733" spans="1:14" x14ac:dyDescent="0.3">
      <c r="A1733" s="74">
        <v>50255</v>
      </c>
      <c r="B1733" s="74" t="s">
        <v>90</v>
      </c>
      <c r="C1733" s="74">
        <v>27</v>
      </c>
      <c r="D1733" s="74" t="s">
        <v>3807</v>
      </c>
      <c r="E1733" s="74" t="s">
        <v>3808</v>
      </c>
      <c r="F1733" s="74" t="s">
        <v>3809</v>
      </c>
      <c r="G1733" s="74" t="s">
        <v>140</v>
      </c>
      <c r="H1733" s="74" t="s">
        <v>376</v>
      </c>
      <c r="I1733" s="110">
        <v>0</v>
      </c>
      <c r="J1733" s="110"/>
      <c r="K1733" s="110"/>
      <c r="L1733" s="110"/>
      <c r="M1733" s="110"/>
      <c r="N1733" s="110">
        <v>0</v>
      </c>
    </row>
    <row r="1734" spans="1:14" x14ac:dyDescent="0.3">
      <c r="A1734" s="74">
        <v>50313</v>
      </c>
      <c r="B1734" s="74" t="s">
        <v>90</v>
      </c>
      <c r="C1734" s="74">
        <v>27</v>
      </c>
      <c r="D1734" s="74" t="s">
        <v>6113</v>
      </c>
      <c r="E1734" s="74" t="s">
        <v>6114</v>
      </c>
      <c r="F1734" s="74" t="s">
        <v>6115</v>
      </c>
      <c r="G1734" s="74" t="s">
        <v>140</v>
      </c>
      <c r="H1734" s="74">
        <v>92355</v>
      </c>
      <c r="I1734" s="110"/>
      <c r="J1734" s="110"/>
      <c r="K1734" s="110"/>
      <c r="L1734" s="110"/>
      <c r="M1734" s="110"/>
      <c r="N1734" s="110"/>
    </row>
    <row r="1735" spans="1:14" x14ac:dyDescent="0.3">
      <c r="A1735" s="74">
        <v>59030</v>
      </c>
      <c r="B1735" s="74" t="s">
        <v>90</v>
      </c>
      <c r="C1735" s="74">
        <v>27</v>
      </c>
      <c r="D1735" s="74" t="s">
        <v>3842</v>
      </c>
      <c r="E1735" s="74" t="s">
        <v>3843</v>
      </c>
      <c r="F1735" s="74" t="s">
        <v>3681</v>
      </c>
      <c r="G1735" s="74" t="s">
        <v>140</v>
      </c>
      <c r="H1735" s="74">
        <v>92335</v>
      </c>
      <c r="I1735" s="110">
        <v>0</v>
      </c>
      <c r="J1735" s="110"/>
      <c r="K1735" s="110"/>
      <c r="L1735" s="110"/>
      <c r="M1735" s="110"/>
      <c r="N1735" s="110"/>
    </row>
    <row r="1736" spans="1:14" x14ac:dyDescent="0.3">
      <c r="A1736" s="74">
        <v>50248</v>
      </c>
      <c r="B1736" s="74" t="s">
        <v>90</v>
      </c>
      <c r="C1736" s="74">
        <v>27</v>
      </c>
      <c r="D1736" s="74" t="s">
        <v>5694</v>
      </c>
      <c r="E1736" s="74" t="s">
        <v>5695</v>
      </c>
      <c r="F1736" s="74" t="s">
        <v>5696</v>
      </c>
      <c r="G1736" s="74" t="s">
        <v>140</v>
      </c>
      <c r="H1736" s="74">
        <v>92508</v>
      </c>
      <c r="I1736" s="110">
        <v>0</v>
      </c>
      <c r="J1736" s="110"/>
      <c r="K1736" s="110"/>
      <c r="L1736" s="110"/>
      <c r="M1736" s="110"/>
      <c r="N1736" s="110"/>
    </row>
    <row r="1737" spans="1:14" x14ac:dyDescent="0.3">
      <c r="A1737" s="74">
        <v>50284</v>
      </c>
      <c r="B1737" s="74" t="s">
        <v>90</v>
      </c>
      <c r="C1737" s="74">
        <v>27</v>
      </c>
      <c r="D1737" s="74" t="s">
        <v>3815</v>
      </c>
      <c r="E1737" s="74" t="s">
        <v>3816</v>
      </c>
      <c r="F1737" s="74" t="s">
        <v>3704</v>
      </c>
      <c r="G1737" s="74" t="s">
        <v>140</v>
      </c>
      <c r="H1737" s="74">
        <v>93534</v>
      </c>
      <c r="I1737" s="110">
        <v>0</v>
      </c>
      <c r="J1737" s="110"/>
      <c r="K1737" s="110"/>
      <c r="L1737" s="110"/>
      <c r="M1737" s="110"/>
      <c r="N1737" s="110"/>
    </row>
    <row r="1738" spans="1:14" x14ac:dyDescent="0.3">
      <c r="A1738" s="74">
        <v>50274</v>
      </c>
      <c r="B1738" s="74" t="s">
        <v>90</v>
      </c>
      <c r="C1738" s="74">
        <v>27</v>
      </c>
      <c r="D1738" s="74" t="s">
        <v>1958</v>
      </c>
      <c r="E1738" s="74" t="s">
        <v>3812</v>
      </c>
      <c r="F1738" s="74" t="s">
        <v>3666</v>
      </c>
      <c r="G1738" s="74" t="s">
        <v>140</v>
      </c>
      <c r="H1738" s="74">
        <v>90706</v>
      </c>
      <c r="I1738" s="110">
        <v>50</v>
      </c>
      <c r="J1738" s="110"/>
      <c r="K1738" s="110">
        <v>0</v>
      </c>
      <c r="L1738" s="110"/>
      <c r="M1738" s="110"/>
      <c r="N1738" s="110"/>
    </row>
    <row r="1739" spans="1:14" x14ac:dyDescent="0.3">
      <c r="A1739" s="74">
        <v>59029</v>
      </c>
      <c r="B1739" s="74" t="s">
        <v>90</v>
      </c>
      <c r="C1739" s="74">
        <v>27</v>
      </c>
      <c r="D1739" s="74" t="s">
        <v>3840</v>
      </c>
      <c r="E1739" s="74" t="s">
        <v>3841</v>
      </c>
      <c r="F1739" s="74" t="s">
        <v>3809</v>
      </c>
      <c r="G1739" s="74" t="s">
        <v>140</v>
      </c>
      <c r="H1739" s="74" t="s">
        <v>653</v>
      </c>
      <c r="I1739" s="110">
        <v>65</v>
      </c>
      <c r="J1739" s="110"/>
      <c r="K1739" s="110"/>
      <c r="L1739" s="110"/>
      <c r="M1739" s="110"/>
      <c r="N1739" s="110"/>
    </row>
    <row r="1740" spans="1:14" x14ac:dyDescent="0.3">
      <c r="A1740" s="74">
        <v>59028</v>
      </c>
      <c r="B1740" s="74" t="s">
        <v>90</v>
      </c>
      <c r="C1740" s="74">
        <v>27</v>
      </c>
      <c r="D1740" s="74" t="s">
        <v>3838</v>
      </c>
      <c r="E1740" s="74" t="s">
        <v>3839</v>
      </c>
      <c r="F1740" s="74" t="s">
        <v>3676</v>
      </c>
      <c r="G1740" s="74" t="s">
        <v>140</v>
      </c>
      <c r="H1740" s="74">
        <v>90240</v>
      </c>
      <c r="I1740" s="110">
        <v>0</v>
      </c>
      <c r="J1740" s="110"/>
      <c r="K1740" s="110"/>
      <c r="L1740" s="110"/>
      <c r="M1740" s="110"/>
      <c r="N1740" s="110">
        <v>0</v>
      </c>
    </row>
    <row r="1741" spans="1:14" x14ac:dyDescent="0.3">
      <c r="A1741" s="74">
        <v>290148</v>
      </c>
      <c r="B1741" s="74" t="s">
        <v>90</v>
      </c>
      <c r="C1741" s="74">
        <v>4</v>
      </c>
      <c r="D1741" s="74" t="s">
        <v>5290</v>
      </c>
      <c r="E1741" s="74" t="s">
        <v>6299</v>
      </c>
      <c r="F1741" s="74" t="s">
        <v>3857</v>
      </c>
      <c r="G1741" s="74" t="s">
        <v>148</v>
      </c>
      <c r="H1741" s="74">
        <v>89117</v>
      </c>
      <c r="I1741" s="110">
        <v>200</v>
      </c>
      <c r="J1741" s="110"/>
      <c r="K1741" s="110"/>
      <c r="L1741" s="110"/>
      <c r="M1741" s="110"/>
      <c r="N1741" s="110"/>
    </row>
    <row r="1742" spans="1:14" x14ac:dyDescent="0.3">
      <c r="A1742" s="74">
        <v>50097</v>
      </c>
      <c r="B1742" s="74" t="s">
        <v>90</v>
      </c>
      <c r="C1742" s="74">
        <v>27</v>
      </c>
      <c r="D1742" s="74" t="s">
        <v>3669</v>
      </c>
      <c r="E1742" s="74" t="s">
        <v>3670</v>
      </c>
      <c r="F1742" s="74" t="s">
        <v>3668</v>
      </c>
      <c r="G1742" s="74" t="s">
        <v>140</v>
      </c>
      <c r="H1742" s="74">
        <v>91505</v>
      </c>
      <c r="I1742" s="110">
        <v>573.6</v>
      </c>
      <c r="J1742" s="110"/>
      <c r="K1742" s="110"/>
      <c r="L1742" s="110"/>
      <c r="M1742" s="110"/>
      <c r="N1742" s="110">
        <v>220</v>
      </c>
    </row>
    <row r="1743" spans="1:14" x14ac:dyDescent="0.3">
      <c r="A1743" s="74">
        <v>290141</v>
      </c>
      <c r="B1743" s="74" t="s">
        <v>90</v>
      </c>
      <c r="C1743" s="74">
        <v>27</v>
      </c>
      <c r="D1743" s="74" t="s">
        <v>3855</v>
      </c>
      <c r="E1743" s="74" t="s">
        <v>3856</v>
      </c>
      <c r="F1743" s="74" t="s">
        <v>3857</v>
      </c>
      <c r="G1743" s="74" t="s">
        <v>148</v>
      </c>
      <c r="H1743" s="74">
        <v>89106</v>
      </c>
      <c r="I1743" s="110"/>
      <c r="J1743" s="110"/>
      <c r="K1743" s="110"/>
      <c r="L1743" s="110"/>
      <c r="M1743" s="110"/>
      <c r="N1743" s="110"/>
    </row>
    <row r="1744" spans="1:14" x14ac:dyDescent="0.3">
      <c r="A1744" s="74">
        <v>50253</v>
      </c>
      <c r="B1744" s="74" t="s">
        <v>90</v>
      </c>
      <c r="C1744" s="74">
        <v>27</v>
      </c>
      <c r="D1744" s="74" t="s">
        <v>3805</v>
      </c>
      <c r="E1744" s="74" t="s">
        <v>3806</v>
      </c>
      <c r="F1744" s="74" t="s">
        <v>743</v>
      </c>
      <c r="G1744" s="74" t="s">
        <v>140</v>
      </c>
      <c r="H1744" s="74" t="s">
        <v>501</v>
      </c>
      <c r="I1744" s="110">
        <v>0</v>
      </c>
      <c r="J1744" s="110"/>
      <c r="K1744" s="110">
        <v>0</v>
      </c>
      <c r="L1744" s="110"/>
      <c r="M1744" s="110"/>
      <c r="N1744" s="110">
        <v>0</v>
      </c>
    </row>
    <row r="1745" spans="1:14" x14ac:dyDescent="0.3">
      <c r="A1745" s="74">
        <v>50315</v>
      </c>
      <c r="B1745" s="74" t="s">
        <v>90</v>
      </c>
      <c r="C1745" s="74">
        <v>27</v>
      </c>
      <c r="D1745" s="74" t="s">
        <v>5697</v>
      </c>
      <c r="E1745" s="74" t="s">
        <v>5698</v>
      </c>
      <c r="F1745" s="74" t="s">
        <v>3751</v>
      </c>
      <c r="G1745" s="74" t="s">
        <v>140</v>
      </c>
      <c r="H1745" s="74">
        <v>91101</v>
      </c>
      <c r="I1745" s="110"/>
      <c r="J1745" s="110"/>
      <c r="K1745" s="110"/>
      <c r="L1745" s="110"/>
      <c r="M1745" s="110"/>
      <c r="N1745" s="110"/>
    </row>
    <row r="1746" spans="1:14" x14ac:dyDescent="0.3">
      <c r="A1746" s="74">
        <v>50138</v>
      </c>
      <c r="B1746" s="74" t="s">
        <v>90</v>
      </c>
      <c r="C1746" s="74">
        <v>27</v>
      </c>
      <c r="D1746" s="74" t="s">
        <v>3729</v>
      </c>
      <c r="E1746" s="74" t="s">
        <v>3730</v>
      </c>
      <c r="F1746" s="74" t="s">
        <v>3720</v>
      </c>
      <c r="G1746" s="74" t="s">
        <v>140</v>
      </c>
      <c r="H1746" s="74">
        <v>90018</v>
      </c>
      <c r="I1746" s="110">
        <v>1</v>
      </c>
      <c r="J1746" s="110"/>
      <c r="K1746" s="110"/>
      <c r="L1746" s="110"/>
      <c r="M1746" s="110">
        <v>0</v>
      </c>
      <c r="N1746" s="110">
        <v>160</v>
      </c>
    </row>
    <row r="1747" spans="1:14" x14ac:dyDescent="0.3">
      <c r="A1747" s="74">
        <v>50089</v>
      </c>
      <c r="B1747" s="74" t="s">
        <v>90</v>
      </c>
      <c r="C1747" s="74">
        <v>27</v>
      </c>
      <c r="D1747" s="74" t="s">
        <v>2150</v>
      </c>
      <c r="E1747" s="74" t="s">
        <v>3661</v>
      </c>
      <c r="F1747" s="74" t="s">
        <v>3662</v>
      </c>
      <c r="G1747" s="74" t="s">
        <v>140</v>
      </c>
      <c r="H1747" s="74">
        <v>93301</v>
      </c>
      <c r="I1747" s="110">
        <v>1321.97</v>
      </c>
      <c r="J1747" s="110">
        <v>0</v>
      </c>
      <c r="K1747" s="110">
        <v>0</v>
      </c>
      <c r="L1747" s="110"/>
      <c r="M1747" s="110"/>
      <c r="N1747" s="110">
        <v>287</v>
      </c>
    </row>
    <row r="1748" spans="1:14" x14ac:dyDescent="0.3">
      <c r="A1748" s="74">
        <v>59027</v>
      </c>
      <c r="B1748" s="74" t="s">
        <v>90</v>
      </c>
      <c r="C1748" s="74">
        <v>27</v>
      </c>
      <c r="D1748" s="74" t="s">
        <v>3835</v>
      </c>
      <c r="E1748" s="74" t="s">
        <v>3836</v>
      </c>
      <c r="F1748" s="74" t="s">
        <v>3837</v>
      </c>
      <c r="G1748" s="74" t="s">
        <v>140</v>
      </c>
      <c r="H1748" s="74">
        <v>91001</v>
      </c>
      <c r="I1748" s="110">
        <v>715</v>
      </c>
      <c r="J1748" s="110">
        <v>0</v>
      </c>
      <c r="K1748" s="110">
        <v>0</v>
      </c>
      <c r="L1748" s="110"/>
      <c r="M1748" s="110"/>
      <c r="N1748" s="110"/>
    </row>
    <row r="1749" spans="1:14" x14ac:dyDescent="0.3">
      <c r="A1749" s="74">
        <v>50283</v>
      </c>
      <c r="B1749" s="74" t="s">
        <v>90</v>
      </c>
      <c r="C1749" s="74">
        <v>27</v>
      </c>
      <c r="D1749" s="74" t="s">
        <v>3813</v>
      </c>
      <c r="E1749" s="74" t="s">
        <v>3814</v>
      </c>
      <c r="F1749" s="74" t="s">
        <v>3761</v>
      </c>
      <c r="G1749" s="74" t="s">
        <v>140</v>
      </c>
      <c r="H1749" s="74" t="s">
        <v>654</v>
      </c>
      <c r="I1749" s="110"/>
      <c r="J1749" s="110"/>
      <c r="K1749" s="110"/>
      <c r="L1749" s="110"/>
      <c r="M1749" s="110"/>
      <c r="N1749" s="110"/>
    </row>
    <row r="1750" spans="1:14" x14ac:dyDescent="0.3">
      <c r="A1750" s="74">
        <v>50127</v>
      </c>
      <c r="B1750" s="74" t="s">
        <v>90</v>
      </c>
      <c r="C1750" s="74">
        <v>27</v>
      </c>
      <c r="D1750" s="74" t="s">
        <v>3713</v>
      </c>
      <c r="E1750" s="74" t="s">
        <v>3714</v>
      </c>
      <c r="F1750" s="74" t="s">
        <v>3715</v>
      </c>
      <c r="G1750" s="74" t="s">
        <v>140</v>
      </c>
      <c r="H1750" s="74">
        <v>90805</v>
      </c>
      <c r="I1750" s="110">
        <v>0</v>
      </c>
      <c r="J1750" s="110"/>
      <c r="K1750" s="110"/>
      <c r="L1750" s="110"/>
      <c r="M1750" s="110"/>
      <c r="N1750" s="110"/>
    </row>
    <row r="1751" spans="1:14" x14ac:dyDescent="0.3">
      <c r="A1751" s="74">
        <v>50108</v>
      </c>
      <c r="B1751" s="74" t="s">
        <v>90</v>
      </c>
      <c r="C1751" s="74">
        <v>27</v>
      </c>
      <c r="D1751" s="74" t="s">
        <v>3684</v>
      </c>
      <c r="E1751" s="74" t="s">
        <v>3685</v>
      </c>
      <c r="F1751" s="74" t="s">
        <v>3683</v>
      </c>
      <c r="G1751" s="74" t="s">
        <v>140</v>
      </c>
      <c r="H1751" s="74">
        <v>92833</v>
      </c>
      <c r="I1751" s="110">
        <v>383.54</v>
      </c>
      <c r="J1751" s="110">
        <v>0</v>
      </c>
      <c r="K1751" s="110">
        <v>0</v>
      </c>
      <c r="L1751" s="110"/>
      <c r="M1751" s="110">
        <v>0</v>
      </c>
      <c r="N1751" s="110">
        <v>0</v>
      </c>
    </row>
    <row r="1752" spans="1:14" x14ac:dyDescent="0.3">
      <c r="A1752" s="74">
        <v>50176</v>
      </c>
      <c r="B1752" s="74" t="s">
        <v>90</v>
      </c>
      <c r="C1752" s="74">
        <v>27</v>
      </c>
      <c r="D1752" s="74" t="s">
        <v>3762</v>
      </c>
      <c r="E1752" s="74" t="s">
        <v>3763</v>
      </c>
      <c r="F1752" s="74" t="s">
        <v>3761</v>
      </c>
      <c r="G1752" s="74" t="s">
        <v>140</v>
      </c>
      <c r="H1752" s="74" t="s">
        <v>382</v>
      </c>
      <c r="I1752" s="110">
        <v>0</v>
      </c>
      <c r="J1752" s="110"/>
      <c r="K1752" s="110"/>
      <c r="L1752" s="110"/>
      <c r="M1752" s="110">
        <v>0</v>
      </c>
      <c r="N1752" s="110">
        <v>0</v>
      </c>
    </row>
    <row r="1753" spans="1:14" x14ac:dyDescent="0.3">
      <c r="A1753" s="74">
        <v>50128</v>
      </c>
      <c r="B1753" s="74" t="s">
        <v>90</v>
      </c>
      <c r="C1753" s="74">
        <v>27</v>
      </c>
      <c r="D1753" s="74" t="s">
        <v>3716</v>
      </c>
      <c r="E1753" s="74" t="s">
        <v>3717</v>
      </c>
      <c r="F1753" s="74" t="s">
        <v>3715</v>
      </c>
      <c r="G1753" s="74" t="s">
        <v>140</v>
      </c>
      <c r="H1753" s="74">
        <v>90815</v>
      </c>
      <c r="I1753" s="110">
        <v>0</v>
      </c>
      <c r="J1753" s="110"/>
      <c r="K1753" s="110">
        <v>0</v>
      </c>
      <c r="L1753" s="110">
        <v>0</v>
      </c>
      <c r="M1753" s="110"/>
      <c r="N1753" s="110">
        <v>0</v>
      </c>
    </row>
    <row r="1754" spans="1:14" x14ac:dyDescent="0.3">
      <c r="A1754" s="74">
        <v>50159</v>
      </c>
      <c r="B1754" s="74" t="s">
        <v>90</v>
      </c>
      <c r="C1754" s="74">
        <v>27</v>
      </c>
      <c r="D1754" s="74" t="s">
        <v>3749</v>
      </c>
      <c r="E1754" s="74" t="s">
        <v>3750</v>
      </c>
      <c r="F1754" s="74" t="s">
        <v>3751</v>
      </c>
      <c r="G1754" s="74" t="s">
        <v>140</v>
      </c>
      <c r="H1754" s="74">
        <v>91107</v>
      </c>
      <c r="I1754" s="110">
        <v>325</v>
      </c>
      <c r="J1754" s="110"/>
      <c r="K1754" s="110">
        <v>0</v>
      </c>
      <c r="L1754" s="110">
        <v>0</v>
      </c>
      <c r="M1754" s="110">
        <v>0</v>
      </c>
      <c r="N1754" s="110">
        <v>240</v>
      </c>
    </row>
    <row r="1755" spans="1:14" x14ac:dyDescent="0.3">
      <c r="A1755" s="74">
        <v>50307</v>
      </c>
      <c r="B1755" s="74" t="s">
        <v>90</v>
      </c>
      <c r="C1755" s="74">
        <v>27</v>
      </c>
      <c r="D1755" s="74" t="s">
        <v>1578</v>
      </c>
      <c r="E1755" s="74" t="s">
        <v>3825</v>
      </c>
      <c r="F1755" s="74" t="s">
        <v>3826</v>
      </c>
      <c r="G1755" s="74" t="s">
        <v>140</v>
      </c>
      <c r="H1755" s="74" t="s">
        <v>385</v>
      </c>
      <c r="I1755" s="110">
        <v>43</v>
      </c>
      <c r="J1755" s="110"/>
      <c r="K1755" s="110">
        <v>0</v>
      </c>
      <c r="L1755" s="110"/>
      <c r="M1755" s="110"/>
      <c r="N1755" s="110"/>
    </row>
    <row r="1756" spans="1:14" x14ac:dyDescent="0.3">
      <c r="A1756" s="74">
        <v>50290</v>
      </c>
      <c r="B1756" s="74" t="s">
        <v>90</v>
      </c>
      <c r="C1756" s="74">
        <v>27</v>
      </c>
      <c r="D1756" s="74" t="s">
        <v>3820</v>
      </c>
      <c r="E1756" s="74" t="s">
        <v>3821</v>
      </c>
      <c r="F1756" s="74" t="s">
        <v>3822</v>
      </c>
      <c r="G1756" s="74" t="s">
        <v>140</v>
      </c>
      <c r="H1756" s="74">
        <v>92083</v>
      </c>
      <c r="I1756" s="110">
        <v>0</v>
      </c>
      <c r="J1756" s="110"/>
      <c r="K1756" s="110"/>
      <c r="L1756" s="110"/>
      <c r="M1756" s="110"/>
      <c r="N1756" s="110"/>
    </row>
    <row r="1757" spans="1:14" x14ac:dyDescent="0.3">
      <c r="A1757" s="74">
        <v>50245</v>
      </c>
      <c r="B1757" s="74" t="s">
        <v>90</v>
      </c>
      <c r="C1757" s="74">
        <v>27</v>
      </c>
      <c r="D1757" s="74" t="s">
        <v>3803</v>
      </c>
      <c r="E1757" s="74" t="s">
        <v>3804</v>
      </c>
      <c r="F1757" s="74" t="s">
        <v>3687</v>
      </c>
      <c r="G1757" s="74" t="s">
        <v>140</v>
      </c>
      <c r="H1757" s="74" t="s">
        <v>375</v>
      </c>
      <c r="I1757" s="110"/>
      <c r="J1757" s="110"/>
      <c r="K1757" s="110">
        <v>0</v>
      </c>
      <c r="L1757" s="110"/>
      <c r="M1757" s="110"/>
      <c r="N1757" s="110"/>
    </row>
    <row r="1758" spans="1:14" x14ac:dyDescent="0.3">
      <c r="A1758" s="74">
        <v>50161</v>
      </c>
      <c r="B1758" s="74" t="s">
        <v>90</v>
      </c>
      <c r="C1758" s="74">
        <v>27</v>
      </c>
      <c r="D1758" s="74" t="s">
        <v>3752</v>
      </c>
      <c r="E1758" s="74" t="s">
        <v>3753</v>
      </c>
      <c r="F1758" s="74" t="s">
        <v>3754</v>
      </c>
      <c r="G1758" s="74" t="s">
        <v>140</v>
      </c>
      <c r="H1758" s="74" t="s">
        <v>374</v>
      </c>
      <c r="I1758" s="110">
        <v>60</v>
      </c>
      <c r="J1758" s="110">
        <v>0</v>
      </c>
      <c r="K1758" s="110"/>
      <c r="L1758" s="110"/>
      <c r="M1758" s="110"/>
      <c r="N1758" s="110"/>
    </row>
    <row r="1759" spans="1:14" x14ac:dyDescent="0.3">
      <c r="A1759" s="74">
        <v>50310</v>
      </c>
      <c r="B1759" s="74" t="s">
        <v>90</v>
      </c>
      <c r="C1759" s="74">
        <v>27</v>
      </c>
      <c r="D1759" s="74" t="s">
        <v>3827</v>
      </c>
      <c r="E1759" s="74" t="s">
        <v>3828</v>
      </c>
      <c r="F1759" s="74" t="s">
        <v>3829</v>
      </c>
      <c r="G1759" s="74" t="s">
        <v>140</v>
      </c>
      <c r="H1759" s="74">
        <v>91501</v>
      </c>
      <c r="I1759" s="110">
        <v>0</v>
      </c>
      <c r="J1759" s="110"/>
      <c r="K1759" s="110"/>
      <c r="L1759" s="110"/>
      <c r="M1759" s="110"/>
      <c r="N1759" s="110"/>
    </row>
    <row r="1760" spans="1:14" x14ac:dyDescent="0.3">
      <c r="A1760" s="74">
        <v>50287</v>
      </c>
      <c r="B1760" s="74" t="s">
        <v>90</v>
      </c>
      <c r="C1760" s="74">
        <v>27</v>
      </c>
      <c r="D1760" s="74" t="s">
        <v>3817</v>
      </c>
      <c r="E1760" s="74" t="s">
        <v>3818</v>
      </c>
      <c r="F1760" s="74" t="s">
        <v>3819</v>
      </c>
      <c r="G1760" s="74" t="s">
        <v>140</v>
      </c>
      <c r="H1760" s="74">
        <v>92660</v>
      </c>
      <c r="I1760" s="110">
        <v>100</v>
      </c>
      <c r="J1760" s="110"/>
      <c r="K1760" s="110"/>
      <c r="L1760" s="110"/>
      <c r="M1760" s="110"/>
      <c r="N1760" s="110"/>
    </row>
    <row r="1761" spans="1:14" x14ac:dyDescent="0.3">
      <c r="A1761" s="74">
        <v>50205</v>
      </c>
      <c r="B1761" s="74" t="s">
        <v>90</v>
      </c>
      <c r="C1761" s="74">
        <v>27</v>
      </c>
      <c r="D1761" s="74" t="s">
        <v>3790</v>
      </c>
      <c r="E1761" s="74" t="s">
        <v>3791</v>
      </c>
      <c r="F1761" s="74" t="s">
        <v>3792</v>
      </c>
      <c r="G1761" s="74" t="s">
        <v>140</v>
      </c>
      <c r="H1761" s="74" t="s">
        <v>564</v>
      </c>
      <c r="I1761" s="110">
        <v>1950</v>
      </c>
      <c r="J1761" s="110"/>
      <c r="K1761" s="110"/>
      <c r="L1761" s="110"/>
      <c r="M1761" s="110"/>
      <c r="N1761" s="110"/>
    </row>
    <row r="1762" spans="1:14" x14ac:dyDescent="0.3">
      <c r="A1762" s="74">
        <v>59031</v>
      </c>
      <c r="B1762" s="74" t="s">
        <v>90</v>
      </c>
      <c r="C1762" s="74">
        <v>27</v>
      </c>
      <c r="D1762" s="74" t="s">
        <v>3844</v>
      </c>
      <c r="E1762" s="74" t="s">
        <v>3845</v>
      </c>
      <c r="F1762" s="74" t="s">
        <v>3846</v>
      </c>
      <c r="G1762" s="74" t="s">
        <v>140</v>
      </c>
      <c r="H1762" s="74">
        <v>92342</v>
      </c>
      <c r="I1762" s="110">
        <v>200</v>
      </c>
      <c r="J1762" s="110"/>
      <c r="K1762" s="110"/>
      <c r="L1762" s="110"/>
      <c r="M1762" s="110"/>
      <c r="N1762" s="110"/>
    </row>
    <row r="1763" spans="1:14" x14ac:dyDescent="0.3">
      <c r="A1763" s="74">
        <v>50231</v>
      </c>
      <c r="B1763" s="74" t="s">
        <v>90</v>
      </c>
      <c r="C1763" s="74">
        <v>27</v>
      </c>
      <c r="D1763" s="74" t="s">
        <v>3801</v>
      </c>
      <c r="E1763" s="74" t="s">
        <v>3802</v>
      </c>
      <c r="F1763" s="74" t="s">
        <v>3757</v>
      </c>
      <c r="G1763" s="74" t="s">
        <v>140</v>
      </c>
      <c r="H1763" s="74" t="s">
        <v>378</v>
      </c>
      <c r="I1763" s="110"/>
      <c r="J1763" s="110"/>
      <c r="K1763" s="110"/>
      <c r="L1763" s="110"/>
      <c r="M1763" s="110"/>
      <c r="N1763" s="110"/>
    </row>
    <row r="1764" spans="1:14" x14ac:dyDescent="0.3">
      <c r="A1764" s="74">
        <v>50190</v>
      </c>
      <c r="B1764" s="74" t="s">
        <v>90</v>
      </c>
      <c r="C1764" s="74">
        <v>27</v>
      </c>
      <c r="D1764" s="74" t="s">
        <v>3770</v>
      </c>
      <c r="E1764" s="74" t="s">
        <v>3771</v>
      </c>
      <c r="F1764" s="74" t="s">
        <v>3772</v>
      </c>
      <c r="G1764" s="74" t="s">
        <v>140</v>
      </c>
      <c r="H1764" s="74">
        <v>91030</v>
      </c>
      <c r="I1764" s="110"/>
      <c r="J1764" s="110"/>
      <c r="K1764" s="110"/>
      <c r="L1764" s="110"/>
      <c r="M1764" s="110"/>
      <c r="N1764" s="110"/>
    </row>
    <row r="1765" spans="1:14" x14ac:dyDescent="0.3">
      <c r="A1765" s="74">
        <v>50192</v>
      </c>
      <c r="B1765" s="74" t="s">
        <v>90</v>
      </c>
      <c r="C1765" s="74">
        <v>27</v>
      </c>
      <c r="D1765" s="74" t="s">
        <v>3773</v>
      </c>
      <c r="E1765" s="74" t="s">
        <v>3774</v>
      </c>
      <c r="F1765" s="74" t="s">
        <v>3775</v>
      </c>
      <c r="G1765" s="74" t="s">
        <v>140</v>
      </c>
      <c r="H1765" s="74">
        <v>91780</v>
      </c>
      <c r="I1765" s="110">
        <v>0</v>
      </c>
      <c r="J1765" s="110"/>
      <c r="K1765" s="110">
        <v>0</v>
      </c>
      <c r="L1765" s="110"/>
      <c r="M1765" s="110">
        <v>0</v>
      </c>
      <c r="N1765" s="110">
        <v>0</v>
      </c>
    </row>
    <row r="1766" spans="1:14" x14ac:dyDescent="0.3">
      <c r="A1766" s="74">
        <v>50118</v>
      </c>
      <c r="B1766" s="74" t="s">
        <v>90</v>
      </c>
      <c r="C1766" s="74">
        <v>27</v>
      </c>
      <c r="D1766" s="74" t="s">
        <v>3697</v>
      </c>
      <c r="E1766" s="74" t="s">
        <v>3698</v>
      </c>
      <c r="F1766" s="74" t="s">
        <v>3699</v>
      </c>
      <c r="G1766" s="74" t="s">
        <v>140</v>
      </c>
      <c r="H1766" s="74">
        <v>92037</v>
      </c>
      <c r="I1766" s="110">
        <v>0</v>
      </c>
      <c r="J1766" s="110"/>
      <c r="K1766" s="110"/>
      <c r="L1766" s="110"/>
      <c r="M1766" s="110">
        <v>1265</v>
      </c>
      <c r="N1766" s="110">
        <v>1109</v>
      </c>
    </row>
    <row r="1767" spans="1:14" x14ac:dyDescent="0.3">
      <c r="A1767" s="74">
        <v>50142</v>
      </c>
      <c r="B1767" s="74" t="s">
        <v>90</v>
      </c>
      <c r="C1767" s="74">
        <v>27</v>
      </c>
      <c r="D1767" s="74" t="s">
        <v>719</v>
      </c>
      <c r="E1767" s="74" t="s">
        <v>3731</v>
      </c>
      <c r="F1767" s="74" t="s">
        <v>3720</v>
      </c>
      <c r="G1767" s="74" t="s">
        <v>140</v>
      </c>
      <c r="H1767" s="74" t="s">
        <v>637</v>
      </c>
      <c r="I1767" s="110">
        <v>0</v>
      </c>
      <c r="J1767" s="110">
        <v>0</v>
      </c>
      <c r="K1767" s="110">
        <v>0</v>
      </c>
      <c r="L1767" s="110">
        <v>0</v>
      </c>
      <c r="M1767" s="110">
        <v>0</v>
      </c>
      <c r="N1767" s="110">
        <v>0</v>
      </c>
    </row>
    <row r="1768" spans="1:14" x14ac:dyDescent="0.3">
      <c r="A1768" s="74">
        <v>50270</v>
      </c>
      <c r="B1768" s="74" t="s">
        <v>90</v>
      </c>
      <c r="C1768" s="74">
        <v>27</v>
      </c>
      <c r="D1768" s="74" t="s">
        <v>3810</v>
      </c>
      <c r="E1768" s="74" t="s">
        <v>5313</v>
      </c>
      <c r="F1768" s="74" t="s">
        <v>3811</v>
      </c>
      <c r="G1768" s="74" t="s">
        <v>140</v>
      </c>
      <c r="H1768" s="74">
        <v>92564</v>
      </c>
      <c r="I1768" s="110"/>
      <c r="J1768" s="110"/>
      <c r="K1768" s="110"/>
      <c r="L1768" s="110"/>
      <c r="M1768" s="110">
        <v>0</v>
      </c>
      <c r="N1768" s="110">
        <v>0</v>
      </c>
    </row>
    <row r="1769" spans="1:14" x14ac:dyDescent="0.3">
      <c r="A1769" s="74">
        <v>50177</v>
      </c>
      <c r="B1769" s="74" t="s">
        <v>90</v>
      </c>
      <c r="C1769" s="74">
        <v>27</v>
      </c>
      <c r="D1769" s="74" t="s">
        <v>877</v>
      </c>
      <c r="E1769" s="74" t="s">
        <v>3764</v>
      </c>
      <c r="F1769" s="74" t="s">
        <v>3765</v>
      </c>
      <c r="G1769" s="74" t="s">
        <v>140</v>
      </c>
      <c r="H1769" s="74" t="s">
        <v>383</v>
      </c>
      <c r="I1769" s="110">
        <v>12467.96</v>
      </c>
      <c r="J1769" s="110">
        <v>101.17</v>
      </c>
      <c r="K1769" s="110">
        <v>1238.51</v>
      </c>
      <c r="L1769" s="110">
        <v>319.70999999999998</v>
      </c>
      <c r="M1769" s="110">
        <v>340</v>
      </c>
      <c r="N1769" s="110">
        <v>930</v>
      </c>
    </row>
    <row r="1770" spans="1:14" x14ac:dyDescent="0.3">
      <c r="A1770" s="74">
        <v>50194</v>
      </c>
      <c r="B1770" s="74" t="s">
        <v>90</v>
      </c>
      <c r="C1770" s="74">
        <v>27</v>
      </c>
      <c r="D1770" s="74" t="s">
        <v>3778</v>
      </c>
      <c r="E1770" s="74" t="s">
        <v>6116</v>
      </c>
      <c r="F1770" s="74" t="s">
        <v>6117</v>
      </c>
      <c r="G1770" s="74" t="s">
        <v>140</v>
      </c>
      <c r="H1770" s="74">
        <v>91786</v>
      </c>
      <c r="I1770" s="110">
        <v>416.63</v>
      </c>
      <c r="J1770" s="110"/>
      <c r="K1770" s="110"/>
      <c r="L1770" s="110"/>
      <c r="M1770" s="110">
        <v>0</v>
      </c>
      <c r="N1770" s="110">
        <v>0</v>
      </c>
    </row>
    <row r="1771" spans="1:14" x14ac:dyDescent="0.3">
      <c r="A1771" s="74">
        <v>50318</v>
      </c>
      <c r="B1771" s="74" t="s">
        <v>90</v>
      </c>
      <c r="C1771" s="74">
        <v>27</v>
      </c>
      <c r="D1771" s="74" t="s">
        <v>3832</v>
      </c>
      <c r="E1771" s="74" t="s">
        <v>3833</v>
      </c>
      <c r="F1771" s="74" t="s">
        <v>3720</v>
      </c>
      <c r="G1771" s="74" t="s">
        <v>140</v>
      </c>
      <c r="H1771" s="74" t="s">
        <v>605</v>
      </c>
      <c r="I1771" s="110">
        <v>100</v>
      </c>
      <c r="J1771" s="110"/>
      <c r="K1771" s="110"/>
      <c r="L1771" s="110"/>
      <c r="M1771" s="110"/>
      <c r="N1771" s="110"/>
    </row>
    <row r="1772" spans="1:14" x14ac:dyDescent="0.3">
      <c r="A1772" s="74">
        <v>50120</v>
      </c>
      <c r="B1772" s="74" t="s">
        <v>90</v>
      </c>
      <c r="C1772" s="74">
        <v>27</v>
      </c>
      <c r="D1772" s="74" t="s">
        <v>3700</v>
      </c>
      <c r="E1772" s="74" t="s">
        <v>3701</v>
      </c>
      <c r="F1772" s="74" t="s">
        <v>3702</v>
      </c>
      <c r="G1772" s="74" t="s">
        <v>140</v>
      </c>
      <c r="H1772" s="74" t="s">
        <v>380</v>
      </c>
      <c r="I1772" s="110">
        <v>550</v>
      </c>
      <c r="J1772" s="110"/>
      <c r="K1772" s="110"/>
      <c r="L1772" s="110"/>
      <c r="M1772" s="110"/>
      <c r="N1772" s="110">
        <v>633</v>
      </c>
    </row>
    <row r="1773" spans="1:14" x14ac:dyDescent="0.3">
      <c r="A1773" s="74">
        <v>120003</v>
      </c>
      <c r="B1773" s="74" t="s">
        <v>90</v>
      </c>
      <c r="C1773" s="74">
        <v>27</v>
      </c>
      <c r="D1773" s="74" t="s">
        <v>3850</v>
      </c>
      <c r="E1773" s="74" t="s">
        <v>3851</v>
      </c>
      <c r="F1773" s="74" t="s">
        <v>3852</v>
      </c>
      <c r="G1773" s="74" t="s">
        <v>384</v>
      </c>
      <c r="H1773" s="74" t="s">
        <v>571</v>
      </c>
      <c r="I1773" s="110"/>
      <c r="J1773" s="110"/>
      <c r="K1773" s="110"/>
      <c r="L1773" s="110"/>
      <c r="M1773" s="110">
        <v>0</v>
      </c>
      <c r="N1773" s="110">
        <v>0</v>
      </c>
    </row>
    <row r="1774" spans="1:14" x14ac:dyDescent="0.3">
      <c r="A1774" s="74">
        <v>50145</v>
      </c>
      <c r="B1774" s="74" t="s">
        <v>90</v>
      </c>
      <c r="C1774" s="74">
        <v>27</v>
      </c>
      <c r="D1774" s="74" t="s">
        <v>3732</v>
      </c>
      <c r="E1774" s="74" t="s">
        <v>3733</v>
      </c>
      <c r="F1774" s="74" t="s">
        <v>3720</v>
      </c>
      <c r="G1774" s="74" t="s">
        <v>140</v>
      </c>
      <c r="H1774" s="74">
        <v>90020</v>
      </c>
      <c r="I1774" s="110"/>
      <c r="J1774" s="110">
        <v>0</v>
      </c>
      <c r="K1774" s="110"/>
      <c r="L1774" s="110"/>
      <c r="M1774" s="110"/>
      <c r="N1774" s="110">
        <v>0</v>
      </c>
    </row>
    <row r="1775" spans="1:14" x14ac:dyDescent="0.3">
      <c r="A1775" s="74">
        <v>50214</v>
      </c>
      <c r="B1775" s="74" t="s">
        <v>90</v>
      </c>
      <c r="C1775" s="74">
        <v>27</v>
      </c>
      <c r="D1775" s="74" t="s">
        <v>5699</v>
      </c>
      <c r="E1775" s="74" t="s">
        <v>5700</v>
      </c>
      <c r="F1775" s="74" t="s">
        <v>3722</v>
      </c>
      <c r="G1775" s="74" t="s">
        <v>140</v>
      </c>
      <c r="H1775" s="74">
        <v>90010</v>
      </c>
      <c r="I1775" s="110"/>
      <c r="J1775" s="110"/>
      <c r="K1775" s="110"/>
      <c r="L1775" s="110"/>
      <c r="M1775" s="110"/>
      <c r="N1775" s="110"/>
    </row>
    <row r="1776" spans="1:14" x14ac:dyDescent="0.3">
      <c r="A1776" s="74">
        <v>50201</v>
      </c>
      <c r="B1776" s="74" t="s">
        <v>90</v>
      </c>
      <c r="C1776" s="74">
        <v>27</v>
      </c>
      <c r="D1776" s="74" t="s">
        <v>3786</v>
      </c>
      <c r="E1776" s="74" t="s">
        <v>3787</v>
      </c>
      <c r="F1776" s="74" t="s">
        <v>3788</v>
      </c>
      <c r="G1776" s="74" t="s">
        <v>140</v>
      </c>
      <c r="H1776" s="74">
        <v>91367</v>
      </c>
      <c r="I1776" s="110">
        <v>0</v>
      </c>
      <c r="J1776" s="110"/>
      <c r="K1776" s="110"/>
      <c r="L1776" s="110"/>
      <c r="M1776" s="110">
        <v>0</v>
      </c>
      <c r="N1776" s="110">
        <v>0</v>
      </c>
    </row>
    <row r="1777" spans="1:14" x14ac:dyDescent="0.3">
      <c r="A1777" s="74">
        <v>390016</v>
      </c>
      <c r="B1777" s="74" t="s">
        <v>89</v>
      </c>
      <c r="C1777" s="74">
        <v>28</v>
      </c>
      <c r="D1777" s="74" t="s">
        <v>3860</v>
      </c>
      <c r="E1777" s="74" t="s">
        <v>3598</v>
      </c>
      <c r="F1777" s="74" t="s">
        <v>3861</v>
      </c>
      <c r="G1777" s="74" t="s">
        <v>386</v>
      </c>
      <c r="H1777" s="74">
        <v>15413</v>
      </c>
      <c r="I1777" s="110">
        <v>412.5</v>
      </c>
      <c r="J1777" s="110"/>
      <c r="K1777" s="110">
        <v>0</v>
      </c>
      <c r="L1777" s="110"/>
      <c r="M1777" s="110"/>
      <c r="N1777" s="110">
        <v>133</v>
      </c>
    </row>
    <row r="1778" spans="1:14" x14ac:dyDescent="0.3">
      <c r="A1778" s="74">
        <v>390018</v>
      </c>
      <c r="B1778" s="74" t="s">
        <v>89</v>
      </c>
      <c r="C1778" s="74">
        <v>28</v>
      </c>
      <c r="D1778" s="74" t="s">
        <v>3864</v>
      </c>
      <c r="E1778" s="74" t="s">
        <v>3865</v>
      </c>
      <c r="F1778" s="74" t="s">
        <v>1261</v>
      </c>
      <c r="G1778" s="74" t="s">
        <v>386</v>
      </c>
      <c r="H1778" s="74">
        <v>17814</v>
      </c>
      <c r="I1778" s="110">
        <v>1077.78</v>
      </c>
      <c r="J1778" s="110"/>
      <c r="K1778" s="110"/>
      <c r="L1778" s="110"/>
      <c r="M1778" s="110">
        <v>693</v>
      </c>
      <c r="N1778" s="110">
        <v>1118</v>
      </c>
    </row>
    <row r="1779" spans="1:14" x14ac:dyDescent="0.3">
      <c r="A1779" s="74">
        <v>390019</v>
      </c>
      <c r="B1779" s="74" t="s">
        <v>89</v>
      </c>
      <c r="C1779" s="74">
        <v>28</v>
      </c>
      <c r="D1779" s="74" t="s">
        <v>3866</v>
      </c>
      <c r="E1779" s="74" t="s">
        <v>3867</v>
      </c>
      <c r="F1779" s="74" t="s">
        <v>3868</v>
      </c>
      <c r="G1779" s="74" t="s">
        <v>386</v>
      </c>
      <c r="H1779" s="74">
        <v>15102</v>
      </c>
      <c r="I1779" s="110">
        <v>0</v>
      </c>
      <c r="J1779" s="110"/>
      <c r="K1779" s="110"/>
      <c r="L1779" s="110"/>
      <c r="M1779" s="110">
        <v>0</v>
      </c>
      <c r="N1779" s="110">
        <v>0</v>
      </c>
    </row>
    <row r="1780" spans="1:14" x14ac:dyDescent="0.3">
      <c r="A1780" s="74">
        <v>390048</v>
      </c>
      <c r="B1780" s="74" t="s">
        <v>89</v>
      </c>
      <c r="C1780" s="74">
        <v>28</v>
      </c>
      <c r="D1780" s="74" t="s">
        <v>3902</v>
      </c>
      <c r="E1780" s="74" t="s">
        <v>3903</v>
      </c>
      <c r="F1780" s="74" t="s">
        <v>3279</v>
      </c>
      <c r="G1780" s="74" t="s">
        <v>386</v>
      </c>
      <c r="H1780" s="74">
        <v>16933</v>
      </c>
      <c r="I1780" s="110">
        <v>400</v>
      </c>
      <c r="J1780" s="110">
        <v>0</v>
      </c>
      <c r="K1780" s="110">
        <v>0</v>
      </c>
      <c r="L1780" s="110"/>
      <c r="M1780" s="110"/>
      <c r="N1780" s="110">
        <v>50</v>
      </c>
    </row>
    <row r="1781" spans="1:14" x14ac:dyDescent="0.3">
      <c r="A1781" s="74">
        <v>390071</v>
      </c>
      <c r="B1781" s="74" t="s">
        <v>89</v>
      </c>
      <c r="C1781" s="74">
        <v>28</v>
      </c>
      <c r="D1781" s="74" t="s">
        <v>915</v>
      </c>
      <c r="E1781" s="74" t="s">
        <v>3925</v>
      </c>
      <c r="F1781" s="74" t="s">
        <v>3926</v>
      </c>
      <c r="G1781" s="74" t="s">
        <v>386</v>
      </c>
      <c r="H1781" s="74">
        <v>16148</v>
      </c>
      <c r="I1781" s="110">
        <v>0</v>
      </c>
      <c r="J1781" s="110"/>
      <c r="K1781" s="110"/>
      <c r="L1781" s="110"/>
      <c r="M1781" s="110">
        <v>0</v>
      </c>
      <c r="N1781" s="110">
        <v>820</v>
      </c>
    </row>
    <row r="1782" spans="1:14" x14ac:dyDescent="0.3">
      <c r="A1782" s="74">
        <v>390075</v>
      </c>
      <c r="B1782" s="74" t="s">
        <v>89</v>
      </c>
      <c r="C1782" s="74">
        <v>28</v>
      </c>
      <c r="D1782" s="74" t="s">
        <v>915</v>
      </c>
      <c r="E1782" s="74" t="s">
        <v>3933</v>
      </c>
      <c r="F1782" s="74" t="s">
        <v>3934</v>
      </c>
      <c r="G1782" s="74" t="s">
        <v>386</v>
      </c>
      <c r="H1782" s="74">
        <v>15401</v>
      </c>
      <c r="I1782" s="110">
        <v>3842.36</v>
      </c>
      <c r="J1782" s="110"/>
      <c r="K1782" s="110"/>
      <c r="L1782" s="110"/>
      <c r="M1782" s="110">
        <v>0</v>
      </c>
      <c r="N1782" s="110">
        <v>413</v>
      </c>
    </row>
    <row r="1783" spans="1:14" x14ac:dyDescent="0.3">
      <c r="A1783" s="74">
        <v>390063</v>
      </c>
      <c r="B1783" s="74" t="s">
        <v>89</v>
      </c>
      <c r="C1783" s="74">
        <v>28</v>
      </c>
      <c r="D1783" s="74" t="s">
        <v>3917</v>
      </c>
      <c r="E1783" s="74" t="s">
        <v>3918</v>
      </c>
      <c r="F1783" s="74" t="s">
        <v>3919</v>
      </c>
      <c r="G1783" s="74" t="s">
        <v>386</v>
      </c>
      <c r="H1783" s="74">
        <v>15221</v>
      </c>
      <c r="I1783" s="110">
        <v>0</v>
      </c>
      <c r="J1783" s="110"/>
      <c r="K1783" s="110">
        <v>0</v>
      </c>
      <c r="L1783" s="110">
        <v>0</v>
      </c>
      <c r="M1783" s="110">
        <v>0</v>
      </c>
      <c r="N1783" s="110">
        <v>0</v>
      </c>
    </row>
    <row r="1784" spans="1:14" x14ac:dyDescent="0.3">
      <c r="A1784" s="74">
        <v>390025</v>
      </c>
      <c r="B1784" s="74" t="s">
        <v>89</v>
      </c>
      <c r="C1784" s="74">
        <v>28</v>
      </c>
      <c r="D1784" s="74" t="s">
        <v>3878</v>
      </c>
      <c r="E1784" s="74" t="s">
        <v>3879</v>
      </c>
      <c r="F1784" s="74" t="s">
        <v>2348</v>
      </c>
      <c r="G1784" s="74" t="s">
        <v>386</v>
      </c>
      <c r="H1784" s="74">
        <v>17724</v>
      </c>
      <c r="I1784" s="110">
        <v>639</v>
      </c>
      <c r="J1784" s="110"/>
      <c r="K1784" s="110">
        <v>0</v>
      </c>
      <c r="L1784" s="110"/>
      <c r="M1784" s="110">
        <v>163</v>
      </c>
      <c r="N1784" s="110">
        <v>187</v>
      </c>
    </row>
    <row r="1785" spans="1:14" x14ac:dyDescent="0.3">
      <c r="A1785" s="74">
        <v>390030</v>
      </c>
      <c r="B1785" s="74" t="s">
        <v>89</v>
      </c>
      <c r="C1785" s="74">
        <v>28</v>
      </c>
      <c r="D1785" s="74" t="s">
        <v>2412</v>
      </c>
      <c r="E1785" s="74" t="s">
        <v>3884</v>
      </c>
      <c r="F1785" s="74" t="s">
        <v>3885</v>
      </c>
      <c r="G1785" s="74" t="s">
        <v>386</v>
      </c>
      <c r="H1785" s="74">
        <v>15322</v>
      </c>
      <c r="I1785" s="110">
        <v>0</v>
      </c>
      <c r="J1785" s="110"/>
      <c r="K1785" s="110"/>
      <c r="L1785" s="110"/>
      <c r="M1785" s="110"/>
      <c r="N1785" s="110"/>
    </row>
    <row r="1786" spans="1:14" x14ac:dyDescent="0.3">
      <c r="A1786" s="74">
        <v>390095</v>
      </c>
      <c r="B1786" s="74" t="s">
        <v>89</v>
      </c>
      <c r="C1786" s="74">
        <v>28</v>
      </c>
      <c r="D1786" s="74" t="s">
        <v>5701</v>
      </c>
      <c r="E1786" s="74" t="s">
        <v>5702</v>
      </c>
      <c r="F1786" s="74" t="s">
        <v>3919</v>
      </c>
      <c r="G1786" s="74" t="s">
        <v>386</v>
      </c>
      <c r="H1786" s="74">
        <v>15213</v>
      </c>
      <c r="I1786" s="110"/>
      <c r="J1786" s="110"/>
      <c r="K1786" s="110">
        <v>25</v>
      </c>
      <c r="L1786" s="110">
        <v>25</v>
      </c>
      <c r="M1786" s="110">
        <v>25</v>
      </c>
      <c r="N1786" s="110">
        <v>25</v>
      </c>
    </row>
    <row r="1787" spans="1:14" x14ac:dyDescent="0.3">
      <c r="A1787" s="74">
        <v>390039</v>
      </c>
      <c r="B1787" s="74" t="s">
        <v>89</v>
      </c>
      <c r="C1787" s="74">
        <v>28</v>
      </c>
      <c r="D1787" s="74" t="s">
        <v>6309</v>
      </c>
      <c r="E1787" s="74" t="s">
        <v>6310</v>
      </c>
      <c r="F1787" s="74" t="s">
        <v>1823</v>
      </c>
      <c r="G1787" s="74" t="s">
        <v>386</v>
      </c>
      <c r="H1787" s="74">
        <v>16508</v>
      </c>
      <c r="I1787" s="110">
        <v>0</v>
      </c>
      <c r="J1787" s="110"/>
      <c r="K1787" s="110">
        <v>0</v>
      </c>
      <c r="L1787" s="110"/>
      <c r="M1787" s="110">
        <v>0</v>
      </c>
      <c r="N1787" s="110"/>
    </row>
    <row r="1788" spans="1:14" x14ac:dyDescent="0.3">
      <c r="A1788" s="74">
        <v>390032</v>
      </c>
      <c r="B1788" s="74" t="s">
        <v>89</v>
      </c>
      <c r="C1788" s="74">
        <v>28</v>
      </c>
      <c r="D1788" s="74" t="s">
        <v>3886</v>
      </c>
      <c r="E1788" s="74" t="s">
        <v>3887</v>
      </c>
      <c r="F1788" s="74" t="s">
        <v>3888</v>
      </c>
      <c r="G1788" s="74" t="s">
        <v>386</v>
      </c>
      <c r="H1788" s="74">
        <v>15425</v>
      </c>
      <c r="I1788" s="110">
        <v>314.55</v>
      </c>
      <c r="J1788" s="110"/>
      <c r="K1788" s="110">
        <v>0</v>
      </c>
      <c r="L1788" s="110"/>
      <c r="M1788" s="110">
        <v>0</v>
      </c>
      <c r="N1788" s="110">
        <v>0</v>
      </c>
    </row>
    <row r="1789" spans="1:14" x14ac:dyDescent="0.3">
      <c r="A1789" s="74">
        <v>390033</v>
      </c>
      <c r="B1789" s="74" t="s">
        <v>89</v>
      </c>
      <c r="C1789" s="74">
        <v>28</v>
      </c>
      <c r="D1789" s="74" t="s">
        <v>3889</v>
      </c>
      <c r="E1789" s="74" t="s">
        <v>3890</v>
      </c>
      <c r="F1789" s="74" t="s">
        <v>2014</v>
      </c>
      <c r="G1789" s="74" t="s">
        <v>386</v>
      </c>
      <c r="H1789" s="74">
        <v>16917</v>
      </c>
      <c r="I1789" s="110"/>
      <c r="J1789" s="110"/>
      <c r="K1789" s="110">
        <v>0</v>
      </c>
      <c r="L1789" s="110"/>
      <c r="M1789" s="110">
        <v>0</v>
      </c>
      <c r="N1789" s="110">
        <v>0</v>
      </c>
    </row>
    <row r="1790" spans="1:14" x14ac:dyDescent="0.3">
      <c r="A1790" s="74">
        <v>390035</v>
      </c>
      <c r="B1790" s="74" t="s">
        <v>89</v>
      </c>
      <c r="C1790" s="74">
        <v>28</v>
      </c>
      <c r="D1790" s="74" t="s">
        <v>5703</v>
      </c>
      <c r="E1790" s="74" t="s">
        <v>5704</v>
      </c>
      <c r="F1790" s="74" t="s">
        <v>5705</v>
      </c>
      <c r="G1790" s="74" t="s">
        <v>386</v>
      </c>
      <c r="H1790" s="74">
        <v>15034</v>
      </c>
      <c r="I1790" s="110"/>
      <c r="J1790" s="110"/>
      <c r="K1790" s="110"/>
      <c r="L1790" s="110"/>
      <c r="M1790" s="110"/>
      <c r="N1790" s="110"/>
    </row>
    <row r="1791" spans="1:14" x14ac:dyDescent="0.3">
      <c r="A1791" s="74">
        <v>390072</v>
      </c>
      <c r="B1791" s="74" t="s">
        <v>89</v>
      </c>
      <c r="C1791" s="74">
        <v>28</v>
      </c>
      <c r="D1791" s="74" t="s">
        <v>3927</v>
      </c>
      <c r="E1791" s="74" t="s">
        <v>3928</v>
      </c>
      <c r="F1791" s="74" t="s">
        <v>3929</v>
      </c>
      <c r="G1791" s="74" t="s">
        <v>386</v>
      </c>
      <c r="H1791" s="74">
        <v>16146</v>
      </c>
      <c r="I1791" s="110">
        <v>0</v>
      </c>
      <c r="J1791" s="110">
        <v>0</v>
      </c>
      <c r="K1791" s="110"/>
      <c r="L1791" s="110"/>
      <c r="M1791" s="110"/>
      <c r="N1791" s="110"/>
    </row>
    <row r="1792" spans="1:14" x14ac:dyDescent="0.3">
      <c r="A1792" s="74">
        <v>390076</v>
      </c>
      <c r="B1792" s="74" t="s">
        <v>89</v>
      </c>
      <c r="C1792" s="74">
        <v>28</v>
      </c>
      <c r="D1792" s="74" t="s">
        <v>3935</v>
      </c>
      <c r="E1792" s="74" t="s">
        <v>3936</v>
      </c>
      <c r="F1792" s="74" t="s">
        <v>852</v>
      </c>
      <c r="G1792" s="74" t="s">
        <v>386</v>
      </c>
      <c r="H1792" s="74">
        <v>15301</v>
      </c>
      <c r="I1792" s="110">
        <v>884.82</v>
      </c>
      <c r="J1792" s="110">
        <v>32</v>
      </c>
      <c r="K1792" s="110"/>
      <c r="L1792" s="110"/>
      <c r="M1792" s="110"/>
      <c r="N1792" s="110">
        <v>0</v>
      </c>
    </row>
    <row r="1793" spans="1:14" x14ac:dyDescent="0.3">
      <c r="A1793" s="74">
        <v>390057</v>
      </c>
      <c r="B1793" s="74" t="s">
        <v>89</v>
      </c>
      <c r="C1793" s="74">
        <v>28</v>
      </c>
      <c r="D1793" s="74" t="s">
        <v>3404</v>
      </c>
      <c r="E1793" s="74" t="s">
        <v>3913</v>
      </c>
      <c r="F1793" s="74" t="s">
        <v>3914</v>
      </c>
      <c r="G1793" s="74" t="s">
        <v>386</v>
      </c>
      <c r="H1793" s="74" t="s">
        <v>388</v>
      </c>
      <c r="I1793" s="110"/>
      <c r="J1793" s="110">
        <v>0</v>
      </c>
      <c r="K1793" s="110"/>
      <c r="L1793" s="110"/>
      <c r="M1793" s="110">
        <v>100</v>
      </c>
      <c r="N1793" s="110">
        <v>250</v>
      </c>
    </row>
    <row r="1794" spans="1:14" x14ac:dyDescent="0.3">
      <c r="A1794" s="74">
        <v>390066</v>
      </c>
      <c r="B1794" s="74" t="s">
        <v>89</v>
      </c>
      <c r="C1794" s="74">
        <v>28</v>
      </c>
      <c r="D1794" s="74" t="s">
        <v>666</v>
      </c>
      <c r="E1794" s="74" t="s">
        <v>6280</v>
      </c>
      <c r="F1794" s="74" t="s">
        <v>2593</v>
      </c>
      <c r="G1794" s="74" t="s">
        <v>386</v>
      </c>
      <c r="H1794" s="74">
        <v>15475</v>
      </c>
      <c r="I1794" s="110">
        <v>0</v>
      </c>
      <c r="J1794" s="110">
        <v>0</v>
      </c>
      <c r="K1794" s="110"/>
      <c r="L1794" s="110"/>
      <c r="M1794" s="110">
        <v>0</v>
      </c>
      <c r="N1794" s="110">
        <v>0</v>
      </c>
    </row>
    <row r="1795" spans="1:14" x14ac:dyDescent="0.3">
      <c r="A1795" s="74">
        <v>390041</v>
      </c>
      <c r="B1795" s="74" t="s">
        <v>89</v>
      </c>
      <c r="C1795" s="74">
        <v>28</v>
      </c>
      <c r="D1795" s="74" t="s">
        <v>666</v>
      </c>
      <c r="E1795" s="74" t="s">
        <v>3894</v>
      </c>
      <c r="F1795" s="74" t="s">
        <v>3895</v>
      </c>
      <c r="G1795" s="74" t="s">
        <v>386</v>
      </c>
      <c r="H1795" s="74" t="s">
        <v>387</v>
      </c>
      <c r="I1795" s="110">
        <v>0</v>
      </c>
      <c r="J1795" s="110">
        <v>0</v>
      </c>
      <c r="K1795" s="110">
        <v>0</v>
      </c>
      <c r="L1795" s="110"/>
      <c r="M1795" s="110"/>
      <c r="N1795" s="110"/>
    </row>
    <row r="1796" spans="1:14" x14ac:dyDescent="0.3">
      <c r="A1796" s="74">
        <v>390044</v>
      </c>
      <c r="B1796" s="74" t="s">
        <v>89</v>
      </c>
      <c r="C1796" s="74">
        <v>28</v>
      </c>
      <c r="D1796" s="74" t="s">
        <v>666</v>
      </c>
      <c r="E1796" s="74" t="s">
        <v>6558</v>
      </c>
      <c r="F1796" s="74" t="s">
        <v>6559</v>
      </c>
      <c r="G1796" s="74" t="s">
        <v>386</v>
      </c>
      <c r="H1796" s="74" t="s">
        <v>6560</v>
      </c>
      <c r="I1796" s="110">
        <v>0</v>
      </c>
      <c r="J1796" s="110"/>
      <c r="K1796" s="110"/>
      <c r="L1796" s="110"/>
      <c r="M1796" s="110"/>
      <c r="N1796" s="110"/>
    </row>
    <row r="1797" spans="1:14" x14ac:dyDescent="0.3">
      <c r="A1797" s="74">
        <v>390015</v>
      </c>
      <c r="B1797" s="74" t="s">
        <v>89</v>
      </c>
      <c r="C1797" s="74">
        <v>28</v>
      </c>
      <c r="D1797" s="74" t="s">
        <v>666</v>
      </c>
      <c r="E1797" s="74" t="s">
        <v>3858</v>
      </c>
      <c r="F1797" s="74" t="s">
        <v>3859</v>
      </c>
      <c r="G1797" s="74" t="s">
        <v>386</v>
      </c>
      <c r="H1797" s="74">
        <v>16910</v>
      </c>
      <c r="I1797" s="110">
        <v>0</v>
      </c>
      <c r="J1797" s="110"/>
      <c r="K1797" s="110"/>
      <c r="L1797" s="110"/>
      <c r="M1797" s="110"/>
      <c r="N1797" s="110">
        <v>0</v>
      </c>
    </row>
    <row r="1798" spans="1:14" x14ac:dyDescent="0.3">
      <c r="A1798" s="74">
        <v>390017</v>
      </c>
      <c r="B1798" s="74" t="s">
        <v>89</v>
      </c>
      <c r="C1798" s="74">
        <v>28</v>
      </c>
      <c r="D1798" s="74" t="s">
        <v>666</v>
      </c>
      <c r="E1798" s="74" t="s">
        <v>3862</v>
      </c>
      <c r="F1798" s="74" t="s">
        <v>3863</v>
      </c>
      <c r="G1798" s="74" t="s">
        <v>386</v>
      </c>
      <c r="H1798" s="74">
        <v>15010</v>
      </c>
      <c r="I1798" s="110"/>
      <c r="J1798" s="110"/>
      <c r="K1798" s="110"/>
      <c r="L1798" s="110"/>
      <c r="M1798" s="110"/>
      <c r="N1798" s="110"/>
    </row>
    <row r="1799" spans="1:14" x14ac:dyDescent="0.3">
      <c r="A1799" s="74">
        <v>390021</v>
      </c>
      <c r="B1799" s="74" t="s">
        <v>89</v>
      </c>
      <c r="C1799" s="74">
        <v>28</v>
      </c>
      <c r="D1799" s="74" t="s">
        <v>666</v>
      </c>
      <c r="E1799" s="74" t="s">
        <v>3871</v>
      </c>
      <c r="F1799" s="74" t="s">
        <v>3872</v>
      </c>
      <c r="G1799" s="74" t="s">
        <v>386</v>
      </c>
      <c r="H1799" s="74" t="s">
        <v>572</v>
      </c>
      <c r="I1799" s="110">
        <v>0</v>
      </c>
      <c r="J1799" s="110"/>
      <c r="K1799" s="110">
        <v>0</v>
      </c>
      <c r="L1799" s="110"/>
      <c r="M1799" s="110">
        <v>0</v>
      </c>
      <c r="N1799" s="110">
        <v>0</v>
      </c>
    </row>
    <row r="1800" spans="1:14" x14ac:dyDescent="0.3">
      <c r="A1800" s="74">
        <v>390024</v>
      </c>
      <c r="B1800" s="74" t="s">
        <v>89</v>
      </c>
      <c r="C1800" s="74">
        <v>28</v>
      </c>
      <c r="D1800" s="74" t="s">
        <v>666</v>
      </c>
      <c r="E1800" s="74" t="s">
        <v>3876</v>
      </c>
      <c r="F1800" s="74" t="s">
        <v>3877</v>
      </c>
      <c r="G1800" s="74" t="s">
        <v>386</v>
      </c>
      <c r="H1800" s="74">
        <v>15317</v>
      </c>
      <c r="I1800" s="110">
        <v>260</v>
      </c>
      <c r="J1800" s="110"/>
      <c r="K1800" s="110"/>
      <c r="L1800" s="110"/>
      <c r="M1800" s="110">
        <v>0</v>
      </c>
      <c r="N1800" s="110">
        <v>10</v>
      </c>
    </row>
    <row r="1801" spans="1:14" x14ac:dyDescent="0.3">
      <c r="A1801" s="74">
        <v>390028</v>
      </c>
      <c r="B1801" s="74" t="s">
        <v>89</v>
      </c>
      <c r="C1801" s="74">
        <v>28</v>
      </c>
      <c r="D1801" s="74" t="s">
        <v>666</v>
      </c>
      <c r="E1801" s="74" t="s">
        <v>1260</v>
      </c>
      <c r="F1801" s="74" t="s">
        <v>3881</v>
      </c>
      <c r="G1801" s="74" t="s">
        <v>386</v>
      </c>
      <c r="H1801" s="74">
        <v>15320</v>
      </c>
      <c r="I1801" s="110">
        <v>346.42</v>
      </c>
      <c r="J1801" s="110">
        <v>0</v>
      </c>
      <c r="K1801" s="110">
        <v>0</v>
      </c>
      <c r="L1801" s="110"/>
      <c r="M1801" s="110"/>
      <c r="N1801" s="110">
        <v>0</v>
      </c>
    </row>
    <row r="1802" spans="1:14" x14ac:dyDescent="0.3">
      <c r="A1802" s="74">
        <v>390029</v>
      </c>
      <c r="B1802" s="74" t="s">
        <v>89</v>
      </c>
      <c r="C1802" s="74">
        <v>28</v>
      </c>
      <c r="D1802" s="74" t="s">
        <v>666</v>
      </c>
      <c r="E1802" s="74" t="s">
        <v>3882</v>
      </c>
      <c r="F1802" s="74" t="s">
        <v>3883</v>
      </c>
      <c r="G1802" s="74" t="s">
        <v>386</v>
      </c>
      <c r="H1802" s="74">
        <v>15022</v>
      </c>
      <c r="I1802" s="110">
        <v>826.27</v>
      </c>
      <c r="J1802" s="110"/>
      <c r="K1802" s="110">
        <v>0</v>
      </c>
      <c r="L1802" s="110">
        <v>0</v>
      </c>
      <c r="M1802" s="110">
        <v>0</v>
      </c>
      <c r="N1802" s="110">
        <v>683.5</v>
      </c>
    </row>
    <row r="1803" spans="1:14" x14ac:dyDescent="0.3">
      <c r="A1803" s="74">
        <v>390043</v>
      </c>
      <c r="B1803" s="74" t="s">
        <v>89</v>
      </c>
      <c r="C1803" s="74">
        <v>28</v>
      </c>
      <c r="D1803" s="74" t="s">
        <v>666</v>
      </c>
      <c r="E1803" s="74" t="s">
        <v>3896</v>
      </c>
      <c r="F1803" s="74" t="s">
        <v>3897</v>
      </c>
      <c r="G1803" s="74" t="s">
        <v>386</v>
      </c>
      <c r="H1803" s="74">
        <v>15701</v>
      </c>
      <c r="I1803" s="110">
        <v>60</v>
      </c>
      <c r="J1803" s="110"/>
      <c r="K1803" s="110"/>
      <c r="L1803" s="110"/>
      <c r="M1803" s="110">
        <v>0</v>
      </c>
      <c r="N1803" s="110">
        <v>0</v>
      </c>
    </row>
    <row r="1804" spans="1:14" x14ac:dyDescent="0.3">
      <c r="A1804" s="74">
        <v>390046</v>
      </c>
      <c r="B1804" s="74" t="s">
        <v>89</v>
      </c>
      <c r="C1804" s="74">
        <v>28</v>
      </c>
      <c r="D1804" s="74" t="s">
        <v>666</v>
      </c>
      <c r="E1804" s="74" t="s">
        <v>3898</v>
      </c>
      <c r="F1804" s="74" t="s">
        <v>3899</v>
      </c>
      <c r="G1804" s="74" t="s">
        <v>386</v>
      </c>
      <c r="H1804" s="74">
        <v>17043</v>
      </c>
      <c r="I1804" s="110">
        <v>220</v>
      </c>
      <c r="J1804" s="110"/>
      <c r="K1804" s="110"/>
      <c r="L1804" s="110"/>
      <c r="M1804" s="110"/>
      <c r="N1804" s="110">
        <v>0</v>
      </c>
    </row>
    <row r="1805" spans="1:14" x14ac:dyDescent="0.3">
      <c r="A1805" s="74">
        <v>390049</v>
      </c>
      <c r="B1805" s="74" t="s">
        <v>89</v>
      </c>
      <c r="C1805" s="74">
        <v>28</v>
      </c>
      <c r="D1805" s="74" t="s">
        <v>666</v>
      </c>
      <c r="E1805" s="74" t="s">
        <v>3904</v>
      </c>
      <c r="F1805" s="74" t="s">
        <v>3905</v>
      </c>
      <c r="G1805" s="74" t="s">
        <v>386</v>
      </c>
      <c r="H1805" s="74">
        <v>15345</v>
      </c>
      <c r="I1805" s="110"/>
      <c r="J1805" s="110"/>
      <c r="K1805" s="110">
        <v>0</v>
      </c>
      <c r="L1805" s="110"/>
      <c r="M1805" s="110"/>
      <c r="N1805" s="110">
        <v>0</v>
      </c>
    </row>
    <row r="1806" spans="1:14" x14ac:dyDescent="0.3">
      <c r="A1806" s="74">
        <v>390052</v>
      </c>
      <c r="B1806" s="74" t="s">
        <v>89</v>
      </c>
      <c r="C1806" s="74">
        <v>28</v>
      </c>
      <c r="D1806" s="74" t="s">
        <v>666</v>
      </c>
      <c r="E1806" s="74" t="s">
        <v>3907</v>
      </c>
      <c r="F1806" s="74" t="s">
        <v>3908</v>
      </c>
      <c r="G1806" s="74" t="s">
        <v>386</v>
      </c>
      <c r="H1806" s="74">
        <v>15063</v>
      </c>
      <c r="I1806" s="110">
        <v>775</v>
      </c>
      <c r="J1806" s="110">
        <v>0</v>
      </c>
      <c r="K1806" s="110"/>
      <c r="L1806" s="110"/>
      <c r="M1806" s="110"/>
      <c r="N1806" s="110">
        <v>0</v>
      </c>
    </row>
    <row r="1807" spans="1:14" x14ac:dyDescent="0.3">
      <c r="A1807" s="74">
        <v>390056</v>
      </c>
      <c r="B1807" s="74" t="s">
        <v>89</v>
      </c>
      <c r="C1807" s="74">
        <v>28</v>
      </c>
      <c r="D1807" s="74" t="s">
        <v>666</v>
      </c>
      <c r="E1807" s="74" t="s">
        <v>3911</v>
      </c>
      <c r="F1807" s="74" t="s">
        <v>3912</v>
      </c>
      <c r="G1807" s="74" t="s">
        <v>386</v>
      </c>
      <c r="H1807" s="74">
        <v>15473</v>
      </c>
      <c r="I1807" s="110">
        <v>1489</v>
      </c>
      <c r="J1807" s="110"/>
      <c r="K1807" s="110"/>
      <c r="L1807" s="110"/>
      <c r="M1807" s="110">
        <v>0</v>
      </c>
      <c r="N1807" s="110">
        <v>0</v>
      </c>
    </row>
    <row r="1808" spans="1:14" x14ac:dyDescent="0.3">
      <c r="A1808" s="74">
        <v>390070</v>
      </c>
      <c r="B1808" s="74" t="s">
        <v>89</v>
      </c>
      <c r="C1808" s="74">
        <v>28</v>
      </c>
      <c r="D1808" s="74" t="s">
        <v>666</v>
      </c>
      <c r="E1808" s="74" t="s">
        <v>5706</v>
      </c>
      <c r="F1808" s="74" t="s">
        <v>5707</v>
      </c>
      <c r="G1808" s="74" t="s">
        <v>386</v>
      </c>
      <c r="H1808" s="74">
        <v>18508</v>
      </c>
      <c r="I1808" s="110">
        <v>0</v>
      </c>
      <c r="J1808" s="110"/>
      <c r="K1808" s="110"/>
      <c r="L1808" s="110"/>
      <c r="M1808" s="110"/>
      <c r="N1808" s="110">
        <v>0</v>
      </c>
    </row>
    <row r="1809" spans="1:14" x14ac:dyDescent="0.3">
      <c r="A1809" s="74">
        <v>390077</v>
      </c>
      <c r="B1809" s="74" t="s">
        <v>89</v>
      </c>
      <c r="C1809" s="74">
        <v>28</v>
      </c>
      <c r="D1809" s="74" t="s">
        <v>666</v>
      </c>
      <c r="E1809" s="74" t="s">
        <v>3937</v>
      </c>
      <c r="F1809" s="74" t="s">
        <v>852</v>
      </c>
      <c r="G1809" s="74" t="s">
        <v>386</v>
      </c>
      <c r="H1809" s="74">
        <v>15301</v>
      </c>
      <c r="I1809" s="110">
        <v>877</v>
      </c>
      <c r="J1809" s="110">
        <v>83</v>
      </c>
      <c r="K1809" s="110"/>
      <c r="L1809" s="110"/>
      <c r="M1809" s="110"/>
      <c r="N1809" s="110">
        <v>0</v>
      </c>
    </row>
    <row r="1810" spans="1:14" x14ac:dyDescent="0.3">
      <c r="A1810" s="74">
        <v>390081</v>
      </c>
      <c r="B1810" s="74" t="s">
        <v>89</v>
      </c>
      <c r="C1810" s="74">
        <v>28</v>
      </c>
      <c r="D1810" s="74" t="s">
        <v>3235</v>
      </c>
      <c r="E1810" s="74" t="s">
        <v>3940</v>
      </c>
      <c r="F1810" s="74" t="s">
        <v>3941</v>
      </c>
      <c r="G1810" s="74" t="s">
        <v>386</v>
      </c>
      <c r="H1810" s="74">
        <v>17701</v>
      </c>
      <c r="I1810" s="110">
        <v>263.89999999999998</v>
      </c>
      <c r="J1810" s="110"/>
      <c r="K1810" s="110"/>
      <c r="L1810" s="110"/>
      <c r="M1810" s="110">
        <v>0</v>
      </c>
      <c r="N1810" s="110">
        <v>0</v>
      </c>
    </row>
    <row r="1811" spans="1:14" x14ac:dyDescent="0.3">
      <c r="A1811" s="74">
        <v>390040</v>
      </c>
      <c r="B1811" s="74" t="s">
        <v>89</v>
      </c>
      <c r="C1811" s="74">
        <v>28</v>
      </c>
      <c r="D1811" s="74" t="s">
        <v>3891</v>
      </c>
      <c r="E1811" s="74" t="s">
        <v>3892</v>
      </c>
      <c r="F1811" s="74" t="s">
        <v>3893</v>
      </c>
      <c r="G1811" s="74" t="s">
        <v>386</v>
      </c>
      <c r="H1811" s="74">
        <v>15741</v>
      </c>
      <c r="I1811" s="110"/>
      <c r="J1811" s="110"/>
      <c r="K1811" s="110"/>
      <c r="L1811" s="110"/>
      <c r="M1811" s="110"/>
      <c r="N1811" s="110">
        <v>0</v>
      </c>
    </row>
    <row r="1812" spans="1:14" x14ac:dyDescent="0.3">
      <c r="A1812" s="74">
        <v>390078</v>
      </c>
      <c r="B1812" s="74" t="s">
        <v>89</v>
      </c>
      <c r="C1812" s="74">
        <v>28</v>
      </c>
      <c r="D1812" s="74" t="s">
        <v>3938</v>
      </c>
      <c r="E1812" s="74" t="s">
        <v>3939</v>
      </c>
      <c r="F1812" s="74" t="s">
        <v>857</v>
      </c>
      <c r="G1812" s="74" t="s">
        <v>386</v>
      </c>
      <c r="H1812" s="74">
        <v>15301</v>
      </c>
      <c r="I1812" s="110">
        <v>200</v>
      </c>
      <c r="J1812" s="110"/>
      <c r="K1812" s="110"/>
      <c r="L1812" s="110"/>
      <c r="M1812" s="110">
        <v>0</v>
      </c>
      <c r="N1812" s="110">
        <v>0</v>
      </c>
    </row>
    <row r="1813" spans="1:14" x14ac:dyDescent="0.3">
      <c r="A1813" s="74">
        <v>390020</v>
      </c>
      <c r="B1813" s="74" t="s">
        <v>89</v>
      </c>
      <c r="C1813" s="74">
        <v>28</v>
      </c>
      <c r="D1813" s="74" t="s">
        <v>3869</v>
      </c>
      <c r="E1813" s="74" t="s">
        <v>3870</v>
      </c>
      <c r="F1813" s="74" t="s">
        <v>5278</v>
      </c>
      <c r="G1813" s="74" t="s">
        <v>386</v>
      </c>
      <c r="H1813" s="74">
        <v>19008</v>
      </c>
      <c r="I1813" s="110">
        <v>0</v>
      </c>
      <c r="J1813" s="110"/>
      <c r="K1813" s="110"/>
      <c r="L1813" s="110">
        <v>0</v>
      </c>
      <c r="M1813" s="110">
        <v>170</v>
      </c>
      <c r="N1813" s="110">
        <v>476</v>
      </c>
    </row>
    <row r="1814" spans="1:14" x14ac:dyDescent="0.3">
      <c r="A1814" s="74">
        <v>390050</v>
      </c>
      <c r="B1814" s="74" t="s">
        <v>89</v>
      </c>
      <c r="C1814" s="74">
        <v>28</v>
      </c>
      <c r="D1814" s="74" t="s">
        <v>2065</v>
      </c>
      <c r="E1814" s="74" t="s">
        <v>2023</v>
      </c>
      <c r="F1814" s="74" t="s">
        <v>3906</v>
      </c>
      <c r="G1814" s="74" t="s">
        <v>386</v>
      </c>
      <c r="H1814" s="74">
        <v>17846</v>
      </c>
      <c r="I1814" s="110">
        <v>7580</v>
      </c>
      <c r="J1814" s="110"/>
      <c r="K1814" s="110">
        <v>606</v>
      </c>
      <c r="L1814" s="110">
        <v>80</v>
      </c>
      <c r="M1814" s="110">
        <v>395</v>
      </c>
      <c r="N1814" s="110">
        <v>131</v>
      </c>
    </row>
    <row r="1815" spans="1:14" x14ac:dyDescent="0.3">
      <c r="A1815" s="74">
        <v>399028</v>
      </c>
      <c r="B1815" s="74" t="s">
        <v>89</v>
      </c>
      <c r="C1815" s="74">
        <v>28</v>
      </c>
      <c r="D1815" s="74" t="s">
        <v>3942</v>
      </c>
      <c r="E1815" s="74" t="s">
        <v>3943</v>
      </c>
      <c r="F1815" s="74" t="s">
        <v>3919</v>
      </c>
      <c r="G1815" s="74" t="s">
        <v>386</v>
      </c>
      <c r="H1815" s="74">
        <v>15235</v>
      </c>
      <c r="I1815" s="110">
        <v>0</v>
      </c>
      <c r="J1815" s="110">
        <v>0</v>
      </c>
      <c r="K1815" s="110"/>
      <c r="L1815" s="110"/>
      <c r="M1815" s="110">
        <v>20</v>
      </c>
      <c r="N1815" s="110">
        <v>20</v>
      </c>
    </row>
    <row r="1816" spans="1:14" x14ac:dyDescent="0.3">
      <c r="A1816" s="74">
        <v>390062</v>
      </c>
      <c r="B1816" s="74" t="s">
        <v>89</v>
      </c>
      <c r="C1816" s="74">
        <v>28</v>
      </c>
      <c r="D1816" s="74" t="s">
        <v>3915</v>
      </c>
      <c r="E1816" s="74" t="s">
        <v>3916</v>
      </c>
      <c r="F1816" s="74" t="s">
        <v>6260</v>
      </c>
      <c r="G1816" s="74" t="s">
        <v>386</v>
      </c>
      <c r="H1816" s="74">
        <v>15228</v>
      </c>
      <c r="I1816" s="110">
        <v>3101.8</v>
      </c>
      <c r="J1816" s="110"/>
      <c r="K1816" s="110"/>
      <c r="L1816" s="110"/>
      <c r="M1816" s="110"/>
      <c r="N1816" s="110"/>
    </row>
    <row r="1817" spans="1:14" x14ac:dyDescent="0.3">
      <c r="A1817" s="74">
        <v>390026</v>
      </c>
      <c r="B1817" s="74" t="s">
        <v>89</v>
      </c>
      <c r="C1817" s="74">
        <v>28</v>
      </c>
      <c r="D1817" s="74" t="s">
        <v>3880</v>
      </c>
      <c r="E1817" s="74" t="s">
        <v>6588</v>
      </c>
      <c r="F1817" s="74" t="s">
        <v>2348</v>
      </c>
      <c r="G1817" s="74" t="s">
        <v>386</v>
      </c>
      <c r="H1817" s="74">
        <v>17724</v>
      </c>
      <c r="I1817" s="110">
        <v>920.1</v>
      </c>
      <c r="J1817" s="110"/>
      <c r="K1817" s="110">
        <v>0</v>
      </c>
      <c r="L1817" s="110"/>
      <c r="M1817" s="110">
        <v>200</v>
      </c>
      <c r="N1817" s="110">
        <v>163</v>
      </c>
    </row>
    <row r="1818" spans="1:14" x14ac:dyDescent="0.3">
      <c r="A1818" s="74">
        <v>390022</v>
      </c>
      <c r="B1818" s="74" t="s">
        <v>89</v>
      </c>
      <c r="C1818" s="74">
        <v>28</v>
      </c>
      <c r="D1818" s="74" t="s">
        <v>3873</v>
      </c>
      <c r="E1818" s="74" t="s">
        <v>5291</v>
      </c>
      <c r="F1818" s="74" t="s">
        <v>1997</v>
      </c>
      <c r="G1818" s="74" t="s">
        <v>386</v>
      </c>
      <c r="H1818" s="74">
        <v>16002</v>
      </c>
      <c r="I1818" s="110">
        <v>0</v>
      </c>
      <c r="J1818" s="110"/>
      <c r="K1818" s="110">
        <v>0</v>
      </c>
      <c r="L1818" s="110"/>
      <c r="M1818" s="110">
        <v>0</v>
      </c>
      <c r="N1818" s="110">
        <v>0</v>
      </c>
    </row>
    <row r="1819" spans="1:14" x14ac:dyDescent="0.3">
      <c r="A1819" s="74">
        <v>390065</v>
      </c>
      <c r="B1819" s="74" t="s">
        <v>89</v>
      </c>
      <c r="C1819" s="74">
        <v>28</v>
      </c>
      <c r="D1819" s="74" t="s">
        <v>3920</v>
      </c>
      <c r="E1819" s="74" t="s">
        <v>3921</v>
      </c>
      <c r="F1819" s="74" t="s">
        <v>2914</v>
      </c>
      <c r="G1819" s="74" t="s">
        <v>386</v>
      </c>
      <c r="H1819" s="74">
        <v>18651</v>
      </c>
      <c r="I1819" s="110">
        <v>464</v>
      </c>
      <c r="J1819" s="110"/>
      <c r="K1819" s="110"/>
      <c r="L1819" s="110"/>
      <c r="M1819" s="110"/>
      <c r="N1819" s="110">
        <v>0</v>
      </c>
    </row>
    <row r="1820" spans="1:14" x14ac:dyDescent="0.3">
      <c r="A1820" s="74">
        <v>390086</v>
      </c>
      <c r="B1820" s="74" t="s">
        <v>89</v>
      </c>
      <c r="C1820" s="74">
        <v>28</v>
      </c>
      <c r="D1820" s="74" t="s">
        <v>1578</v>
      </c>
      <c r="E1820" s="74" t="s">
        <v>6589</v>
      </c>
      <c r="F1820" s="74" t="s">
        <v>3914</v>
      </c>
      <c r="G1820" s="74" t="s">
        <v>386</v>
      </c>
      <c r="H1820" s="74">
        <v>19134</v>
      </c>
      <c r="I1820" s="110"/>
      <c r="J1820" s="110"/>
      <c r="K1820" s="110"/>
      <c r="L1820" s="110"/>
      <c r="M1820" s="110"/>
      <c r="N1820" s="110"/>
    </row>
    <row r="1821" spans="1:14" x14ac:dyDescent="0.3">
      <c r="A1821" s="74">
        <v>390069</v>
      </c>
      <c r="B1821" s="74" t="s">
        <v>89</v>
      </c>
      <c r="C1821" s="74">
        <v>28</v>
      </c>
      <c r="D1821" s="74" t="s">
        <v>3922</v>
      </c>
      <c r="E1821" s="74" t="s">
        <v>3923</v>
      </c>
      <c r="F1821" s="74" t="s">
        <v>3924</v>
      </c>
      <c r="G1821" s="74" t="s">
        <v>386</v>
      </c>
      <c r="H1821" s="74">
        <v>18840</v>
      </c>
      <c r="I1821" s="110">
        <v>190</v>
      </c>
      <c r="J1821" s="110"/>
      <c r="K1821" s="110">
        <v>0</v>
      </c>
      <c r="L1821" s="110"/>
      <c r="M1821" s="110">
        <v>0</v>
      </c>
      <c r="N1821" s="110">
        <v>0</v>
      </c>
    </row>
    <row r="1822" spans="1:14" x14ac:dyDescent="0.3">
      <c r="A1822" s="74">
        <v>390073</v>
      </c>
      <c r="B1822" s="74" t="s">
        <v>89</v>
      </c>
      <c r="C1822" s="74">
        <v>28</v>
      </c>
      <c r="D1822" s="74" t="s">
        <v>3930</v>
      </c>
      <c r="E1822" s="74" t="s">
        <v>3931</v>
      </c>
      <c r="F1822" s="74" t="s">
        <v>3932</v>
      </c>
      <c r="G1822" s="74" t="s">
        <v>386</v>
      </c>
      <c r="H1822" s="74">
        <v>15365</v>
      </c>
      <c r="I1822" s="110"/>
      <c r="J1822" s="110"/>
      <c r="K1822" s="110"/>
      <c r="L1822" s="110"/>
      <c r="M1822" s="110">
        <v>0</v>
      </c>
      <c r="N1822" s="110">
        <v>0</v>
      </c>
    </row>
    <row r="1823" spans="1:14" x14ac:dyDescent="0.3">
      <c r="A1823" s="74">
        <v>390054</v>
      </c>
      <c r="B1823" s="74" t="s">
        <v>89</v>
      </c>
      <c r="C1823" s="74">
        <v>28</v>
      </c>
      <c r="D1823" s="74" t="s">
        <v>1807</v>
      </c>
      <c r="E1823" s="74" t="s">
        <v>3909</v>
      </c>
      <c r="F1823" s="74" t="s">
        <v>3910</v>
      </c>
      <c r="G1823" s="74" t="s">
        <v>386</v>
      </c>
      <c r="H1823" s="74">
        <v>15068</v>
      </c>
      <c r="I1823" s="110"/>
      <c r="J1823" s="110"/>
      <c r="K1823" s="110"/>
      <c r="L1823" s="110"/>
      <c r="M1823" s="110"/>
      <c r="N1823" s="110"/>
    </row>
    <row r="1824" spans="1:14" x14ac:dyDescent="0.3">
      <c r="A1824" s="74">
        <v>390023</v>
      </c>
      <c r="B1824" s="74" t="s">
        <v>89</v>
      </c>
      <c r="C1824" s="74">
        <v>28</v>
      </c>
      <c r="D1824" s="74" t="s">
        <v>719</v>
      </c>
      <c r="E1824" s="74" t="s">
        <v>3874</v>
      </c>
      <c r="F1824" s="74" t="s">
        <v>3875</v>
      </c>
      <c r="G1824" s="74" t="s">
        <v>386</v>
      </c>
      <c r="H1824" s="74">
        <v>15419</v>
      </c>
      <c r="I1824" s="110">
        <v>1224</v>
      </c>
      <c r="J1824" s="110">
        <v>776.38</v>
      </c>
      <c r="K1824" s="110">
        <v>0</v>
      </c>
      <c r="L1824" s="110"/>
      <c r="M1824" s="110">
        <v>283</v>
      </c>
      <c r="N1824" s="110">
        <v>425</v>
      </c>
    </row>
    <row r="1825" spans="1:14" x14ac:dyDescent="0.3">
      <c r="A1825" s="74">
        <v>390047</v>
      </c>
      <c r="B1825" s="74" t="s">
        <v>89</v>
      </c>
      <c r="C1825" s="74">
        <v>28</v>
      </c>
      <c r="D1825" s="74" t="s">
        <v>719</v>
      </c>
      <c r="E1825" s="74" t="s">
        <v>3900</v>
      </c>
      <c r="F1825" s="74" t="s">
        <v>3901</v>
      </c>
      <c r="G1825" s="74" t="s">
        <v>386</v>
      </c>
      <c r="H1825" s="74">
        <v>19054</v>
      </c>
      <c r="I1825" s="110">
        <v>782</v>
      </c>
      <c r="J1825" s="110"/>
      <c r="K1825" s="110"/>
      <c r="L1825" s="110"/>
      <c r="M1825" s="110"/>
      <c r="N1825" s="110">
        <v>0</v>
      </c>
    </row>
    <row r="1826" spans="1:14" x14ac:dyDescent="0.3">
      <c r="A1826" s="74">
        <v>410056</v>
      </c>
      <c r="B1826" s="74" t="s">
        <v>88</v>
      </c>
      <c r="C1826" s="74">
        <v>29</v>
      </c>
      <c r="D1826" s="74" t="s">
        <v>4004</v>
      </c>
      <c r="E1826" s="74" t="s">
        <v>6281</v>
      </c>
      <c r="F1826" s="74" t="s">
        <v>887</v>
      </c>
      <c r="G1826" s="74" t="s">
        <v>301</v>
      </c>
      <c r="H1826" s="74" t="s">
        <v>394</v>
      </c>
      <c r="I1826" s="110"/>
      <c r="J1826" s="110"/>
      <c r="K1826" s="110"/>
      <c r="L1826" s="110"/>
      <c r="M1826" s="110">
        <v>100</v>
      </c>
      <c r="N1826" s="110">
        <v>0</v>
      </c>
    </row>
    <row r="1827" spans="1:14" x14ac:dyDescent="0.3">
      <c r="A1827" s="74">
        <v>410068</v>
      </c>
      <c r="B1827" s="74" t="s">
        <v>88</v>
      </c>
      <c r="C1827" s="74">
        <v>29</v>
      </c>
      <c r="D1827" s="74" t="s">
        <v>5708</v>
      </c>
      <c r="E1827" s="74" t="s">
        <v>5709</v>
      </c>
      <c r="F1827" s="74" t="s">
        <v>5710</v>
      </c>
      <c r="G1827" s="74" t="s">
        <v>301</v>
      </c>
      <c r="H1827" s="74">
        <v>29510</v>
      </c>
      <c r="I1827" s="110"/>
      <c r="J1827" s="110"/>
      <c r="K1827" s="110"/>
      <c r="L1827" s="110"/>
      <c r="M1827" s="110"/>
      <c r="N1827" s="110"/>
    </row>
    <row r="1828" spans="1:14" x14ac:dyDescent="0.3">
      <c r="A1828" s="74">
        <v>410049</v>
      </c>
      <c r="B1828" s="74" t="s">
        <v>88</v>
      </c>
      <c r="C1828" s="74">
        <v>29</v>
      </c>
      <c r="D1828" s="74" t="s">
        <v>899</v>
      </c>
      <c r="E1828" s="74" t="s">
        <v>3999</v>
      </c>
      <c r="F1828" s="74" t="s">
        <v>4000</v>
      </c>
      <c r="G1828" s="74" t="s">
        <v>301</v>
      </c>
      <c r="H1828" s="74">
        <v>29944</v>
      </c>
      <c r="I1828" s="110"/>
      <c r="J1828" s="110"/>
      <c r="K1828" s="110">
        <v>0</v>
      </c>
      <c r="L1828" s="110"/>
      <c r="M1828" s="110"/>
      <c r="N1828" s="110">
        <v>175</v>
      </c>
    </row>
    <row r="1829" spans="1:14" x14ac:dyDescent="0.3">
      <c r="A1829" s="74">
        <v>410031</v>
      </c>
      <c r="B1829" s="74" t="s">
        <v>88</v>
      </c>
      <c r="C1829" s="74">
        <v>29</v>
      </c>
      <c r="D1829" s="74" t="s">
        <v>6118</v>
      </c>
      <c r="E1829" s="74" t="s">
        <v>6119</v>
      </c>
      <c r="F1829" s="74" t="s">
        <v>6120</v>
      </c>
      <c r="G1829" s="74" t="s">
        <v>301</v>
      </c>
      <c r="H1829" s="74">
        <v>29488</v>
      </c>
      <c r="I1829" s="110"/>
      <c r="J1829" s="110"/>
      <c r="K1829" s="110"/>
      <c r="L1829" s="110"/>
      <c r="M1829" s="110"/>
      <c r="N1829" s="110"/>
    </row>
    <row r="1830" spans="1:14" x14ac:dyDescent="0.3">
      <c r="A1830" s="74">
        <v>410027</v>
      </c>
      <c r="B1830" s="74" t="s">
        <v>88</v>
      </c>
      <c r="C1830" s="74">
        <v>29</v>
      </c>
      <c r="D1830" s="74" t="s">
        <v>3968</v>
      </c>
      <c r="E1830" s="74" t="s">
        <v>3969</v>
      </c>
      <c r="F1830" s="74" t="s">
        <v>3970</v>
      </c>
      <c r="G1830" s="74" t="s">
        <v>301</v>
      </c>
      <c r="H1830" s="74" t="s">
        <v>392</v>
      </c>
      <c r="I1830" s="110"/>
      <c r="J1830" s="110"/>
      <c r="K1830" s="110"/>
      <c r="L1830" s="110"/>
      <c r="M1830" s="110"/>
      <c r="N1830" s="110"/>
    </row>
    <row r="1831" spans="1:14" x14ac:dyDescent="0.3">
      <c r="A1831" s="74">
        <v>410034</v>
      </c>
      <c r="B1831" s="74" t="s">
        <v>88</v>
      </c>
      <c r="C1831" s="74">
        <v>29</v>
      </c>
      <c r="D1831" s="74" t="s">
        <v>3980</v>
      </c>
      <c r="E1831" s="74" t="s">
        <v>3981</v>
      </c>
      <c r="F1831" s="74" t="s">
        <v>3982</v>
      </c>
      <c r="G1831" s="74" t="s">
        <v>301</v>
      </c>
      <c r="H1831" s="74">
        <v>29461</v>
      </c>
      <c r="I1831" s="110"/>
      <c r="J1831" s="110"/>
      <c r="K1831" s="110"/>
      <c r="L1831" s="110"/>
      <c r="M1831" s="110"/>
      <c r="N1831" s="110">
        <v>200</v>
      </c>
    </row>
    <row r="1832" spans="1:14" x14ac:dyDescent="0.3">
      <c r="A1832" s="74">
        <v>410008</v>
      </c>
      <c r="B1832" s="74" t="s">
        <v>88</v>
      </c>
      <c r="C1832" s="74">
        <v>29</v>
      </c>
      <c r="D1832" s="74" t="s">
        <v>915</v>
      </c>
      <c r="E1832" s="74" t="s">
        <v>3949</v>
      </c>
      <c r="F1832" s="74" t="s">
        <v>3950</v>
      </c>
      <c r="G1832" s="74" t="s">
        <v>301</v>
      </c>
      <c r="H1832" s="74">
        <v>29902</v>
      </c>
      <c r="I1832" s="110">
        <v>0</v>
      </c>
      <c r="J1832" s="110"/>
      <c r="K1832" s="110"/>
      <c r="L1832" s="110"/>
      <c r="M1832" s="110">
        <v>0</v>
      </c>
      <c r="N1832" s="110"/>
    </row>
    <row r="1833" spans="1:14" x14ac:dyDescent="0.3">
      <c r="A1833" s="74">
        <v>410051</v>
      </c>
      <c r="B1833" s="74" t="s">
        <v>88</v>
      </c>
      <c r="C1833" s="74">
        <v>29</v>
      </c>
      <c r="D1833" s="74" t="s">
        <v>4001</v>
      </c>
      <c r="E1833" s="74" t="s">
        <v>4002</v>
      </c>
      <c r="F1833" s="74" t="s">
        <v>4003</v>
      </c>
      <c r="G1833" s="74" t="s">
        <v>301</v>
      </c>
      <c r="H1833" s="74" t="s">
        <v>390</v>
      </c>
      <c r="I1833" s="110"/>
      <c r="J1833" s="110"/>
      <c r="K1833" s="110"/>
      <c r="L1833" s="110"/>
      <c r="M1833" s="110"/>
      <c r="N1833" s="110"/>
    </row>
    <row r="1834" spans="1:14" x14ac:dyDescent="0.3">
      <c r="A1834" s="74">
        <v>410014</v>
      </c>
      <c r="B1834" s="74" t="s">
        <v>88</v>
      </c>
      <c r="C1834" s="74">
        <v>29</v>
      </c>
      <c r="D1834" s="74" t="s">
        <v>3956</v>
      </c>
      <c r="E1834" s="74" t="s">
        <v>3957</v>
      </c>
      <c r="F1834" s="74" t="s">
        <v>3958</v>
      </c>
      <c r="G1834" s="74" t="s">
        <v>301</v>
      </c>
      <c r="H1834" s="74" t="s">
        <v>655</v>
      </c>
      <c r="I1834" s="110"/>
      <c r="J1834" s="110"/>
      <c r="K1834" s="110"/>
      <c r="L1834" s="110"/>
      <c r="M1834" s="110"/>
      <c r="N1834" s="110"/>
    </row>
    <row r="1835" spans="1:14" x14ac:dyDescent="0.3">
      <c r="A1835" s="74">
        <v>410004</v>
      </c>
      <c r="B1835" s="74" t="s">
        <v>88</v>
      </c>
      <c r="C1835" s="74">
        <v>29</v>
      </c>
      <c r="D1835" s="74" t="s">
        <v>666</v>
      </c>
      <c r="E1835" s="74" t="s">
        <v>3944</v>
      </c>
      <c r="F1835" s="74" t="s">
        <v>3945</v>
      </c>
      <c r="G1835" s="74" t="s">
        <v>301</v>
      </c>
      <c r="H1835" s="74">
        <v>29803</v>
      </c>
      <c r="I1835" s="110">
        <v>0</v>
      </c>
      <c r="J1835" s="110"/>
      <c r="K1835" s="110"/>
      <c r="L1835" s="110">
        <v>0</v>
      </c>
      <c r="M1835" s="110">
        <v>246</v>
      </c>
      <c r="N1835" s="110">
        <v>180</v>
      </c>
    </row>
    <row r="1836" spans="1:14" x14ac:dyDescent="0.3">
      <c r="A1836" s="74">
        <v>410010</v>
      </c>
      <c r="B1836" s="74" t="s">
        <v>88</v>
      </c>
      <c r="C1836" s="74">
        <v>29</v>
      </c>
      <c r="D1836" s="74" t="s">
        <v>666</v>
      </c>
      <c r="E1836" s="74" t="s">
        <v>3951</v>
      </c>
      <c r="F1836" s="74" t="s">
        <v>3952</v>
      </c>
      <c r="G1836" s="74" t="s">
        <v>301</v>
      </c>
      <c r="H1836" s="74">
        <v>29841</v>
      </c>
      <c r="I1836" s="110"/>
      <c r="J1836" s="110">
        <v>0</v>
      </c>
      <c r="K1836" s="110"/>
      <c r="L1836" s="110"/>
      <c r="M1836" s="110">
        <v>0</v>
      </c>
      <c r="N1836" s="110">
        <v>60</v>
      </c>
    </row>
    <row r="1837" spans="1:14" x14ac:dyDescent="0.3">
      <c r="A1837" s="74">
        <v>410016</v>
      </c>
      <c r="B1837" s="74" t="s">
        <v>88</v>
      </c>
      <c r="C1837" s="74">
        <v>29</v>
      </c>
      <c r="D1837" s="74" t="s">
        <v>666</v>
      </c>
      <c r="E1837" s="74" t="s">
        <v>3961</v>
      </c>
      <c r="F1837" s="74" t="s">
        <v>2422</v>
      </c>
      <c r="G1837" s="74" t="s">
        <v>301</v>
      </c>
      <c r="H1837" s="74">
        <v>29204</v>
      </c>
      <c r="I1837" s="110">
        <v>0</v>
      </c>
      <c r="J1837" s="110">
        <v>0</v>
      </c>
      <c r="K1837" s="110"/>
      <c r="L1837" s="110"/>
      <c r="M1837" s="110">
        <v>0</v>
      </c>
      <c r="N1837" s="110">
        <v>0</v>
      </c>
    </row>
    <row r="1838" spans="1:14" x14ac:dyDescent="0.3">
      <c r="A1838" s="74">
        <v>410015</v>
      </c>
      <c r="B1838" s="74" t="s">
        <v>88</v>
      </c>
      <c r="C1838" s="74">
        <v>29</v>
      </c>
      <c r="D1838" s="74" t="s">
        <v>666</v>
      </c>
      <c r="E1838" s="74" t="s">
        <v>3959</v>
      </c>
      <c r="F1838" s="74" t="s">
        <v>3960</v>
      </c>
      <c r="G1838" s="74" t="s">
        <v>301</v>
      </c>
      <c r="H1838" s="74">
        <v>29407</v>
      </c>
      <c r="I1838" s="110">
        <v>0</v>
      </c>
      <c r="J1838" s="110"/>
      <c r="K1838" s="110"/>
      <c r="L1838" s="110"/>
      <c r="M1838" s="110">
        <v>0</v>
      </c>
      <c r="N1838" s="110">
        <v>0</v>
      </c>
    </row>
    <row r="1839" spans="1:14" x14ac:dyDescent="0.3">
      <c r="A1839" s="74">
        <v>410030</v>
      </c>
      <c r="B1839" s="74" t="s">
        <v>88</v>
      </c>
      <c r="C1839" s="74">
        <v>29</v>
      </c>
      <c r="D1839" s="74" t="s">
        <v>666</v>
      </c>
      <c r="E1839" s="74" t="s">
        <v>3976</v>
      </c>
      <c r="F1839" s="74" t="s">
        <v>3265</v>
      </c>
      <c r="G1839" s="74" t="s">
        <v>301</v>
      </c>
      <c r="H1839" s="74">
        <v>29831</v>
      </c>
      <c r="I1839" s="110"/>
      <c r="J1839" s="110"/>
      <c r="K1839" s="110"/>
      <c r="L1839" s="110"/>
      <c r="M1839" s="110"/>
      <c r="N1839" s="110"/>
    </row>
    <row r="1840" spans="1:14" x14ac:dyDescent="0.3">
      <c r="A1840" s="74">
        <v>410012</v>
      </c>
      <c r="B1840" s="74" t="s">
        <v>88</v>
      </c>
      <c r="C1840" s="74">
        <v>29</v>
      </c>
      <c r="D1840" s="74" t="s">
        <v>3953</v>
      </c>
      <c r="E1840" s="74" t="s">
        <v>3954</v>
      </c>
      <c r="F1840" s="74" t="s">
        <v>3955</v>
      </c>
      <c r="G1840" s="74" t="s">
        <v>301</v>
      </c>
      <c r="H1840" s="74" t="s">
        <v>389</v>
      </c>
      <c r="I1840" s="110"/>
      <c r="J1840" s="110"/>
      <c r="K1840" s="110"/>
      <c r="L1840" s="110"/>
      <c r="M1840" s="110"/>
      <c r="N1840" s="110"/>
    </row>
    <row r="1841" spans="1:14" x14ac:dyDescent="0.3">
      <c r="A1841" s="74">
        <v>410007</v>
      </c>
      <c r="B1841" s="74" t="s">
        <v>88</v>
      </c>
      <c r="C1841" s="74">
        <v>29</v>
      </c>
      <c r="D1841" s="74" t="s">
        <v>3946</v>
      </c>
      <c r="E1841" s="74" t="s">
        <v>3947</v>
      </c>
      <c r="F1841" s="74" t="s">
        <v>3948</v>
      </c>
      <c r="G1841" s="74" t="s">
        <v>301</v>
      </c>
      <c r="H1841" s="74" t="s">
        <v>656</v>
      </c>
      <c r="I1841" s="110"/>
      <c r="J1841" s="110"/>
      <c r="K1841" s="110"/>
      <c r="L1841" s="110"/>
      <c r="M1841" s="110"/>
      <c r="N1841" s="110"/>
    </row>
    <row r="1842" spans="1:14" x14ac:dyDescent="0.3">
      <c r="A1842" s="74">
        <v>410039</v>
      </c>
      <c r="B1842" s="74" t="s">
        <v>88</v>
      </c>
      <c r="C1842" s="74">
        <v>29</v>
      </c>
      <c r="D1842" s="74" t="s">
        <v>3990</v>
      </c>
      <c r="E1842" s="74" t="s">
        <v>3991</v>
      </c>
      <c r="F1842" s="74" t="s">
        <v>3992</v>
      </c>
      <c r="G1842" s="74" t="s">
        <v>301</v>
      </c>
      <c r="H1842" s="74">
        <v>29472</v>
      </c>
      <c r="I1842" s="110"/>
      <c r="J1842" s="110"/>
      <c r="K1842" s="110"/>
      <c r="L1842" s="110"/>
      <c r="M1842" s="110"/>
      <c r="N1842" s="110"/>
    </row>
    <row r="1843" spans="1:14" x14ac:dyDescent="0.3">
      <c r="A1843" s="74">
        <v>410032</v>
      </c>
      <c r="B1843" s="74" t="s">
        <v>88</v>
      </c>
      <c r="C1843" s="74">
        <v>29</v>
      </c>
      <c r="D1843" s="74" t="s">
        <v>3977</v>
      </c>
      <c r="E1843" s="74" t="s">
        <v>3978</v>
      </c>
      <c r="F1843" s="74" t="s">
        <v>3979</v>
      </c>
      <c r="G1843" s="74" t="s">
        <v>301</v>
      </c>
      <c r="H1843" s="74">
        <v>29932</v>
      </c>
      <c r="I1843" s="110">
        <v>715.45</v>
      </c>
      <c r="J1843" s="110"/>
      <c r="K1843" s="110"/>
      <c r="L1843" s="110"/>
      <c r="M1843" s="110">
        <v>0</v>
      </c>
      <c r="N1843" s="110">
        <v>110</v>
      </c>
    </row>
    <row r="1844" spans="1:14" x14ac:dyDescent="0.3">
      <c r="A1844" s="74">
        <v>410006</v>
      </c>
      <c r="B1844" s="74" t="s">
        <v>88</v>
      </c>
      <c r="C1844" s="74">
        <v>29</v>
      </c>
      <c r="D1844" s="74" t="s">
        <v>6121</v>
      </c>
      <c r="E1844" s="74" t="s">
        <v>6122</v>
      </c>
      <c r="F1844" s="74" t="s">
        <v>6123</v>
      </c>
      <c r="G1844" s="74" t="s">
        <v>301</v>
      </c>
      <c r="H1844" s="74">
        <v>29810</v>
      </c>
      <c r="I1844" s="110"/>
      <c r="J1844" s="110"/>
      <c r="K1844" s="110"/>
      <c r="L1844" s="110"/>
      <c r="M1844" s="110"/>
      <c r="N1844" s="110"/>
    </row>
    <row r="1845" spans="1:14" x14ac:dyDescent="0.3">
      <c r="A1845" s="74">
        <v>419029</v>
      </c>
      <c r="B1845" s="74" t="s">
        <v>88</v>
      </c>
      <c r="C1845" s="74">
        <v>29</v>
      </c>
      <c r="D1845" s="74" t="s">
        <v>4015</v>
      </c>
      <c r="E1845" s="74" t="s">
        <v>4016</v>
      </c>
      <c r="F1845" s="74" t="s">
        <v>3960</v>
      </c>
      <c r="G1845" s="74" t="s">
        <v>301</v>
      </c>
      <c r="H1845" s="74" t="s">
        <v>395</v>
      </c>
      <c r="I1845" s="110">
        <v>0</v>
      </c>
      <c r="J1845" s="110">
        <v>943.09</v>
      </c>
      <c r="K1845" s="110"/>
      <c r="L1845" s="110"/>
      <c r="M1845" s="110"/>
      <c r="N1845" s="110"/>
    </row>
    <row r="1846" spans="1:14" x14ac:dyDescent="0.3">
      <c r="A1846" s="74">
        <v>410063</v>
      </c>
      <c r="B1846" s="74" t="s">
        <v>88</v>
      </c>
      <c r="C1846" s="74">
        <v>29</v>
      </c>
      <c r="D1846" s="74" t="s">
        <v>4008</v>
      </c>
      <c r="E1846" s="74" t="s">
        <v>4009</v>
      </c>
      <c r="F1846" s="74" t="s">
        <v>4010</v>
      </c>
      <c r="G1846" s="74" t="s">
        <v>301</v>
      </c>
      <c r="H1846" s="74" t="s">
        <v>623</v>
      </c>
      <c r="I1846" s="110"/>
      <c r="J1846" s="110"/>
      <c r="K1846" s="110"/>
      <c r="L1846" s="110"/>
      <c r="M1846" s="110"/>
      <c r="N1846" s="110"/>
    </row>
    <row r="1847" spans="1:14" x14ac:dyDescent="0.3">
      <c r="A1847" s="74">
        <v>410059</v>
      </c>
      <c r="B1847" s="74" t="s">
        <v>88</v>
      </c>
      <c r="C1847" s="74">
        <v>29</v>
      </c>
      <c r="D1847" s="74" t="s">
        <v>4005</v>
      </c>
      <c r="E1847" s="74" t="s">
        <v>4006</v>
      </c>
      <c r="F1847" s="74" t="s">
        <v>4007</v>
      </c>
      <c r="G1847" s="74" t="s">
        <v>301</v>
      </c>
      <c r="H1847" s="74" t="s">
        <v>391</v>
      </c>
      <c r="I1847" s="110">
        <v>75</v>
      </c>
      <c r="J1847" s="110"/>
      <c r="K1847" s="110"/>
      <c r="L1847" s="110"/>
      <c r="M1847" s="110"/>
      <c r="N1847" s="110"/>
    </row>
    <row r="1848" spans="1:14" x14ac:dyDescent="0.3">
      <c r="A1848" s="74">
        <v>410028</v>
      </c>
      <c r="B1848" s="74" t="s">
        <v>88</v>
      </c>
      <c r="C1848" s="74">
        <v>29</v>
      </c>
      <c r="D1848" s="74" t="s">
        <v>3971</v>
      </c>
      <c r="E1848" s="74" t="s">
        <v>3972</v>
      </c>
      <c r="F1848" s="74" t="s">
        <v>3970</v>
      </c>
      <c r="G1848" s="74" t="s">
        <v>301</v>
      </c>
      <c r="H1848" s="74">
        <v>29059</v>
      </c>
      <c r="I1848" s="110"/>
      <c r="J1848" s="110"/>
      <c r="K1848" s="110"/>
      <c r="L1848" s="110"/>
      <c r="M1848" s="110"/>
      <c r="N1848" s="110"/>
    </row>
    <row r="1849" spans="1:14" x14ac:dyDescent="0.3">
      <c r="A1849" s="74">
        <v>410035</v>
      </c>
      <c r="B1849" s="74" t="s">
        <v>88</v>
      </c>
      <c r="C1849" s="74">
        <v>29</v>
      </c>
      <c r="D1849" s="74" t="s">
        <v>3983</v>
      </c>
      <c r="E1849" s="74" t="s">
        <v>6241</v>
      </c>
      <c r="F1849" s="74" t="s">
        <v>6242</v>
      </c>
      <c r="G1849" s="74" t="s">
        <v>301</v>
      </c>
      <c r="H1849" s="74" t="s">
        <v>6243</v>
      </c>
      <c r="I1849" s="110"/>
      <c r="J1849" s="110"/>
      <c r="K1849" s="110"/>
      <c r="L1849" s="110"/>
      <c r="M1849" s="110"/>
      <c r="N1849" s="110">
        <v>0</v>
      </c>
    </row>
    <row r="1850" spans="1:14" x14ac:dyDescent="0.3">
      <c r="A1850" s="74">
        <v>410009</v>
      </c>
      <c r="B1850" s="74" t="s">
        <v>88</v>
      </c>
      <c r="C1850" s="74">
        <v>29</v>
      </c>
      <c r="D1850" s="74" t="s">
        <v>699</v>
      </c>
      <c r="E1850" s="74" t="s">
        <v>5364</v>
      </c>
      <c r="F1850" s="74" t="s">
        <v>3958</v>
      </c>
      <c r="G1850" s="74" t="s">
        <v>301</v>
      </c>
      <c r="H1850" s="74">
        <v>29901</v>
      </c>
      <c r="I1850" s="110">
        <v>700</v>
      </c>
      <c r="J1850" s="110"/>
      <c r="K1850" s="110"/>
      <c r="L1850" s="110"/>
      <c r="M1850" s="110"/>
      <c r="N1850" s="110">
        <v>0</v>
      </c>
    </row>
    <row r="1851" spans="1:14" x14ac:dyDescent="0.3">
      <c r="A1851" s="74">
        <v>410073</v>
      </c>
      <c r="B1851" s="74" t="s">
        <v>88</v>
      </c>
      <c r="C1851" s="74">
        <v>29</v>
      </c>
      <c r="D1851" s="74" t="s">
        <v>4013</v>
      </c>
      <c r="E1851" s="74" t="s">
        <v>4014</v>
      </c>
      <c r="F1851" s="74" t="s">
        <v>3994</v>
      </c>
      <c r="G1851" s="74" t="s">
        <v>301</v>
      </c>
      <c r="H1851" s="74">
        <v>29472</v>
      </c>
      <c r="I1851" s="110"/>
      <c r="J1851" s="110"/>
      <c r="K1851" s="110"/>
      <c r="L1851" s="110"/>
      <c r="M1851" s="110"/>
      <c r="N1851" s="110"/>
    </row>
    <row r="1852" spans="1:14" x14ac:dyDescent="0.3">
      <c r="A1852" s="74">
        <v>410069</v>
      </c>
      <c r="B1852" s="74" t="s">
        <v>88</v>
      </c>
      <c r="C1852" s="74">
        <v>29</v>
      </c>
      <c r="D1852" s="74" t="s">
        <v>4011</v>
      </c>
      <c r="E1852" s="74" t="s">
        <v>4012</v>
      </c>
      <c r="F1852" s="74" t="s">
        <v>887</v>
      </c>
      <c r="G1852" s="74" t="s">
        <v>301</v>
      </c>
      <c r="H1852" s="74" t="s">
        <v>657</v>
      </c>
      <c r="I1852" s="110"/>
      <c r="J1852" s="110"/>
      <c r="K1852" s="110"/>
      <c r="L1852" s="110"/>
      <c r="M1852" s="110"/>
      <c r="N1852" s="110">
        <v>78</v>
      </c>
    </row>
    <row r="1853" spans="1:14" x14ac:dyDescent="0.3">
      <c r="A1853" s="74">
        <v>410018</v>
      </c>
      <c r="B1853" s="74" t="s">
        <v>88</v>
      </c>
      <c r="C1853" s="74">
        <v>29</v>
      </c>
      <c r="D1853" s="74" t="s">
        <v>3962</v>
      </c>
      <c r="E1853" s="74" t="s">
        <v>3963</v>
      </c>
      <c r="F1853" s="74" t="s">
        <v>3964</v>
      </c>
      <c r="G1853" s="74" t="s">
        <v>301</v>
      </c>
      <c r="H1853" s="74">
        <v>294363525</v>
      </c>
      <c r="I1853" s="110"/>
      <c r="J1853" s="110">
        <v>0</v>
      </c>
      <c r="K1853" s="110">
        <v>0</v>
      </c>
      <c r="L1853" s="110">
        <v>0</v>
      </c>
      <c r="M1853" s="110">
        <v>0</v>
      </c>
      <c r="N1853" s="110">
        <v>0</v>
      </c>
    </row>
    <row r="1854" spans="1:14" x14ac:dyDescent="0.3">
      <c r="A1854" s="74">
        <v>410037</v>
      </c>
      <c r="B1854" s="74" t="s">
        <v>88</v>
      </c>
      <c r="C1854" s="74">
        <v>29</v>
      </c>
      <c r="D1854" s="74" t="s">
        <v>3984</v>
      </c>
      <c r="E1854" s="74" t="s">
        <v>3985</v>
      </c>
      <c r="F1854" s="74" t="s">
        <v>3986</v>
      </c>
      <c r="G1854" s="74" t="s">
        <v>301</v>
      </c>
      <c r="H1854" s="74">
        <v>29405</v>
      </c>
      <c r="I1854" s="110">
        <v>0</v>
      </c>
      <c r="J1854" s="110"/>
      <c r="K1854" s="110"/>
      <c r="L1854" s="110"/>
      <c r="M1854" s="110"/>
      <c r="N1854" s="110">
        <v>0</v>
      </c>
    </row>
    <row r="1855" spans="1:14" x14ac:dyDescent="0.3">
      <c r="A1855" s="74">
        <v>410029</v>
      </c>
      <c r="B1855" s="74" t="s">
        <v>88</v>
      </c>
      <c r="C1855" s="74">
        <v>29</v>
      </c>
      <c r="D1855" s="74" t="s">
        <v>3973</v>
      </c>
      <c r="E1855" s="74" t="s">
        <v>3974</v>
      </c>
      <c r="F1855" s="74" t="s">
        <v>3975</v>
      </c>
      <c r="G1855" s="74" t="s">
        <v>301</v>
      </c>
      <c r="H1855" s="74">
        <v>29929</v>
      </c>
      <c r="I1855" s="110"/>
      <c r="J1855" s="110"/>
      <c r="K1855" s="110"/>
      <c r="L1855" s="110"/>
      <c r="M1855" s="110">
        <v>0</v>
      </c>
      <c r="N1855" s="110">
        <v>0</v>
      </c>
    </row>
    <row r="1856" spans="1:14" x14ac:dyDescent="0.3">
      <c r="A1856" s="74">
        <v>410048</v>
      </c>
      <c r="B1856" s="74" t="s">
        <v>88</v>
      </c>
      <c r="C1856" s="74">
        <v>29</v>
      </c>
      <c r="D1856" s="74" t="s">
        <v>3834</v>
      </c>
      <c r="E1856" s="74" t="s">
        <v>5279</v>
      </c>
      <c r="F1856" s="74" t="s">
        <v>3998</v>
      </c>
      <c r="G1856" s="74" t="s">
        <v>301</v>
      </c>
      <c r="H1856" s="74">
        <v>29846</v>
      </c>
      <c r="I1856" s="110"/>
      <c r="J1856" s="110"/>
      <c r="K1856" s="110"/>
      <c r="L1856" s="110"/>
      <c r="M1856" s="110"/>
      <c r="N1856" s="110"/>
    </row>
    <row r="1857" spans="1:14" x14ac:dyDescent="0.3">
      <c r="A1857" s="74">
        <v>410038</v>
      </c>
      <c r="B1857" s="74" t="s">
        <v>88</v>
      </c>
      <c r="C1857" s="74">
        <v>29</v>
      </c>
      <c r="D1857" s="74" t="s">
        <v>3987</v>
      </c>
      <c r="E1857" s="74" t="s">
        <v>3988</v>
      </c>
      <c r="F1857" s="74" t="s">
        <v>3989</v>
      </c>
      <c r="G1857" s="74" t="s">
        <v>301</v>
      </c>
      <c r="H1857" s="74" t="s">
        <v>393</v>
      </c>
      <c r="I1857" s="110"/>
      <c r="J1857" s="110"/>
      <c r="K1857" s="110"/>
      <c r="L1857" s="110"/>
      <c r="M1857" s="110"/>
      <c r="N1857" s="110">
        <v>0</v>
      </c>
    </row>
    <row r="1858" spans="1:14" x14ac:dyDescent="0.3">
      <c r="A1858" s="74">
        <v>410043</v>
      </c>
      <c r="B1858" s="74" t="s">
        <v>88</v>
      </c>
      <c r="C1858" s="74">
        <v>29</v>
      </c>
      <c r="D1858" s="74" t="s">
        <v>3995</v>
      </c>
      <c r="E1858" s="74" t="s">
        <v>3996</v>
      </c>
      <c r="F1858" s="74" t="s">
        <v>3997</v>
      </c>
      <c r="G1858" s="74" t="s">
        <v>301</v>
      </c>
      <c r="H1858" s="74">
        <v>29479</v>
      </c>
      <c r="I1858" s="110"/>
      <c r="J1858" s="110"/>
      <c r="K1858" s="110"/>
      <c r="L1858" s="110"/>
      <c r="M1858" s="110"/>
      <c r="N1858" s="110">
        <v>50</v>
      </c>
    </row>
    <row r="1859" spans="1:14" x14ac:dyDescent="0.3">
      <c r="A1859" s="74">
        <v>410072</v>
      </c>
      <c r="B1859" s="74" t="s">
        <v>88</v>
      </c>
      <c r="C1859" s="74">
        <v>29</v>
      </c>
      <c r="D1859" s="74" t="s">
        <v>6124</v>
      </c>
      <c r="E1859" s="74" t="s">
        <v>6125</v>
      </c>
      <c r="F1859" s="74" t="s">
        <v>3994</v>
      </c>
      <c r="G1859" s="74" t="s">
        <v>301</v>
      </c>
      <c r="H1859" s="74">
        <v>29472</v>
      </c>
      <c r="I1859" s="110"/>
      <c r="J1859" s="110"/>
      <c r="K1859" s="110"/>
      <c r="L1859" s="110"/>
      <c r="M1859" s="110"/>
      <c r="N1859" s="110"/>
    </row>
    <row r="1860" spans="1:14" x14ac:dyDescent="0.3">
      <c r="A1860" s="74">
        <v>410021</v>
      </c>
      <c r="B1860" s="74" t="s">
        <v>88</v>
      </c>
      <c r="C1860" s="74">
        <v>29</v>
      </c>
      <c r="D1860" s="74" t="s">
        <v>3965</v>
      </c>
      <c r="E1860" s="74" t="s">
        <v>3966</v>
      </c>
      <c r="F1860" s="74" t="s">
        <v>3967</v>
      </c>
      <c r="G1860" s="74" t="s">
        <v>301</v>
      </c>
      <c r="H1860" s="74">
        <v>29081</v>
      </c>
      <c r="I1860" s="110"/>
      <c r="J1860" s="110"/>
      <c r="K1860" s="110"/>
      <c r="L1860" s="110"/>
      <c r="M1860" s="110"/>
      <c r="N1860" s="110"/>
    </row>
    <row r="1861" spans="1:14" x14ac:dyDescent="0.3">
      <c r="A1861" s="74">
        <v>410057</v>
      </c>
      <c r="B1861" s="74" t="s">
        <v>88</v>
      </c>
      <c r="C1861" s="74">
        <v>29</v>
      </c>
      <c r="D1861" s="74" t="s">
        <v>5711</v>
      </c>
      <c r="E1861" s="74" t="s">
        <v>5712</v>
      </c>
      <c r="F1861" s="74" t="s">
        <v>895</v>
      </c>
      <c r="G1861" s="74" t="s">
        <v>301</v>
      </c>
      <c r="H1861" s="74">
        <v>29827</v>
      </c>
      <c r="I1861" s="110"/>
      <c r="J1861" s="110"/>
      <c r="K1861" s="110"/>
      <c r="L1861" s="110"/>
      <c r="M1861" s="110"/>
      <c r="N1861" s="110"/>
    </row>
    <row r="1862" spans="1:14" x14ac:dyDescent="0.3">
      <c r="A1862" s="74">
        <v>410040</v>
      </c>
      <c r="B1862" s="74" t="s">
        <v>88</v>
      </c>
      <c r="C1862" s="74">
        <v>29</v>
      </c>
      <c r="D1862" s="74" t="s">
        <v>3993</v>
      </c>
      <c r="E1862" s="74" t="s">
        <v>2661</v>
      </c>
      <c r="F1862" s="74" t="s">
        <v>3994</v>
      </c>
      <c r="G1862" s="74" t="s">
        <v>301</v>
      </c>
      <c r="H1862" s="74">
        <v>29472</v>
      </c>
      <c r="I1862" s="110"/>
      <c r="J1862" s="110"/>
      <c r="K1862" s="110"/>
      <c r="L1862" s="110"/>
      <c r="M1862" s="110">
        <v>21</v>
      </c>
      <c r="N1862" s="110">
        <v>137.5</v>
      </c>
    </row>
    <row r="1863" spans="1:14" x14ac:dyDescent="0.3">
      <c r="A1863" s="74">
        <v>440401</v>
      </c>
      <c r="B1863" s="74" t="s">
        <v>87</v>
      </c>
      <c r="C1863" s="74">
        <v>30</v>
      </c>
      <c r="D1863" s="74" t="s">
        <v>4355</v>
      </c>
      <c r="E1863" s="74" t="s">
        <v>4356</v>
      </c>
      <c r="F1863" s="74" t="s">
        <v>4357</v>
      </c>
      <c r="G1863" s="74" t="s">
        <v>396</v>
      </c>
      <c r="H1863" s="74">
        <v>78209</v>
      </c>
      <c r="I1863" s="110">
        <v>100</v>
      </c>
      <c r="J1863" s="110"/>
      <c r="K1863" s="110">
        <v>0</v>
      </c>
      <c r="L1863" s="110">
        <v>0</v>
      </c>
      <c r="M1863" s="110">
        <v>0</v>
      </c>
      <c r="N1863" s="110">
        <v>0</v>
      </c>
    </row>
    <row r="1864" spans="1:14" x14ac:dyDescent="0.3">
      <c r="A1864" s="74">
        <v>440245</v>
      </c>
      <c r="B1864" s="74" t="s">
        <v>87</v>
      </c>
      <c r="C1864" s="74">
        <v>30</v>
      </c>
      <c r="D1864" s="74" t="s">
        <v>899</v>
      </c>
      <c r="E1864" s="74" t="s">
        <v>2871</v>
      </c>
      <c r="F1864" s="74" t="s">
        <v>6261</v>
      </c>
      <c r="G1864" s="74" t="s">
        <v>396</v>
      </c>
      <c r="H1864" s="74">
        <v>75561</v>
      </c>
      <c r="I1864" s="110"/>
      <c r="J1864" s="110"/>
      <c r="K1864" s="110">
        <v>0</v>
      </c>
      <c r="L1864" s="110"/>
      <c r="M1864" s="110"/>
      <c r="N1864" s="110"/>
    </row>
    <row r="1865" spans="1:14" x14ac:dyDescent="0.3">
      <c r="A1865" s="74">
        <v>440188</v>
      </c>
      <c r="B1865" s="74" t="s">
        <v>87</v>
      </c>
      <c r="C1865" s="74">
        <v>30</v>
      </c>
      <c r="D1865" s="74" t="s">
        <v>6262</v>
      </c>
      <c r="E1865" s="74" t="s">
        <v>6263</v>
      </c>
      <c r="F1865" s="74" t="s">
        <v>4194</v>
      </c>
      <c r="G1865" s="74" t="s">
        <v>396</v>
      </c>
      <c r="H1865" s="74">
        <v>76107</v>
      </c>
      <c r="I1865" s="110"/>
      <c r="J1865" s="110"/>
      <c r="K1865" s="110"/>
      <c r="L1865" s="110"/>
      <c r="M1865" s="110"/>
      <c r="N1865" s="110"/>
    </row>
    <row r="1866" spans="1:14" x14ac:dyDescent="0.3">
      <c r="A1866" s="74">
        <v>440066</v>
      </c>
      <c r="B1866" s="74" t="s">
        <v>87</v>
      </c>
      <c r="C1866" s="74">
        <v>30</v>
      </c>
      <c r="D1866" s="74" t="s">
        <v>4090</v>
      </c>
      <c r="E1866" s="74" t="s">
        <v>4091</v>
      </c>
      <c r="F1866" s="74" t="s">
        <v>4092</v>
      </c>
      <c r="G1866" s="74" t="s">
        <v>396</v>
      </c>
      <c r="H1866" s="74">
        <v>76020</v>
      </c>
      <c r="I1866" s="110">
        <v>1353.21</v>
      </c>
      <c r="J1866" s="110"/>
      <c r="K1866" s="110"/>
      <c r="L1866" s="110"/>
      <c r="M1866" s="110">
        <v>0</v>
      </c>
      <c r="N1866" s="110">
        <v>0</v>
      </c>
    </row>
    <row r="1867" spans="1:14" x14ac:dyDescent="0.3">
      <c r="A1867" s="74">
        <v>440178</v>
      </c>
      <c r="B1867" s="74" t="s">
        <v>87</v>
      </c>
      <c r="C1867" s="74">
        <v>30</v>
      </c>
      <c r="D1867" s="74" t="s">
        <v>869</v>
      </c>
      <c r="E1867" s="74" t="s">
        <v>4184</v>
      </c>
      <c r="F1867" s="74" t="s">
        <v>4185</v>
      </c>
      <c r="G1867" s="74" t="s">
        <v>396</v>
      </c>
      <c r="H1867" s="74">
        <v>79925</v>
      </c>
      <c r="I1867" s="110">
        <v>274.48</v>
      </c>
      <c r="J1867" s="110"/>
      <c r="K1867" s="110"/>
      <c r="L1867" s="110"/>
      <c r="M1867" s="110">
        <v>155</v>
      </c>
      <c r="N1867" s="110">
        <v>175</v>
      </c>
    </row>
    <row r="1868" spans="1:14" x14ac:dyDescent="0.3">
      <c r="A1868" s="74">
        <v>440247</v>
      </c>
      <c r="B1868" s="74" t="s">
        <v>87</v>
      </c>
      <c r="C1868" s="74">
        <v>30</v>
      </c>
      <c r="D1868" s="74" t="s">
        <v>869</v>
      </c>
      <c r="E1868" s="74" t="s">
        <v>4240</v>
      </c>
      <c r="F1868" s="74" t="s">
        <v>4241</v>
      </c>
      <c r="G1868" s="74" t="s">
        <v>396</v>
      </c>
      <c r="H1868" s="74" t="s">
        <v>520</v>
      </c>
      <c r="I1868" s="110">
        <v>925</v>
      </c>
      <c r="J1868" s="110"/>
      <c r="K1868" s="110">
        <v>0</v>
      </c>
      <c r="L1868" s="110">
        <v>40</v>
      </c>
      <c r="M1868" s="110">
        <v>0</v>
      </c>
      <c r="N1868" s="110">
        <v>0</v>
      </c>
    </row>
    <row r="1869" spans="1:14" x14ac:dyDescent="0.3">
      <c r="A1869" s="74">
        <v>440058</v>
      </c>
      <c r="B1869" s="74" t="s">
        <v>87</v>
      </c>
      <c r="C1869" s="74">
        <v>30</v>
      </c>
      <c r="D1869" s="74" t="s">
        <v>869</v>
      </c>
      <c r="E1869" s="74" t="s">
        <v>5713</v>
      </c>
      <c r="F1869" s="74" t="s">
        <v>4079</v>
      </c>
      <c r="G1869" s="74" t="s">
        <v>396</v>
      </c>
      <c r="H1869" s="74" t="s">
        <v>5714</v>
      </c>
      <c r="I1869" s="110"/>
      <c r="J1869" s="110"/>
      <c r="K1869" s="110"/>
      <c r="L1869" s="110"/>
      <c r="M1869" s="110"/>
      <c r="N1869" s="110"/>
    </row>
    <row r="1870" spans="1:14" x14ac:dyDescent="0.3">
      <c r="A1870" s="74">
        <v>440135</v>
      </c>
      <c r="B1870" s="74" t="s">
        <v>87</v>
      </c>
      <c r="C1870" s="74">
        <v>30</v>
      </c>
      <c r="D1870" s="74" t="s">
        <v>869</v>
      </c>
      <c r="E1870" s="74" t="s">
        <v>967</v>
      </c>
      <c r="F1870" s="74" t="s">
        <v>4147</v>
      </c>
      <c r="G1870" s="74" t="s">
        <v>396</v>
      </c>
      <c r="H1870" s="74">
        <v>75214</v>
      </c>
      <c r="I1870" s="110">
        <v>0</v>
      </c>
      <c r="J1870" s="110"/>
      <c r="K1870" s="110"/>
      <c r="L1870" s="110"/>
      <c r="M1870" s="110"/>
      <c r="N1870" s="110"/>
    </row>
    <row r="1871" spans="1:14" x14ac:dyDescent="0.3">
      <c r="A1871" s="74">
        <v>440189</v>
      </c>
      <c r="B1871" s="74" t="s">
        <v>87</v>
      </c>
      <c r="C1871" s="74">
        <v>30</v>
      </c>
      <c r="D1871" s="74" t="s">
        <v>869</v>
      </c>
      <c r="E1871" s="74" t="s">
        <v>6126</v>
      </c>
      <c r="F1871" s="74" t="s">
        <v>6127</v>
      </c>
      <c r="G1871" s="74" t="s">
        <v>396</v>
      </c>
      <c r="H1871" s="74">
        <v>76108</v>
      </c>
      <c r="I1871" s="110"/>
      <c r="J1871" s="110"/>
      <c r="K1871" s="110"/>
      <c r="L1871" s="110"/>
      <c r="M1871" s="110">
        <v>15</v>
      </c>
      <c r="N1871" s="110">
        <v>10</v>
      </c>
    </row>
    <row r="1872" spans="1:14" x14ac:dyDescent="0.3">
      <c r="A1872" s="74">
        <v>440349</v>
      </c>
      <c r="B1872" s="74" t="s">
        <v>87</v>
      </c>
      <c r="C1872" s="74">
        <v>30</v>
      </c>
      <c r="D1872" s="74" t="s">
        <v>869</v>
      </c>
      <c r="E1872" s="74" t="s">
        <v>5715</v>
      </c>
      <c r="F1872" s="74" t="s">
        <v>2571</v>
      </c>
      <c r="G1872" s="74" t="s">
        <v>396</v>
      </c>
      <c r="H1872" s="74">
        <v>79762</v>
      </c>
      <c r="I1872" s="110"/>
      <c r="J1872" s="110"/>
      <c r="K1872" s="110"/>
      <c r="L1872" s="110"/>
      <c r="M1872" s="110"/>
      <c r="N1872" s="110"/>
    </row>
    <row r="1873" spans="1:14" x14ac:dyDescent="0.3">
      <c r="A1873" s="74">
        <v>440493</v>
      </c>
      <c r="B1873" s="74" t="s">
        <v>87</v>
      </c>
      <c r="C1873" s="74">
        <v>30</v>
      </c>
      <c r="D1873" s="74" t="s">
        <v>5716</v>
      </c>
      <c r="E1873" s="74" t="s">
        <v>5717</v>
      </c>
      <c r="F1873" s="74" t="s">
        <v>4081</v>
      </c>
      <c r="G1873" s="74" t="s">
        <v>396</v>
      </c>
      <c r="H1873" s="74">
        <v>78733</v>
      </c>
      <c r="I1873" s="110">
        <v>0</v>
      </c>
      <c r="J1873" s="110"/>
      <c r="K1873" s="110"/>
      <c r="L1873" s="110"/>
      <c r="M1873" s="110"/>
      <c r="N1873" s="110"/>
    </row>
    <row r="1874" spans="1:14" x14ac:dyDescent="0.3">
      <c r="A1874" s="74">
        <v>440136</v>
      </c>
      <c r="B1874" s="74" t="s">
        <v>87</v>
      </c>
      <c r="C1874" s="74">
        <v>30</v>
      </c>
      <c r="D1874" s="74" t="s">
        <v>5718</v>
      </c>
      <c r="E1874" s="74" t="s">
        <v>5719</v>
      </c>
      <c r="F1874" s="74" t="s">
        <v>4147</v>
      </c>
      <c r="G1874" s="74" t="s">
        <v>396</v>
      </c>
      <c r="H1874" s="74">
        <v>75339</v>
      </c>
      <c r="I1874" s="110"/>
      <c r="J1874" s="110"/>
      <c r="K1874" s="110">
        <v>0</v>
      </c>
      <c r="L1874" s="110"/>
      <c r="M1874" s="110"/>
      <c r="N1874" s="110"/>
    </row>
    <row r="1875" spans="1:14" x14ac:dyDescent="0.3">
      <c r="A1875" s="74">
        <v>440037</v>
      </c>
      <c r="B1875" s="74" t="s">
        <v>87</v>
      </c>
      <c r="C1875" s="74">
        <v>30</v>
      </c>
      <c r="D1875" s="74" t="s">
        <v>4057</v>
      </c>
      <c r="E1875" s="74" t="s">
        <v>4058</v>
      </c>
      <c r="F1875" s="74" t="s">
        <v>4059</v>
      </c>
      <c r="G1875" s="74" t="s">
        <v>396</v>
      </c>
      <c r="H1875" s="74">
        <v>79605</v>
      </c>
      <c r="I1875" s="110">
        <v>50</v>
      </c>
      <c r="J1875" s="110"/>
      <c r="K1875" s="110"/>
      <c r="L1875" s="110"/>
      <c r="M1875" s="110">
        <v>85</v>
      </c>
      <c r="N1875" s="110">
        <v>72</v>
      </c>
    </row>
    <row r="1876" spans="1:14" x14ac:dyDescent="0.3">
      <c r="A1876" s="74">
        <v>440541</v>
      </c>
      <c r="B1876" s="74" t="s">
        <v>87</v>
      </c>
      <c r="C1876" s="74">
        <v>30</v>
      </c>
      <c r="D1876" s="74" t="s">
        <v>5720</v>
      </c>
      <c r="E1876" s="74" t="s">
        <v>5721</v>
      </c>
      <c r="F1876" s="74" t="s">
        <v>5722</v>
      </c>
      <c r="G1876" s="74" t="s">
        <v>396</v>
      </c>
      <c r="H1876" s="74" t="s">
        <v>5723</v>
      </c>
      <c r="I1876" s="110"/>
      <c r="J1876" s="110"/>
      <c r="K1876" s="110">
        <v>0</v>
      </c>
      <c r="L1876" s="110"/>
      <c r="M1876" s="110"/>
      <c r="N1876" s="110">
        <v>50</v>
      </c>
    </row>
    <row r="1877" spans="1:14" x14ac:dyDescent="0.3">
      <c r="A1877" s="74">
        <v>440524</v>
      </c>
      <c r="B1877" s="74" t="s">
        <v>87</v>
      </c>
      <c r="C1877" s="74">
        <v>30</v>
      </c>
      <c r="D1877" s="74" t="s">
        <v>4442</v>
      </c>
      <c r="E1877" s="74" t="s">
        <v>4443</v>
      </c>
      <c r="F1877" s="74" t="s">
        <v>4194</v>
      </c>
      <c r="G1877" s="74" t="s">
        <v>396</v>
      </c>
      <c r="H1877" s="74">
        <v>76111</v>
      </c>
      <c r="I1877" s="110"/>
      <c r="J1877" s="110"/>
      <c r="K1877" s="110"/>
      <c r="L1877" s="110"/>
      <c r="M1877" s="110"/>
      <c r="N1877" s="110"/>
    </row>
    <row r="1878" spans="1:14" x14ac:dyDescent="0.3">
      <c r="A1878" s="74">
        <v>440138</v>
      </c>
      <c r="B1878" s="74" t="s">
        <v>87</v>
      </c>
      <c r="C1878" s="74">
        <v>30</v>
      </c>
      <c r="D1878" s="74" t="s">
        <v>4148</v>
      </c>
      <c r="E1878" s="74" t="s">
        <v>4149</v>
      </c>
      <c r="F1878" s="74" t="s">
        <v>4147</v>
      </c>
      <c r="G1878" s="74" t="s">
        <v>396</v>
      </c>
      <c r="H1878" s="74">
        <v>75228</v>
      </c>
      <c r="I1878" s="110">
        <v>0</v>
      </c>
      <c r="J1878" s="110"/>
      <c r="K1878" s="110">
        <v>0</v>
      </c>
      <c r="L1878" s="110"/>
      <c r="M1878" s="110"/>
      <c r="N1878" s="110">
        <v>587</v>
      </c>
    </row>
    <row r="1879" spans="1:14" x14ac:dyDescent="0.3">
      <c r="A1879" s="74">
        <v>440392</v>
      </c>
      <c r="B1879" s="74" t="s">
        <v>87</v>
      </c>
      <c r="C1879" s="74">
        <v>30</v>
      </c>
      <c r="D1879" s="74" t="s">
        <v>4347</v>
      </c>
      <c r="E1879" s="74" t="s">
        <v>4348</v>
      </c>
      <c r="F1879" s="74" t="s">
        <v>4349</v>
      </c>
      <c r="G1879" s="74" t="s">
        <v>396</v>
      </c>
      <c r="H1879" s="74">
        <v>75087</v>
      </c>
      <c r="I1879" s="110"/>
      <c r="J1879" s="110"/>
      <c r="K1879" s="110"/>
      <c r="L1879" s="110"/>
      <c r="M1879" s="110"/>
      <c r="N1879" s="110"/>
    </row>
    <row r="1880" spans="1:14" x14ac:dyDescent="0.3">
      <c r="A1880" s="74">
        <v>440110</v>
      </c>
      <c r="B1880" s="74" t="s">
        <v>87</v>
      </c>
      <c r="C1880" s="74">
        <v>30</v>
      </c>
      <c r="D1880" s="74" t="s">
        <v>4126</v>
      </c>
      <c r="E1880" s="74" t="s">
        <v>4127</v>
      </c>
      <c r="F1880" s="74" t="s">
        <v>4128</v>
      </c>
      <c r="G1880" s="74" t="s">
        <v>396</v>
      </c>
      <c r="H1880" s="74">
        <v>78010</v>
      </c>
      <c r="I1880" s="110">
        <v>125</v>
      </c>
      <c r="J1880" s="110"/>
      <c r="K1880" s="110"/>
      <c r="L1880" s="110"/>
      <c r="M1880" s="110"/>
      <c r="N1880" s="110"/>
    </row>
    <row r="1881" spans="1:14" x14ac:dyDescent="0.3">
      <c r="A1881" s="74">
        <v>440228</v>
      </c>
      <c r="B1881" s="74" t="s">
        <v>87</v>
      </c>
      <c r="C1881" s="74">
        <v>30</v>
      </c>
      <c r="D1881" s="74" t="s">
        <v>4126</v>
      </c>
      <c r="E1881" s="74" t="s">
        <v>4225</v>
      </c>
      <c r="F1881" s="74" t="s">
        <v>688</v>
      </c>
      <c r="G1881" s="74" t="s">
        <v>396</v>
      </c>
      <c r="H1881" s="74">
        <v>75402</v>
      </c>
      <c r="I1881" s="110">
        <v>0</v>
      </c>
      <c r="J1881" s="110"/>
      <c r="K1881" s="110">
        <v>0</v>
      </c>
      <c r="L1881" s="110">
        <v>0</v>
      </c>
      <c r="M1881" s="110">
        <v>0</v>
      </c>
      <c r="N1881" s="110">
        <v>0</v>
      </c>
    </row>
    <row r="1882" spans="1:14" x14ac:dyDescent="0.3">
      <c r="A1882" s="74">
        <v>440421</v>
      </c>
      <c r="B1882" s="74" t="s">
        <v>87</v>
      </c>
      <c r="C1882" s="74">
        <v>30</v>
      </c>
      <c r="D1882" s="74" t="s">
        <v>915</v>
      </c>
      <c r="E1882" s="74" t="s">
        <v>4374</v>
      </c>
      <c r="F1882" s="74" t="s">
        <v>4375</v>
      </c>
      <c r="G1882" s="74" t="s">
        <v>396</v>
      </c>
      <c r="H1882" s="74">
        <v>75090</v>
      </c>
      <c r="I1882" s="110">
        <v>0</v>
      </c>
      <c r="J1882" s="110"/>
      <c r="K1882" s="110"/>
      <c r="L1882" s="110"/>
      <c r="M1882" s="110">
        <v>0</v>
      </c>
      <c r="N1882" s="110">
        <v>35</v>
      </c>
    </row>
    <row r="1883" spans="1:14" x14ac:dyDescent="0.3">
      <c r="A1883" s="74">
        <v>440111</v>
      </c>
      <c r="B1883" s="74" t="s">
        <v>87</v>
      </c>
      <c r="C1883" s="74">
        <v>30</v>
      </c>
      <c r="D1883" s="74" t="s">
        <v>915</v>
      </c>
      <c r="E1883" s="74" t="s">
        <v>4129</v>
      </c>
      <c r="F1883" s="74" t="s">
        <v>4130</v>
      </c>
      <c r="G1883" s="74" t="s">
        <v>396</v>
      </c>
      <c r="H1883" s="74">
        <v>79201</v>
      </c>
      <c r="I1883" s="110">
        <v>0</v>
      </c>
      <c r="J1883" s="110"/>
      <c r="K1883" s="110"/>
      <c r="L1883" s="110"/>
      <c r="M1883" s="110"/>
      <c r="N1883" s="110">
        <v>0</v>
      </c>
    </row>
    <row r="1884" spans="1:14" x14ac:dyDescent="0.3">
      <c r="A1884" s="74">
        <v>440241</v>
      </c>
      <c r="B1884" s="74" t="s">
        <v>87</v>
      </c>
      <c r="C1884" s="74">
        <v>30</v>
      </c>
      <c r="D1884" s="74" t="s">
        <v>915</v>
      </c>
      <c r="E1884" s="74" t="s">
        <v>4239</v>
      </c>
      <c r="F1884" s="74" t="s">
        <v>1352</v>
      </c>
      <c r="G1884" s="74" t="s">
        <v>396</v>
      </c>
      <c r="H1884" s="74">
        <v>76645</v>
      </c>
      <c r="I1884" s="110">
        <v>0</v>
      </c>
      <c r="J1884" s="110"/>
      <c r="K1884" s="110">
        <v>0</v>
      </c>
      <c r="L1884" s="110">
        <v>0</v>
      </c>
      <c r="M1884" s="110">
        <v>0</v>
      </c>
      <c r="N1884" s="110">
        <v>0</v>
      </c>
    </row>
    <row r="1885" spans="1:14" x14ac:dyDescent="0.3">
      <c r="A1885" s="74">
        <v>440175</v>
      </c>
      <c r="B1885" s="74" t="s">
        <v>87</v>
      </c>
      <c r="C1885" s="74">
        <v>30</v>
      </c>
      <c r="D1885" s="74" t="s">
        <v>915</v>
      </c>
      <c r="E1885" s="74" t="s">
        <v>4182</v>
      </c>
      <c r="F1885" s="74" t="s">
        <v>4183</v>
      </c>
      <c r="G1885" s="74" t="s">
        <v>396</v>
      </c>
      <c r="H1885" s="74">
        <v>78621</v>
      </c>
      <c r="I1885" s="110"/>
      <c r="J1885" s="110"/>
      <c r="K1885" s="110"/>
      <c r="L1885" s="110"/>
      <c r="M1885" s="110"/>
      <c r="N1885" s="110"/>
    </row>
    <row r="1886" spans="1:14" x14ac:dyDescent="0.3">
      <c r="A1886" s="74">
        <v>440210</v>
      </c>
      <c r="B1886" s="74" t="s">
        <v>87</v>
      </c>
      <c r="C1886" s="74">
        <v>30</v>
      </c>
      <c r="D1886" s="74" t="s">
        <v>915</v>
      </c>
      <c r="E1886" s="74" t="s">
        <v>6128</v>
      </c>
      <c r="F1886" s="74" t="s">
        <v>6129</v>
      </c>
      <c r="G1886" s="74" t="s">
        <v>396</v>
      </c>
      <c r="H1886" s="74">
        <v>77550</v>
      </c>
      <c r="I1886" s="110"/>
      <c r="J1886" s="110"/>
      <c r="K1886" s="110"/>
      <c r="L1886" s="110"/>
      <c r="M1886" s="110"/>
      <c r="N1886" s="110"/>
    </row>
    <row r="1887" spans="1:14" x14ac:dyDescent="0.3">
      <c r="A1887" s="74">
        <v>440059</v>
      </c>
      <c r="B1887" s="74" t="s">
        <v>87</v>
      </c>
      <c r="C1887" s="74">
        <v>30</v>
      </c>
      <c r="D1887" s="74" t="s">
        <v>915</v>
      </c>
      <c r="E1887" s="74" t="s">
        <v>4080</v>
      </c>
      <c r="F1887" s="74" t="s">
        <v>4081</v>
      </c>
      <c r="G1887" s="74" t="s">
        <v>396</v>
      </c>
      <c r="H1887" s="74">
        <v>78701</v>
      </c>
      <c r="I1887" s="110">
        <v>0</v>
      </c>
      <c r="J1887" s="110"/>
      <c r="K1887" s="110">
        <v>0</v>
      </c>
      <c r="L1887" s="110">
        <v>0</v>
      </c>
      <c r="M1887" s="110">
        <v>0</v>
      </c>
      <c r="N1887" s="110">
        <v>0</v>
      </c>
    </row>
    <row r="1888" spans="1:14" x14ac:dyDescent="0.3">
      <c r="A1888" s="74">
        <v>440126</v>
      </c>
      <c r="B1888" s="74" t="s">
        <v>87</v>
      </c>
      <c r="C1888" s="74">
        <v>30</v>
      </c>
      <c r="D1888" s="74" t="s">
        <v>915</v>
      </c>
      <c r="E1888" s="74" t="s">
        <v>4140</v>
      </c>
      <c r="F1888" s="74" t="s">
        <v>4141</v>
      </c>
      <c r="G1888" s="74" t="s">
        <v>396</v>
      </c>
      <c r="H1888" s="74">
        <v>78413</v>
      </c>
      <c r="I1888" s="110"/>
      <c r="J1888" s="110"/>
      <c r="K1888" s="110"/>
      <c r="L1888" s="110"/>
      <c r="M1888" s="110"/>
      <c r="N1888" s="110"/>
    </row>
    <row r="1889" spans="1:14" x14ac:dyDescent="0.3">
      <c r="A1889" s="74">
        <v>440281</v>
      </c>
      <c r="B1889" s="74" t="s">
        <v>87</v>
      </c>
      <c r="C1889" s="74">
        <v>30</v>
      </c>
      <c r="D1889" s="74" t="s">
        <v>915</v>
      </c>
      <c r="E1889" s="74" t="s">
        <v>4268</v>
      </c>
      <c r="F1889" s="74" t="s">
        <v>4269</v>
      </c>
      <c r="G1889" s="74" t="s">
        <v>396</v>
      </c>
      <c r="H1889" s="74">
        <v>76541</v>
      </c>
      <c r="I1889" s="110"/>
      <c r="J1889" s="110"/>
      <c r="K1889" s="110">
        <v>0</v>
      </c>
      <c r="L1889" s="110"/>
      <c r="M1889" s="110"/>
      <c r="N1889" s="110">
        <v>0</v>
      </c>
    </row>
    <row r="1890" spans="1:14" x14ac:dyDescent="0.3">
      <c r="A1890" s="74">
        <v>440347</v>
      </c>
      <c r="B1890" s="74" t="s">
        <v>87</v>
      </c>
      <c r="C1890" s="74">
        <v>30</v>
      </c>
      <c r="D1890" s="74" t="s">
        <v>915</v>
      </c>
      <c r="E1890" s="74" t="s">
        <v>4318</v>
      </c>
      <c r="F1890" s="74" t="s">
        <v>4319</v>
      </c>
      <c r="G1890" s="74" t="s">
        <v>396</v>
      </c>
      <c r="H1890" s="74">
        <v>76255</v>
      </c>
      <c r="I1890" s="110"/>
      <c r="J1890" s="110"/>
      <c r="K1890" s="110"/>
      <c r="L1890" s="110"/>
      <c r="M1890" s="110">
        <v>0</v>
      </c>
      <c r="N1890" s="110">
        <v>160</v>
      </c>
    </row>
    <row r="1891" spans="1:14" x14ac:dyDescent="0.3">
      <c r="A1891" s="74">
        <v>440469</v>
      </c>
      <c r="B1891" s="74" t="s">
        <v>87</v>
      </c>
      <c r="C1891" s="74">
        <v>30</v>
      </c>
      <c r="D1891" s="74" t="s">
        <v>915</v>
      </c>
      <c r="E1891" s="74" t="s">
        <v>4412</v>
      </c>
      <c r="F1891" s="74" t="s">
        <v>3587</v>
      </c>
      <c r="G1891" s="74" t="s">
        <v>396</v>
      </c>
      <c r="H1891" s="74">
        <v>76086</v>
      </c>
      <c r="I1891" s="110">
        <v>400</v>
      </c>
      <c r="J1891" s="110"/>
      <c r="K1891" s="110"/>
      <c r="L1891" s="110"/>
      <c r="M1891" s="110"/>
      <c r="N1891" s="110"/>
    </row>
    <row r="1892" spans="1:14" x14ac:dyDescent="0.3">
      <c r="A1892" s="74">
        <v>440139</v>
      </c>
      <c r="B1892" s="74" t="s">
        <v>87</v>
      </c>
      <c r="C1892" s="74">
        <v>30</v>
      </c>
      <c r="D1892" s="74" t="s">
        <v>915</v>
      </c>
      <c r="E1892" s="74" t="s">
        <v>4150</v>
      </c>
      <c r="F1892" s="74" t="s">
        <v>4147</v>
      </c>
      <c r="G1892" s="74" t="s">
        <v>396</v>
      </c>
      <c r="H1892" s="74">
        <v>75209</v>
      </c>
      <c r="I1892" s="110"/>
      <c r="J1892" s="110"/>
      <c r="K1892" s="110">
        <v>0</v>
      </c>
      <c r="L1892" s="110">
        <v>0</v>
      </c>
      <c r="M1892" s="110">
        <v>0</v>
      </c>
      <c r="N1892" s="110">
        <v>200</v>
      </c>
    </row>
    <row r="1893" spans="1:14" x14ac:dyDescent="0.3">
      <c r="A1893" s="74">
        <v>440190</v>
      </c>
      <c r="B1893" s="74" t="s">
        <v>87</v>
      </c>
      <c r="C1893" s="74">
        <v>30</v>
      </c>
      <c r="D1893" s="74" t="s">
        <v>915</v>
      </c>
      <c r="E1893" s="74" t="s">
        <v>4195</v>
      </c>
      <c r="F1893" s="74" t="s">
        <v>4194</v>
      </c>
      <c r="G1893" s="74" t="s">
        <v>396</v>
      </c>
      <c r="H1893" s="74">
        <v>76107</v>
      </c>
      <c r="I1893" s="110"/>
      <c r="J1893" s="110"/>
      <c r="K1893" s="110"/>
      <c r="L1893" s="110"/>
      <c r="M1893" s="110"/>
      <c r="N1893" s="110"/>
    </row>
    <row r="1894" spans="1:14" x14ac:dyDescent="0.3">
      <c r="A1894" s="74">
        <v>440206</v>
      </c>
      <c r="B1894" s="74" t="s">
        <v>87</v>
      </c>
      <c r="C1894" s="74">
        <v>30</v>
      </c>
      <c r="D1894" s="74" t="s">
        <v>915</v>
      </c>
      <c r="E1894" s="74" t="s">
        <v>4212</v>
      </c>
      <c r="F1894" s="74" t="s">
        <v>4213</v>
      </c>
      <c r="G1894" s="74" t="s">
        <v>396</v>
      </c>
      <c r="H1894" s="74">
        <v>75034</v>
      </c>
      <c r="I1894" s="110"/>
      <c r="J1894" s="110"/>
      <c r="K1894" s="110"/>
      <c r="L1894" s="110"/>
      <c r="M1894" s="110"/>
      <c r="N1894" s="110"/>
    </row>
    <row r="1895" spans="1:14" x14ac:dyDescent="0.3">
      <c r="A1895" s="74">
        <v>440229</v>
      </c>
      <c r="B1895" s="74" t="s">
        <v>87</v>
      </c>
      <c r="C1895" s="74">
        <v>30</v>
      </c>
      <c r="D1895" s="74" t="s">
        <v>915</v>
      </c>
      <c r="E1895" s="74" t="s">
        <v>4226</v>
      </c>
      <c r="F1895" s="74" t="s">
        <v>718</v>
      </c>
      <c r="G1895" s="74" t="s">
        <v>396</v>
      </c>
      <c r="H1895" s="74">
        <v>75401</v>
      </c>
      <c r="I1895" s="110"/>
      <c r="J1895" s="110"/>
      <c r="K1895" s="110"/>
      <c r="L1895" s="110"/>
      <c r="M1895" s="110"/>
      <c r="N1895" s="110">
        <v>0</v>
      </c>
    </row>
    <row r="1896" spans="1:14" x14ac:dyDescent="0.3">
      <c r="A1896" s="74">
        <v>440288</v>
      </c>
      <c r="B1896" s="74" t="s">
        <v>87</v>
      </c>
      <c r="C1896" s="74">
        <v>30</v>
      </c>
      <c r="D1896" s="74" t="s">
        <v>915</v>
      </c>
      <c r="E1896" s="74" t="s">
        <v>4274</v>
      </c>
      <c r="F1896" s="74" t="s">
        <v>4275</v>
      </c>
      <c r="G1896" s="74" t="s">
        <v>396</v>
      </c>
      <c r="H1896" s="74" t="s">
        <v>589</v>
      </c>
      <c r="I1896" s="110"/>
      <c r="J1896" s="110"/>
      <c r="K1896" s="110"/>
      <c r="L1896" s="110"/>
      <c r="M1896" s="110"/>
      <c r="N1896" s="110"/>
    </row>
    <row r="1897" spans="1:14" x14ac:dyDescent="0.3">
      <c r="A1897" s="74">
        <v>440402</v>
      </c>
      <c r="B1897" s="74" t="s">
        <v>87</v>
      </c>
      <c r="C1897" s="74">
        <v>30</v>
      </c>
      <c r="D1897" s="74" t="s">
        <v>915</v>
      </c>
      <c r="E1897" s="74" t="s">
        <v>4358</v>
      </c>
      <c r="F1897" s="74" t="s">
        <v>4359</v>
      </c>
      <c r="G1897" s="74" t="s">
        <v>396</v>
      </c>
      <c r="H1897" s="74">
        <v>78205</v>
      </c>
      <c r="I1897" s="110">
        <v>2166.67</v>
      </c>
      <c r="J1897" s="110"/>
      <c r="K1897" s="110">
        <v>0</v>
      </c>
      <c r="L1897" s="110"/>
      <c r="M1897" s="110">
        <v>96.72</v>
      </c>
      <c r="N1897" s="110">
        <v>738</v>
      </c>
    </row>
    <row r="1898" spans="1:14" x14ac:dyDescent="0.3">
      <c r="A1898" s="74">
        <v>440444</v>
      </c>
      <c r="B1898" s="74" t="s">
        <v>87</v>
      </c>
      <c r="C1898" s="74">
        <v>30</v>
      </c>
      <c r="D1898" s="74" t="s">
        <v>915</v>
      </c>
      <c r="E1898" s="74" t="s">
        <v>4395</v>
      </c>
      <c r="F1898" s="74" t="s">
        <v>4396</v>
      </c>
      <c r="G1898" s="74" t="s">
        <v>396</v>
      </c>
      <c r="H1898" s="74" t="s">
        <v>408</v>
      </c>
      <c r="I1898" s="110">
        <v>293.82</v>
      </c>
      <c r="J1898" s="110"/>
      <c r="K1898" s="110">
        <v>0</v>
      </c>
      <c r="L1898" s="110">
        <v>0</v>
      </c>
      <c r="M1898" s="110">
        <v>442</v>
      </c>
      <c r="N1898" s="110">
        <v>975</v>
      </c>
    </row>
    <row r="1899" spans="1:14" x14ac:dyDescent="0.3">
      <c r="A1899" s="74">
        <v>440457</v>
      </c>
      <c r="B1899" s="74" t="s">
        <v>87</v>
      </c>
      <c r="C1899" s="74">
        <v>30</v>
      </c>
      <c r="D1899" s="74" t="s">
        <v>915</v>
      </c>
      <c r="E1899" s="74" t="s">
        <v>6130</v>
      </c>
      <c r="F1899" s="74" t="s">
        <v>6131</v>
      </c>
      <c r="G1899" s="74" t="s">
        <v>396</v>
      </c>
      <c r="H1899" s="74">
        <v>76384</v>
      </c>
      <c r="I1899" s="110"/>
      <c r="J1899" s="110"/>
      <c r="K1899" s="110"/>
      <c r="L1899" s="110"/>
      <c r="M1899" s="110"/>
      <c r="N1899" s="110"/>
    </row>
    <row r="1900" spans="1:14" x14ac:dyDescent="0.3">
      <c r="A1900" s="74">
        <v>440460</v>
      </c>
      <c r="B1900" s="74" t="s">
        <v>87</v>
      </c>
      <c r="C1900" s="74">
        <v>30</v>
      </c>
      <c r="D1900" s="74" t="s">
        <v>915</v>
      </c>
      <c r="E1900" s="74" t="s">
        <v>4406</v>
      </c>
      <c r="F1900" s="74" t="s">
        <v>4407</v>
      </c>
      <c r="G1900" s="74" t="s">
        <v>396</v>
      </c>
      <c r="H1900" s="74">
        <v>76710</v>
      </c>
      <c r="I1900" s="110">
        <v>0</v>
      </c>
      <c r="J1900" s="110">
        <v>0</v>
      </c>
      <c r="K1900" s="110"/>
      <c r="L1900" s="110"/>
      <c r="M1900" s="110"/>
      <c r="N1900" s="110"/>
    </row>
    <row r="1901" spans="1:14" x14ac:dyDescent="0.3">
      <c r="A1901" s="74">
        <v>440479</v>
      </c>
      <c r="B1901" s="74" t="s">
        <v>87</v>
      </c>
      <c r="C1901" s="74">
        <v>30</v>
      </c>
      <c r="D1901" s="74" t="s">
        <v>915</v>
      </c>
      <c r="E1901" s="74" t="s">
        <v>6282</v>
      </c>
      <c r="F1901" s="74" t="s">
        <v>4419</v>
      </c>
      <c r="G1901" s="74" t="s">
        <v>396</v>
      </c>
      <c r="H1901" s="74">
        <v>75494</v>
      </c>
      <c r="I1901" s="110">
        <v>120</v>
      </c>
      <c r="J1901" s="110">
        <v>0</v>
      </c>
      <c r="K1901" s="110"/>
      <c r="L1901" s="110"/>
      <c r="M1901" s="110"/>
      <c r="N1901" s="110">
        <v>197</v>
      </c>
    </row>
    <row r="1902" spans="1:14" x14ac:dyDescent="0.3">
      <c r="A1902" s="74">
        <v>440569</v>
      </c>
      <c r="B1902" s="74" t="s">
        <v>87</v>
      </c>
      <c r="C1902" s="74">
        <v>30</v>
      </c>
      <c r="D1902" s="74" t="s">
        <v>4459</v>
      </c>
      <c r="E1902" s="74" t="s">
        <v>4460</v>
      </c>
      <c r="F1902" s="74" t="s">
        <v>4304</v>
      </c>
      <c r="G1902" s="74" t="s">
        <v>396</v>
      </c>
      <c r="H1902" s="74">
        <v>79708</v>
      </c>
      <c r="I1902" s="110">
        <v>0</v>
      </c>
      <c r="J1902" s="110"/>
      <c r="K1902" s="110"/>
      <c r="L1902" s="110">
        <v>0</v>
      </c>
      <c r="M1902" s="110"/>
      <c r="N1902" s="110"/>
    </row>
    <row r="1903" spans="1:14" x14ac:dyDescent="0.3">
      <c r="A1903" s="74">
        <v>440230</v>
      </c>
      <c r="B1903" s="74" t="s">
        <v>87</v>
      </c>
      <c r="C1903" s="74">
        <v>30</v>
      </c>
      <c r="D1903" s="74" t="s">
        <v>4227</v>
      </c>
      <c r="E1903" s="74" t="s">
        <v>4228</v>
      </c>
      <c r="F1903" s="74" t="s">
        <v>688</v>
      </c>
      <c r="G1903" s="74" t="s">
        <v>396</v>
      </c>
      <c r="H1903" s="74">
        <v>75401</v>
      </c>
      <c r="I1903" s="110"/>
      <c r="J1903" s="110"/>
      <c r="K1903" s="110">
        <v>0</v>
      </c>
      <c r="L1903" s="110"/>
      <c r="M1903" s="110"/>
      <c r="N1903" s="110">
        <v>0</v>
      </c>
    </row>
    <row r="1904" spans="1:14" x14ac:dyDescent="0.3">
      <c r="A1904" s="74">
        <v>440461</v>
      </c>
      <c r="B1904" s="74" t="s">
        <v>87</v>
      </c>
      <c r="C1904" s="74">
        <v>30</v>
      </c>
      <c r="D1904" s="74" t="s">
        <v>5724</v>
      </c>
      <c r="E1904" s="74" t="s">
        <v>5725</v>
      </c>
      <c r="F1904" s="74" t="s">
        <v>4407</v>
      </c>
      <c r="G1904" s="74" t="s">
        <v>396</v>
      </c>
      <c r="H1904" s="74">
        <v>76706</v>
      </c>
      <c r="I1904" s="110">
        <v>0</v>
      </c>
      <c r="J1904" s="110">
        <v>0</v>
      </c>
      <c r="K1904" s="110">
        <v>0</v>
      </c>
      <c r="L1904" s="110">
        <v>0</v>
      </c>
      <c r="M1904" s="110">
        <v>0</v>
      </c>
      <c r="N1904" s="110">
        <v>0</v>
      </c>
    </row>
    <row r="1905" spans="1:14" x14ac:dyDescent="0.3">
      <c r="A1905" s="74">
        <v>440385</v>
      </c>
      <c r="B1905" s="74" t="s">
        <v>87</v>
      </c>
      <c r="C1905" s="74">
        <v>30</v>
      </c>
      <c r="D1905" s="74" t="s">
        <v>744</v>
      </c>
      <c r="E1905" s="74" t="s">
        <v>4338</v>
      </c>
      <c r="F1905" s="74" t="s">
        <v>4339</v>
      </c>
      <c r="G1905" s="74" t="s">
        <v>396</v>
      </c>
      <c r="H1905" s="74">
        <v>75080</v>
      </c>
      <c r="I1905" s="110">
        <v>173.02</v>
      </c>
      <c r="J1905" s="110"/>
      <c r="K1905" s="110">
        <v>0</v>
      </c>
      <c r="L1905" s="110"/>
      <c r="M1905" s="110"/>
      <c r="N1905" s="110">
        <v>111</v>
      </c>
    </row>
    <row r="1906" spans="1:14" x14ac:dyDescent="0.3">
      <c r="A1906" s="74">
        <v>440191</v>
      </c>
      <c r="B1906" s="74" t="s">
        <v>87</v>
      </c>
      <c r="C1906" s="74">
        <v>30</v>
      </c>
      <c r="D1906" s="74" t="s">
        <v>744</v>
      </c>
      <c r="E1906" s="74" t="s">
        <v>4196</v>
      </c>
      <c r="F1906" s="74" t="s">
        <v>4194</v>
      </c>
      <c r="G1906" s="74" t="s">
        <v>396</v>
      </c>
      <c r="H1906" s="74">
        <v>76104</v>
      </c>
      <c r="I1906" s="110"/>
      <c r="J1906" s="110"/>
      <c r="K1906" s="110"/>
      <c r="L1906" s="110">
        <v>20</v>
      </c>
      <c r="M1906" s="110">
        <v>172</v>
      </c>
      <c r="N1906" s="110">
        <v>29</v>
      </c>
    </row>
    <row r="1907" spans="1:14" x14ac:dyDescent="0.3">
      <c r="A1907" s="74">
        <v>440507</v>
      </c>
      <c r="B1907" s="74" t="s">
        <v>87</v>
      </c>
      <c r="C1907" s="74">
        <v>30</v>
      </c>
      <c r="D1907" s="74" t="s">
        <v>744</v>
      </c>
      <c r="E1907" s="74" t="s">
        <v>5726</v>
      </c>
      <c r="F1907" s="74" t="s">
        <v>5727</v>
      </c>
      <c r="G1907" s="74" t="s">
        <v>396</v>
      </c>
      <c r="H1907" s="74" t="s">
        <v>5728</v>
      </c>
      <c r="I1907" s="110">
        <v>60</v>
      </c>
      <c r="J1907" s="110"/>
      <c r="K1907" s="110"/>
      <c r="L1907" s="110"/>
      <c r="M1907" s="110"/>
      <c r="N1907" s="110"/>
    </row>
    <row r="1908" spans="1:14" x14ac:dyDescent="0.3">
      <c r="A1908" s="74">
        <v>440539</v>
      </c>
      <c r="B1908" s="74" t="s">
        <v>87</v>
      </c>
      <c r="C1908" s="74">
        <v>30</v>
      </c>
      <c r="D1908" s="74" t="s">
        <v>744</v>
      </c>
      <c r="E1908" s="74" t="s">
        <v>4453</v>
      </c>
      <c r="F1908" s="74" t="s">
        <v>4454</v>
      </c>
      <c r="G1908" s="74" t="s">
        <v>396</v>
      </c>
      <c r="H1908" s="74">
        <v>76008</v>
      </c>
      <c r="I1908" s="110">
        <v>0</v>
      </c>
      <c r="J1908" s="110"/>
      <c r="K1908" s="110"/>
      <c r="L1908" s="110"/>
      <c r="M1908" s="110">
        <v>55</v>
      </c>
      <c r="N1908" s="110">
        <v>55</v>
      </c>
    </row>
    <row r="1909" spans="1:14" x14ac:dyDescent="0.3">
      <c r="A1909" s="74">
        <v>440518</v>
      </c>
      <c r="B1909" s="74" t="s">
        <v>87</v>
      </c>
      <c r="C1909" s="74">
        <v>30</v>
      </c>
      <c r="D1909" s="74" t="s">
        <v>4438</v>
      </c>
      <c r="E1909" s="74" t="s">
        <v>4439</v>
      </c>
      <c r="F1909" s="74" t="s">
        <v>4354</v>
      </c>
      <c r="G1909" s="74" t="s">
        <v>396</v>
      </c>
      <c r="H1909" s="74" t="s">
        <v>398</v>
      </c>
      <c r="I1909" s="110">
        <v>0</v>
      </c>
      <c r="J1909" s="110"/>
      <c r="K1909" s="110"/>
      <c r="L1909" s="110"/>
      <c r="M1909" s="110"/>
      <c r="N1909" s="110">
        <v>0</v>
      </c>
    </row>
    <row r="1910" spans="1:14" x14ac:dyDescent="0.3">
      <c r="A1910" s="74">
        <v>440530</v>
      </c>
      <c r="B1910" s="74" t="s">
        <v>87</v>
      </c>
      <c r="C1910" s="74">
        <v>30</v>
      </c>
      <c r="D1910" s="74" t="s">
        <v>5350</v>
      </c>
      <c r="E1910" s="74" t="s">
        <v>5351</v>
      </c>
      <c r="F1910" s="74" t="s">
        <v>4243</v>
      </c>
      <c r="G1910" s="74" t="s">
        <v>396</v>
      </c>
      <c r="H1910" s="74">
        <v>77096</v>
      </c>
      <c r="I1910" s="110">
        <v>500</v>
      </c>
      <c r="J1910" s="110"/>
      <c r="K1910" s="110"/>
      <c r="L1910" s="110"/>
      <c r="M1910" s="110"/>
      <c r="N1910" s="110"/>
    </row>
    <row r="1911" spans="1:14" x14ac:dyDescent="0.3">
      <c r="A1911" s="74">
        <v>440124</v>
      </c>
      <c r="B1911" s="74" t="s">
        <v>87</v>
      </c>
      <c r="C1911" s="74">
        <v>30</v>
      </c>
      <c r="D1911" s="74" t="s">
        <v>4137</v>
      </c>
      <c r="E1911" s="74" t="s">
        <v>4138</v>
      </c>
      <c r="F1911" s="74" t="s">
        <v>4139</v>
      </c>
      <c r="G1911" s="74" t="s">
        <v>396</v>
      </c>
      <c r="H1911" s="74">
        <v>76522</v>
      </c>
      <c r="I1911" s="110">
        <v>93.08</v>
      </c>
      <c r="J1911" s="110"/>
      <c r="K1911" s="110"/>
      <c r="L1911" s="110"/>
      <c r="M1911" s="110"/>
      <c r="N1911" s="110"/>
    </row>
    <row r="1912" spans="1:14" x14ac:dyDescent="0.3">
      <c r="A1912" s="74">
        <v>440522</v>
      </c>
      <c r="B1912" s="74" t="s">
        <v>87</v>
      </c>
      <c r="C1912" s="74">
        <v>30</v>
      </c>
      <c r="D1912" s="74" t="s">
        <v>4440</v>
      </c>
      <c r="E1912" s="74" t="s">
        <v>4441</v>
      </c>
      <c r="F1912" s="74" t="s">
        <v>4282</v>
      </c>
      <c r="G1912" s="74" t="s">
        <v>396</v>
      </c>
      <c r="H1912" s="74" t="s">
        <v>403</v>
      </c>
      <c r="I1912" s="110">
        <v>1943.76</v>
      </c>
      <c r="J1912" s="110"/>
      <c r="K1912" s="110">
        <v>933</v>
      </c>
      <c r="L1912" s="110">
        <v>0</v>
      </c>
      <c r="M1912" s="110">
        <v>150</v>
      </c>
      <c r="N1912" s="110">
        <v>375</v>
      </c>
    </row>
    <row r="1913" spans="1:14" x14ac:dyDescent="0.3">
      <c r="A1913" s="74">
        <v>440231</v>
      </c>
      <c r="B1913" s="74" t="s">
        <v>87</v>
      </c>
      <c r="C1913" s="74">
        <v>30</v>
      </c>
      <c r="D1913" s="74" t="s">
        <v>1321</v>
      </c>
      <c r="E1913" s="74" t="s">
        <v>4229</v>
      </c>
      <c r="F1913" s="74" t="s">
        <v>718</v>
      </c>
      <c r="G1913" s="74" t="s">
        <v>396</v>
      </c>
      <c r="H1913" s="74">
        <v>75402</v>
      </c>
      <c r="I1913" s="110"/>
      <c r="J1913" s="110"/>
      <c r="K1913" s="110"/>
      <c r="L1913" s="110"/>
      <c r="M1913" s="110"/>
      <c r="N1913" s="110"/>
    </row>
    <row r="1914" spans="1:14" x14ac:dyDescent="0.3">
      <c r="A1914" s="74">
        <v>440429</v>
      </c>
      <c r="B1914" s="74" t="s">
        <v>87</v>
      </c>
      <c r="C1914" s="74">
        <v>30</v>
      </c>
      <c r="D1914" s="74" t="s">
        <v>4001</v>
      </c>
      <c r="E1914" s="74" t="s">
        <v>4382</v>
      </c>
      <c r="F1914" s="74" t="s">
        <v>4383</v>
      </c>
      <c r="G1914" s="74" t="s">
        <v>396</v>
      </c>
      <c r="H1914" s="74">
        <v>77379</v>
      </c>
      <c r="I1914" s="110">
        <v>875</v>
      </c>
      <c r="J1914" s="110">
        <v>0</v>
      </c>
      <c r="K1914" s="110"/>
      <c r="L1914" s="110">
        <v>0</v>
      </c>
      <c r="M1914" s="110">
        <v>0</v>
      </c>
      <c r="N1914" s="110">
        <v>1505</v>
      </c>
    </row>
    <row r="1915" spans="1:14" x14ac:dyDescent="0.3">
      <c r="A1915" s="74">
        <v>440570</v>
      </c>
      <c r="B1915" s="74" t="s">
        <v>87</v>
      </c>
      <c r="C1915" s="74">
        <v>30</v>
      </c>
      <c r="D1915" s="74" t="s">
        <v>4461</v>
      </c>
      <c r="E1915" s="74" t="s">
        <v>4462</v>
      </c>
      <c r="F1915" s="74" t="s">
        <v>4463</v>
      </c>
      <c r="G1915" s="74" t="s">
        <v>396</v>
      </c>
      <c r="H1915" s="74" t="s">
        <v>405</v>
      </c>
      <c r="I1915" s="110"/>
      <c r="J1915" s="110"/>
      <c r="K1915" s="110"/>
      <c r="L1915" s="110"/>
      <c r="M1915" s="110"/>
      <c r="N1915" s="110"/>
    </row>
    <row r="1916" spans="1:14" x14ac:dyDescent="0.3">
      <c r="A1916" s="74">
        <v>440374</v>
      </c>
      <c r="B1916" s="74" t="s">
        <v>87</v>
      </c>
      <c r="C1916" s="74">
        <v>30</v>
      </c>
      <c r="D1916" s="74" t="s">
        <v>2689</v>
      </c>
      <c r="E1916" s="74" t="s">
        <v>4333</v>
      </c>
      <c r="F1916" s="74" t="s">
        <v>4334</v>
      </c>
      <c r="G1916" s="74" t="s">
        <v>396</v>
      </c>
      <c r="H1916" s="74">
        <v>75075</v>
      </c>
      <c r="I1916" s="110">
        <v>0</v>
      </c>
      <c r="J1916" s="110"/>
      <c r="K1916" s="110"/>
      <c r="L1916" s="110">
        <v>0</v>
      </c>
      <c r="M1916" s="110">
        <v>0</v>
      </c>
      <c r="N1916" s="110">
        <v>0</v>
      </c>
    </row>
    <row r="1917" spans="1:14" x14ac:dyDescent="0.3">
      <c r="A1917" s="74">
        <v>440141</v>
      </c>
      <c r="B1917" s="74" t="s">
        <v>87</v>
      </c>
      <c r="C1917" s="74">
        <v>30</v>
      </c>
      <c r="D1917" s="74" t="s">
        <v>4153</v>
      </c>
      <c r="E1917" s="74" t="s">
        <v>4154</v>
      </c>
      <c r="F1917" s="74" t="s">
        <v>3613</v>
      </c>
      <c r="G1917" s="74" t="s">
        <v>396</v>
      </c>
      <c r="H1917" s="74">
        <v>75214</v>
      </c>
      <c r="I1917" s="110"/>
      <c r="J1917" s="110"/>
      <c r="K1917" s="110"/>
      <c r="L1917" s="110">
        <v>0</v>
      </c>
      <c r="M1917" s="110">
        <v>0</v>
      </c>
      <c r="N1917" s="110">
        <v>2343</v>
      </c>
    </row>
    <row r="1918" spans="1:14" x14ac:dyDescent="0.3">
      <c r="A1918" s="74">
        <v>320042</v>
      </c>
      <c r="B1918" s="74" t="s">
        <v>87</v>
      </c>
      <c r="C1918" s="74">
        <v>30</v>
      </c>
      <c r="D1918" s="74" t="s">
        <v>4044</v>
      </c>
      <c r="E1918" s="74" t="s">
        <v>6561</v>
      </c>
      <c r="F1918" s="74" t="s">
        <v>4045</v>
      </c>
      <c r="G1918" s="74" t="s">
        <v>399</v>
      </c>
      <c r="H1918" s="74">
        <v>87015</v>
      </c>
      <c r="I1918" s="110">
        <v>0</v>
      </c>
      <c r="J1918" s="110"/>
      <c r="K1918" s="110">
        <v>0</v>
      </c>
      <c r="L1918" s="110"/>
      <c r="M1918" s="110"/>
      <c r="N1918" s="110">
        <v>0</v>
      </c>
    </row>
    <row r="1919" spans="1:14" x14ac:dyDescent="0.3">
      <c r="A1919" s="74">
        <v>440537</v>
      </c>
      <c r="B1919" s="74" t="s">
        <v>87</v>
      </c>
      <c r="C1919" s="74">
        <v>30</v>
      </c>
      <c r="D1919" s="74" t="s">
        <v>5729</v>
      </c>
      <c r="E1919" s="74" t="s">
        <v>5730</v>
      </c>
      <c r="F1919" s="74" t="s">
        <v>4335</v>
      </c>
      <c r="G1919" s="74" t="s">
        <v>396</v>
      </c>
      <c r="H1919" s="74">
        <v>75075</v>
      </c>
      <c r="I1919" s="110">
        <v>0</v>
      </c>
      <c r="J1919" s="110"/>
      <c r="K1919" s="110"/>
      <c r="L1919" s="110"/>
      <c r="M1919" s="110"/>
      <c r="N1919" s="110"/>
    </row>
    <row r="1920" spans="1:14" x14ac:dyDescent="0.3">
      <c r="A1920" s="74">
        <v>440480</v>
      </c>
      <c r="B1920" s="74" t="s">
        <v>87</v>
      </c>
      <c r="C1920" s="74">
        <v>30</v>
      </c>
      <c r="D1920" s="74" t="s">
        <v>666</v>
      </c>
      <c r="E1920" s="74" t="s">
        <v>5753</v>
      </c>
      <c r="F1920" s="74" t="s">
        <v>5754</v>
      </c>
      <c r="G1920" s="74" t="s">
        <v>396</v>
      </c>
      <c r="H1920" s="74">
        <v>76491</v>
      </c>
      <c r="I1920" s="110"/>
      <c r="J1920" s="110"/>
      <c r="K1920" s="110"/>
      <c r="L1920" s="110"/>
      <c r="M1920" s="110"/>
      <c r="N1920" s="110"/>
    </row>
    <row r="1921" spans="1:14" x14ac:dyDescent="0.3">
      <c r="A1921" s="74">
        <v>440379</v>
      </c>
      <c r="B1921" s="74" t="s">
        <v>87</v>
      </c>
      <c r="C1921" s="74">
        <v>30</v>
      </c>
      <c r="D1921" s="74" t="s">
        <v>666</v>
      </c>
      <c r="E1921" s="74" t="s">
        <v>5750</v>
      </c>
      <c r="F1921" s="74" t="s">
        <v>5751</v>
      </c>
      <c r="G1921" s="74" t="s">
        <v>396</v>
      </c>
      <c r="H1921" s="74" t="s">
        <v>5752</v>
      </c>
      <c r="I1921" s="110"/>
      <c r="J1921" s="110"/>
      <c r="K1921" s="110">
        <v>0</v>
      </c>
      <c r="L1921" s="110"/>
      <c r="M1921" s="110"/>
      <c r="N1921" s="110"/>
    </row>
    <row r="1922" spans="1:14" x14ac:dyDescent="0.3">
      <c r="A1922" s="74">
        <v>440445</v>
      </c>
      <c r="B1922" s="74" t="s">
        <v>87</v>
      </c>
      <c r="C1922" s="74">
        <v>30</v>
      </c>
      <c r="D1922" s="74" t="s">
        <v>666</v>
      </c>
      <c r="E1922" s="74" t="s">
        <v>4397</v>
      </c>
      <c r="F1922" s="74" t="s">
        <v>4398</v>
      </c>
      <c r="G1922" s="74" t="s">
        <v>396</v>
      </c>
      <c r="H1922" s="74" t="s">
        <v>606</v>
      </c>
      <c r="I1922" s="110">
        <v>0</v>
      </c>
      <c r="J1922" s="110"/>
      <c r="K1922" s="110"/>
      <c r="L1922" s="110"/>
      <c r="M1922" s="110"/>
      <c r="N1922" s="110">
        <v>0</v>
      </c>
    </row>
    <row r="1923" spans="1:14" x14ac:dyDescent="0.3">
      <c r="A1923" s="74">
        <v>440115</v>
      </c>
      <c r="B1923" s="74" t="s">
        <v>87</v>
      </c>
      <c r="C1923" s="74">
        <v>30</v>
      </c>
      <c r="D1923" s="74" t="s">
        <v>666</v>
      </c>
      <c r="E1923" s="74" t="s">
        <v>4131</v>
      </c>
      <c r="F1923" s="74" t="s">
        <v>4132</v>
      </c>
      <c r="G1923" s="74" t="s">
        <v>396</v>
      </c>
      <c r="H1923" s="74">
        <v>76033</v>
      </c>
      <c r="I1923" s="110">
        <v>311.52</v>
      </c>
      <c r="J1923" s="110"/>
      <c r="K1923" s="110"/>
      <c r="L1923" s="110"/>
      <c r="M1923" s="110"/>
      <c r="N1923" s="110">
        <v>0</v>
      </c>
    </row>
    <row r="1924" spans="1:14" x14ac:dyDescent="0.3">
      <c r="A1924" s="74">
        <v>440271</v>
      </c>
      <c r="B1924" s="74" t="s">
        <v>87</v>
      </c>
      <c r="C1924" s="74">
        <v>30</v>
      </c>
      <c r="D1924" s="74" t="s">
        <v>666</v>
      </c>
      <c r="E1924" s="74" t="s">
        <v>4263</v>
      </c>
      <c r="F1924" s="74" t="s">
        <v>1023</v>
      </c>
      <c r="G1924" s="74" t="s">
        <v>396</v>
      </c>
      <c r="H1924" s="74">
        <v>75766</v>
      </c>
      <c r="I1924" s="110">
        <v>392</v>
      </c>
      <c r="J1924" s="110"/>
      <c r="K1924" s="110"/>
      <c r="L1924" s="110"/>
      <c r="M1924" s="110"/>
      <c r="N1924" s="110"/>
    </row>
    <row r="1925" spans="1:14" x14ac:dyDescent="0.3">
      <c r="A1925" s="74">
        <v>440312</v>
      </c>
      <c r="B1925" s="74" t="s">
        <v>87</v>
      </c>
      <c r="C1925" s="74">
        <v>30</v>
      </c>
      <c r="D1925" s="74" t="s">
        <v>666</v>
      </c>
      <c r="E1925" s="74" t="s">
        <v>6590</v>
      </c>
      <c r="F1925" s="74" t="s">
        <v>6591</v>
      </c>
      <c r="G1925" s="74" t="s">
        <v>396</v>
      </c>
      <c r="H1925" s="74">
        <v>78539</v>
      </c>
      <c r="I1925" s="110">
        <v>0</v>
      </c>
      <c r="J1925" s="110"/>
      <c r="K1925" s="110"/>
      <c r="L1925" s="110"/>
      <c r="M1925" s="110"/>
      <c r="N1925" s="110">
        <v>0</v>
      </c>
    </row>
    <row r="1926" spans="1:14" x14ac:dyDescent="0.3">
      <c r="A1926" s="74">
        <v>440435</v>
      </c>
      <c r="B1926" s="74" t="s">
        <v>87</v>
      </c>
      <c r="C1926" s="74">
        <v>30</v>
      </c>
      <c r="D1926" s="74" t="s">
        <v>666</v>
      </c>
      <c r="E1926" s="74" t="s">
        <v>4389</v>
      </c>
      <c r="F1926" s="74" t="s">
        <v>4390</v>
      </c>
      <c r="G1926" s="74" t="s">
        <v>396</v>
      </c>
      <c r="H1926" s="74">
        <v>79556</v>
      </c>
      <c r="I1926" s="110"/>
      <c r="J1926" s="110"/>
      <c r="K1926" s="110"/>
      <c r="L1926" s="110"/>
      <c r="M1926" s="110"/>
      <c r="N1926" s="110"/>
    </row>
    <row r="1927" spans="1:14" x14ac:dyDescent="0.3">
      <c r="A1927" s="74">
        <v>440067</v>
      </c>
      <c r="B1927" s="74" t="s">
        <v>87</v>
      </c>
      <c r="C1927" s="74">
        <v>30</v>
      </c>
      <c r="D1927" s="74" t="s">
        <v>666</v>
      </c>
      <c r="E1927" s="74" t="s">
        <v>4093</v>
      </c>
      <c r="F1927" s="74" t="s">
        <v>4094</v>
      </c>
      <c r="G1927" s="74" t="s">
        <v>396</v>
      </c>
      <c r="H1927" s="74">
        <v>76821</v>
      </c>
      <c r="I1927" s="110"/>
      <c r="J1927" s="110"/>
      <c r="K1927" s="110"/>
      <c r="L1927" s="110"/>
      <c r="M1927" s="110"/>
      <c r="N1927" s="110">
        <v>0</v>
      </c>
    </row>
    <row r="1928" spans="1:14" x14ac:dyDescent="0.3">
      <c r="A1928" s="74">
        <v>440071</v>
      </c>
      <c r="B1928" s="74" t="s">
        <v>87</v>
      </c>
      <c r="C1928" s="74">
        <v>30</v>
      </c>
      <c r="D1928" s="74" t="s">
        <v>666</v>
      </c>
      <c r="E1928" s="74" t="s">
        <v>4095</v>
      </c>
      <c r="F1928" s="74" t="s">
        <v>4096</v>
      </c>
      <c r="G1928" s="74" t="s">
        <v>396</v>
      </c>
      <c r="H1928" s="74">
        <v>77414</v>
      </c>
      <c r="I1928" s="110">
        <v>0</v>
      </c>
      <c r="J1928" s="110"/>
      <c r="K1928" s="110"/>
      <c r="L1928" s="110"/>
      <c r="M1928" s="110"/>
      <c r="N1928" s="110"/>
    </row>
    <row r="1929" spans="1:14" x14ac:dyDescent="0.3">
      <c r="A1929" s="74">
        <v>440106</v>
      </c>
      <c r="B1929" s="74" t="s">
        <v>87</v>
      </c>
      <c r="C1929" s="74">
        <v>30</v>
      </c>
      <c r="D1929" s="74" t="s">
        <v>666</v>
      </c>
      <c r="E1929" s="74" t="s">
        <v>6264</v>
      </c>
      <c r="F1929" s="74" t="s">
        <v>4125</v>
      </c>
      <c r="G1929" s="74" t="s">
        <v>396</v>
      </c>
      <c r="H1929" s="74" t="s">
        <v>6265</v>
      </c>
      <c r="I1929" s="110"/>
      <c r="J1929" s="110"/>
      <c r="K1929" s="110">
        <v>0</v>
      </c>
      <c r="L1929" s="110">
        <v>0</v>
      </c>
      <c r="M1929" s="110">
        <v>0</v>
      </c>
      <c r="N1929" s="110">
        <v>0</v>
      </c>
    </row>
    <row r="1930" spans="1:14" x14ac:dyDescent="0.3">
      <c r="A1930" s="74">
        <v>440162</v>
      </c>
      <c r="B1930" s="74" t="s">
        <v>87</v>
      </c>
      <c r="C1930" s="74">
        <v>30</v>
      </c>
      <c r="D1930" s="74" t="s">
        <v>666</v>
      </c>
      <c r="E1930" s="74" t="s">
        <v>5747</v>
      </c>
      <c r="F1930" s="74" t="s">
        <v>5748</v>
      </c>
      <c r="G1930" s="74" t="s">
        <v>396</v>
      </c>
      <c r="H1930" s="74" t="s">
        <v>5749</v>
      </c>
      <c r="I1930" s="110"/>
      <c r="J1930" s="110"/>
      <c r="K1930" s="110"/>
      <c r="L1930" s="110"/>
      <c r="M1930" s="110"/>
      <c r="N1930" s="110"/>
    </row>
    <row r="1931" spans="1:14" x14ac:dyDescent="0.3">
      <c r="A1931" s="74">
        <v>440219</v>
      </c>
      <c r="B1931" s="74" t="s">
        <v>87</v>
      </c>
      <c r="C1931" s="74">
        <v>30</v>
      </c>
      <c r="D1931" s="74" t="s">
        <v>666</v>
      </c>
      <c r="E1931" s="74" t="s">
        <v>4219</v>
      </c>
      <c r="F1931" s="74" t="s">
        <v>4220</v>
      </c>
      <c r="G1931" s="74" t="s">
        <v>396</v>
      </c>
      <c r="H1931" s="74">
        <v>75647</v>
      </c>
      <c r="I1931" s="110">
        <v>0</v>
      </c>
      <c r="J1931" s="110"/>
      <c r="K1931" s="110">
        <v>0</v>
      </c>
      <c r="L1931" s="110"/>
      <c r="M1931" s="110"/>
      <c r="N1931" s="110">
        <v>0</v>
      </c>
    </row>
    <row r="1932" spans="1:14" x14ac:dyDescent="0.3">
      <c r="A1932" s="74">
        <v>440355</v>
      </c>
      <c r="B1932" s="74" t="s">
        <v>87</v>
      </c>
      <c r="C1932" s="74">
        <v>30</v>
      </c>
      <c r="D1932" s="74" t="s">
        <v>666</v>
      </c>
      <c r="E1932" s="74" t="s">
        <v>4322</v>
      </c>
      <c r="F1932" s="74" t="s">
        <v>4323</v>
      </c>
      <c r="G1932" s="74" t="s">
        <v>396</v>
      </c>
      <c r="H1932" s="74" t="s">
        <v>592</v>
      </c>
      <c r="I1932" s="110">
        <v>0</v>
      </c>
      <c r="J1932" s="110"/>
      <c r="K1932" s="110"/>
      <c r="L1932" s="110"/>
      <c r="M1932" s="110">
        <v>0</v>
      </c>
      <c r="N1932" s="110">
        <v>0</v>
      </c>
    </row>
    <row r="1933" spans="1:14" x14ac:dyDescent="0.3">
      <c r="A1933" s="74">
        <v>440359</v>
      </c>
      <c r="B1933" s="74" t="s">
        <v>87</v>
      </c>
      <c r="C1933" s="74">
        <v>30</v>
      </c>
      <c r="D1933" s="74" t="s">
        <v>666</v>
      </c>
      <c r="E1933" s="74" t="s">
        <v>4324</v>
      </c>
      <c r="F1933" s="74" t="s">
        <v>4325</v>
      </c>
      <c r="G1933" s="74" t="s">
        <v>396</v>
      </c>
      <c r="H1933" s="74">
        <v>79065</v>
      </c>
      <c r="I1933" s="110">
        <v>2214.62</v>
      </c>
      <c r="J1933" s="110"/>
      <c r="K1933" s="110"/>
      <c r="L1933" s="110"/>
      <c r="M1933" s="110">
        <v>0</v>
      </c>
      <c r="N1933" s="110">
        <v>0</v>
      </c>
    </row>
    <row r="1934" spans="1:14" x14ac:dyDescent="0.3">
      <c r="A1934" s="74">
        <v>440363</v>
      </c>
      <c r="B1934" s="74" t="s">
        <v>87</v>
      </c>
      <c r="C1934" s="74">
        <v>30</v>
      </c>
      <c r="D1934" s="74" t="s">
        <v>666</v>
      </c>
      <c r="E1934" s="74" t="s">
        <v>4326</v>
      </c>
      <c r="F1934" s="74" t="s">
        <v>2193</v>
      </c>
      <c r="G1934" s="74" t="s">
        <v>396</v>
      </c>
      <c r="H1934" s="74">
        <v>75460</v>
      </c>
      <c r="I1934" s="110">
        <v>151.94999999999999</v>
      </c>
      <c r="J1934" s="110"/>
      <c r="K1934" s="110"/>
      <c r="L1934" s="110"/>
      <c r="M1934" s="110">
        <v>0</v>
      </c>
      <c r="N1934" s="110">
        <v>0</v>
      </c>
    </row>
    <row r="1935" spans="1:14" x14ac:dyDescent="0.3">
      <c r="A1935" s="74">
        <v>440395</v>
      </c>
      <c r="B1935" s="74" t="s">
        <v>87</v>
      </c>
      <c r="C1935" s="74">
        <v>30</v>
      </c>
      <c r="D1935" s="74" t="s">
        <v>666</v>
      </c>
      <c r="E1935" s="74" t="s">
        <v>745</v>
      </c>
      <c r="F1935" s="74" t="s">
        <v>4352</v>
      </c>
      <c r="G1935" s="74" t="s">
        <v>396</v>
      </c>
      <c r="H1935" s="74">
        <v>75088</v>
      </c>
      <c r="I1935" s="110">
        <v>0</v>
      </c>
      <c r="J1935" s="110"/>
      <c r="K1935" s="110"/>
      <c r="L1935" s="110"/>
      <c r="M1935" s="110"/>
      <c r="N1935" s="110"/>
    </row>
    <row r="1936" spans="1:14" x14ac:dyDescent="0.3">
      <c r="A1936" s="74">
        <v>440045</v>
      </c>
      <c r="B1936" s="74" t="s">
        <v>87</v>
      </c>
      <c r="C1936" s="74">
        <v>30</v>
      </c>
      <c r="D1936" s="74" t="s">
        <v>666</v>
      </c>
      <c r="E1936" s="74" t="s">
        <v>4069</v>
      </c>
      <c r="F1936" s="74" t="s">
        <v>4068</v>
      </c>
      <c r="G1936" s="74" t="s">
        <v>396</v>
      </c>
      <c r="H1936" s="74">
        <v>79109</v>
      </c>
      <c r="I1936" s="110">
        <v>7180</v>
      </c>
      <c r="J1936" s="110"/>
      <c r="K1936" s="110">
        <v>0</v>
      </c>
      <c r="L1936" s="110">
        <v>0</v>
      </c>
      <c r="M1936" s="110">
        <v>0</v>
      </c>
      <c r="N1936" s="110">
        <v>0</v>
      </c>
    </row>
    <row r="1937" spans="1:14" x14ac:dyDescent="0.3">
      <c r="A1937" s="74">
        <v>440092</v>
      </c>
      <c r="B1937" s="74" t="s">
        <v>87</v>
      </c>
      <c r="C1937" s="74">
        <v>30</v>
      </c>
      <c r="D1937" s="74" t="s">
        <v>666</v>
      </c>
      <c r="E1937" s="74" t="s">
        <v>4112</v>
      </c>
      <c r="F1937" s="74" t="s">
        <v>4113</v>
      </c>
      <c r="G1937" s="74" t="s">
        <v>396</v>
      </c>
      <c r="H1937" s="74">
        <v>76424</v>
      </c>
      <c r="I1937" s="110"/>
      <c r="J1937" s="110"/>
      <c r="K1937" s="110"/>
      <c r="L1937" s="110"/>
      <c r="M1937" s="110">
        <v>0</v>
      </c>
      <c r="N1937" s="110">
        <v>7</v>
      </c>
    </row>
    <row r="1938" spans="1:14" x14ac:dyDescent="0.3">
      <c r="A1938" s="74">
        <v>440101</v>
      </c>
      <c r="B1938" s="74" t="s">
        <v>87</v>
      </c>
      <c r="C1938" s="74">
        <v>30</v>
      </c>
      <c r="D1938" s="74" t="s">
        <v>666</v>
      </c>
      <c r="E1938" s="74" t="s">
        <v>4120</v>
      </c>
      <c r="F1938" s="74" t="s">
        <v>4121</v>
      </c>
      <c r="G1938" s="74" t="s">
        <v>396</v>
      </c>
      <c r="H1938" s="74">
        <v>78611</v>
      </c>
      <c r="I1938" s="110">
        <v>480</v>
      </c>
      <c r="J1938" s="110">
        <v>41.1</v>
      </c>
      <c r="K1938" s="110">
        <v>0</v>
      </c>
      <c r="L1938" s="110"/>
      <c r="M1938" s="110"/>
      <c r="N1938" s="110"/>
    </row>
    <row r="1939" spans="1:14" x14ac:dyDescent="0.3">
      <c r="A1939" s="74">
        <v>440121</v>
      </c>
      <c r="B1939" s="74" t="s">
        <v>87</v>
      </c>
      <c r="C1939" s="74">
        <v>30</v>
      </c>
      <c r="D1939" s="74" t="s">
        <v>666</v>
      </c>
      <c r="E1939" s="74" t="s">
        <v>4135</v>
      </c>
      <c r="F1939" s="74" t="s">
        <v>4136</v>
      </c>
      <c r="G1939" s="74" t="s">
        <v>396</v>
      </c>
      <c r="H1939" s="74" t="s">
        <v>419</v>
      </c>
      <c r="I1939" s="110">
        <v>0</v>
      </c>
      <c r="J1939" s="110"/>
      <c r="K1939" s="110"/>
      <c r="L1939" s="110">
        <v>49</v>
      </c>
      <c r="M1939" s="110"/>
      <c r="N1939" s="110">
        <v>75</v>
      </c>
    </row>
    <row r="1940" spans="1:14" x14ac:dyDescent="0.3">
      <c r="A1940" s="74">
        <v>440172</v>
      </c>
      <c r="B1940" s="74" t="s">
        <v>87</v>
      </c>
      <c r="C1940" s="74">
        <v>30</v>
      </c>
      <c r="D1940" s="74" t="s">
        <v>666</v>
      </c>
      <c r="E1940" s="74" t="s">
        <v>5742</v>
      </c>
      <c r="F1940" s="74" t="s">
        <v>5743</v>
      </c>
      <c r="G1940" s="74" t="s">
        <v>396</v>
      </c>
      <c r="H1940" s="74">
        <v>77437</v>
      </c>
      <c r="I1940" s="110"/>
      <c r="J1940" s="110"/>
      <c r="K1940" s="110"/>
      <c r="L1940" s="110"/>
      <c r="M1940" s="110"/>
      <c r="N1940" s="110"/>
    </row>
    <row r="1941" spans="1:14" x14ac:dyDescent="0.3">
      <c r="A1941" s="74">
        <v>440283</v>
      </c>
      <c r="B1941" s="74" t="s">
        <v>87</v>
      </c>
      <c r="C1941" s="74">
        <v>30</v>
      </c>
      <c r="D1941" s="74" t="s">
        <v>666</v>
      </c>
      <c r="E1941" s="74" t="s">
        <v>4270</v>
      </c>
      <c r="F1941" s="74" t="s">
        <v>4271</v>
      </c>
      <c r="G1941" s="74" t="s">
        <v>396</v>
      </c>
      <c r="H1941" s="74">
        <v>78363</v>
      </c>
      <c r="I1941" s="110">
        <v>0</v>
      </c>
      <c r="J1941" s="110"/>
      <c r="K1941" s="110">
        <v>0</v>
      </c>
      <c r="L1941" s="110"/>
      <c r="M1941" s="110"/>
      <c r="N1941" s="110"/>
    </row>
    <row r="1942" spans="1:14" x14ac:dyDescent="0.3">
      <c r="A1942" s="74">
        <v>440343</v>
      </c>
      <c r="B1942" s="74" t="s">
        <v>87</v>
      </c>
      <c r="C1942" s="74">
        <v>30</v>
      </c>
      <c r="D1942" s="74" t="s">
        <v>666</v>
      </c>
      <c r="E1942" s="74" t="s">
        <v>4316</v>
      </c>
      <c r="F1942" s="74" t="s">
        <v>4317</v>
      </c>
      <c r="G1942" s="74" t="s">
        <v>396</v>
      </c>
      <c r="H1942" s="74">
        <v>75456</v>
      </c>
      <c r="I1942" s="110">
        <v>75</v>
      </c>
      <c r="J1942" s="110"/>
      <c r="K1942" s="110">
        <v>0</v>
      </c>
      <c r="L1942" s="110"/>
      <c r="M1942" s="110">
        <v>0</v>
      </c>
      <c r="N1942" s="110">
        <v>0</v>
      </c>
    </row>
    <row r="1943" spans="1:14" x14ac:dyDescent="0.3">
      <c r="A1943" s="74">
        <v>440350</v>
      </c>
      <c r="B1943" s="74" t="s">
        <v>87</v>
      </c>
      <c r="C1943" s="74">
        <v>30</v>
      </c>
      <c r="D1943" s="74" t="s">
        <v>666</v>
      </c>
      <c r="E1943" s="74" t="s">
        <v>4320</v>
      </c>
      <c r="F1943" s="74" t="s">
        <v>2571</v>
      </c>
      <c r="G1943" s="74" t="s">
        <v>396</v>
      </c>
      <c r="H1943" s="74">
        <v>79761</v>
      </c>
      <c r="I1943" s="110"/>
      <c r="J1943" s="110"/>
      <c r="K1943" s="110"/>
      <c r="L1943" s="110"/>
      <c r="M1943" s="110">
        <v>0</v>
      </c>
      <c r="N1943" s="110">
        <v>0</v>
      </c>
    </row>
    <row r="1944" spans="1:14" x14ac:dyDescent="0.3">
      <c r="A1944" s="74">
        <v>440367</v>
      </c>
      <c r="B1944" s="74" t="s">
        <v>87</v>
      </c>
      <c r="C1944" s="74">
        <v>30</v>
      </c>
      <c r="D1944" s="74" t="s">
        <v>666</v>
      </c>
      <c r="E1944" s="74" t="s">
        <v>4327</v>
      </c>
      <c r="F1944" s="74" t="s">
        <v>4328</v>
      </c>
      <c r="G1944" s="74" t="s">
        <v>396</v>
      </c>
      <c r="H1944" s="74">
        <v>77505</v>
      </c>
      <c r="I1944" s="110">
        <v>425</v>
      </c>
      <c r="J1944" s="110">
        <v>0</v>
      </c>
      <c r="K1944" s="110"/>
      <c r="L1944" s="110">
        <v>0</v>
      </c>
      <c r="M1944" s="110">
        <v>175</v>
      </c>
      <c r="N1944" s="110">
        <v>297</v>
      </c>
    </row>
    <row r="1945" spans="1:14" x14ac:dyDescent="0.3">
      <c r="A1945" s="74">
        <v>440371</v>
      </c>
      <c r="B1945" s="74" t="s">
        <v>87</v>
      </c>
      <c r="C1945" s="74">
        <v>30</v>
      </c>
      <c r="D1945" s="74" t="s">
        <v>666</v>
      </c>
      <c r="E1945" s="74" t="s">
        <v>4331</v>
      </c>
      <c r="F1945" s="74" t="s">
        <v>4332</v>
      </c>
      <c r="G1945" s="74" t="s">
        <v>396</v>
      </c>
      <c r="H1945" s="74">
        <v>78146</v>
      </c>
      <c r="I1945" s="110"/>
      <c r="J1945" s="110"/>
      <c r="K1945" s="110">
        <v>0</v>
      </c>
      <c r="L1945" s="110"/>
      <c r="M1945" s="110"/>
      <c r="N1945" s="110">
        <v>0</v>
      </c>
    </row>
    <row r="1946" spans="1:14" x14ac:dyDescent="0.3">
      <c r="A1946" s="74">
        <v>440376</v>
      </c>
      <c r="B1946" s="74" t="s">
        <v>87</v>
      </c>
      <c r="C1946" s="74">
        <v>30</v>
      </c>
      <c r="D1946" s="74" t="s">
        <v>666</v>
      </c>
      <c r="E1946" s="74" t="s">
        <v>4336</v>
      </c>
      <c r="F1946" s="74" t="s">
        <v>4337</v>
      </c>
      <c r="G1946" s="74" t="s">
        <v>396</v>
      </c>
      <c r="H1946" s="74">
        <v>77642</v>
      </c>
      <c r="I1946" s="110">
        <v>313.74</v>
      </c>
      <c r="J1946" s="110"/>
      <c r="K1946" s="110"/>
      <c r="L1946" s="110"/>
      <c r="M1946" s="110"/>
      <c r="N1946" s="110"/>
    </row>
    <row r="1947" spans="1:14" x14ac:dyDescent="0.3">
      <c r="A1947" s="74">
        <v>440411</v>
      </c>
      <c r="B1947" s="74" t="s">
        <v>87</v>
      </c>
      <c r="C1947" s="74">
        <v>30</v>
      </c>
      <c r="D1947" s="74" t="s">
        <v>666</v>
      </c>
      <c r="E1947" s="74" t="s">
        <v>6132</v>
      </c>
      <c r="F1947" s="74" t="s">
        <v>6133</v>
      </c>
      <c r="G1947" s="74" t="s">
        <v>396</v>
      </c>
      <c r="H1947" s="74">
        <v>78586</v>
      </c>
      <c r="I1947" s="110"/>
      <c r="J1947" s="110"/>
      <c r="K1947" s="110">
        <v>0</v>
      </c>
      <c r="L1947" s="110"/>
      <c r="M1947" s="110"/>
      <c r="N1947" s="110">
        <v>281</v>
      </c>
    </row>
    <row r="1948" spans="1:14" x14ac:dyDescent="0.3">
      <c r="A1948" s="74">
        <v>440440</v>
      </c>
      <c r="B1948" s="74" t="s">
        <v>87</v>
      </c>
      <c r="C1948" s="74">
        <v>30</v>
      </c>
      <c r="D1948" s="74" t="s">
        <v>666</v>
      </c>
      <c r="E1948" s="74" t="s">
        <v>4391</v>
      </c>
      <c r="F1948" s="74" t="s">
        <v>4392</v>
      </c>
      <c r="G1948" s="74" t="s">
        <v>396</v>
      </c>
      <c r="H1948" s="74" t="s">
        <v>401</v>
      </c>
      <c r="I1948" s="110">
        <v>0</v>
      </c>
      <c r="J1948" s="110"/>
      <c r="K1948" s="110"/>
      <c r="L1948" s="110"/>
      <c r="M1948" s="110"/>
      <c r="N1948" s="110"/>
    </row>
    <row r="1949" spans="1:14" x14ac:dyDescent="0.3">
      <c r="A1949" s="74">
        <v>440466</v>
      </c>
      <c r="B1949" s="74" t="s">
        <v>87</v>
      </c>
      <c r="C1949" s="74">
        <v>30</v>
      </c>
      <c r="D1949" s="74" t="s">
        <v>666</v>
      </c>
      <c r="E1949" s="74" t="s">
        <v>5744</v>
      </c>
      <c r="F1949" s="74" t="s">
        <v>5745</v>
      </c>
      <c r="G1949" s="74" t="s">
        <v>396</v>
      </c>
      <c r="H1949" s="74">
        <v>75165</v>
      </c>
      <c r="I1949" s="110"/>
      <c r="J1949" s="110"/>
      <c r="K1949" s="110"/>
      <c r="L1949" s="110"/>
      <c r="M1949" s="110">
        <v>0</v>
      </c>
      <c r="N1949" s="110"/>
    </row>
    <row r="1950" spans="1:14" x14ac:dyDescent="0.3">
      <c r="A1950" s="74">
        <v>440476</v>
      </c>
      <c r="B1950" s="74" t="s">
        <v>87</v>
      </c>
      <c r="C1950" s="74">
        <v>30</v>
      </c>
      <c r="D1950" s="74" t="s">
        <v>666</v>
      </c>
      <c r="E1950" s="74" t="s">
        <v>3282</v>
      </c>
      <c r="F1950" s="74" t="s">
        <v>5746</v>
      </c>
      <c r="G1950" s="74" t="s">
        <v>396</v>
      </c>
      <c r="H1950" s="74">
        <v>75169</v>
      </c>
      <c r="I1950" s="110"/>
      <c r="J1950" s="110"/>
      <c r="K1950" s="110"/>
      <c r="L1950" s="110"/>
      <c r="M1950" s="110"/>
      <c r="N1950" s="110"/>
    </row>
    <row r="1951" spans="1:14" x14ac:dyDescent="0.3">
      <c r="A1951" s="74">
        <v>170116</v>
      </c>
      <c r="B1951" s="74" t="s">
        <v>87</v>
      </c>
      <c r="C1951" s="74">
        <v>30</v>
      </c>
      <c r="D1951" s="74" t="s">
        <v>666</v>
      </c>
      <c r="E1951" s="74" t="s">
        <v>4017</v>
      </c>
      <c r="F1951" s="74" t="s">
        <v>4018</v>
      </c>
      <c r="G1951" s="74" t="s">
        <v>221</v>
      </c>
      <c r="H1951" s="74">
        <v>67901</v>
      </c>
      <c r="I1951" s="110">
        <v>0</v>
      </c>
      <c r="J1951" s="110"/>
      <c r="K1951" s="110">
        <v>0</v>
      </c>
      <c r="L1951" s="110"/>
      <c r="M1951" s="110">
        <v>0</v>
      </c>
      <c r="N1951" s="110">
        <v>0</v>
      </c>
    </row>
    <row r="1952" spans="1:14" x14ac:dyDescent="0.3">
      <c r="A1952" s="74">
        <v>370069</v>
      </c>
      <c r="B1952" s="74" t="s">
        <v>87</v>
      </c>
      <c r="C1952" s="74">
        <v>30</v>
      </c>
      <c r="D1952" s="74" t="s">
        <v>666</v>
      </c>
      <c r="E1952" s="74" t="s">
        <v>4046</v>
      </c>
      <c r="F1952" s="74" t="s">
        <v>4047</v>
      </c>
      <c r="G1952" s="74" t="s">
        <v>353</v>
      </c>
      <c r="H1952" s="74">
        <v>73942</v>
      </c>
      <c r="I1952" s="110">
        <v>0</v>
      </c>
      <c r="J1952" s="110"/>
      <c r="K1952" s="110"/>
      <c r="L1952" s="110"/>
      <c r="M1952" s="110"/>
      <c r="N1952" s="110">
        <v>0</v>
      </c>
    </row>
    <row r="1953" spans="1:14" x14ac:dyDescent="0.3">
      <c r="A1953" s="74">
        <v>440039</v>
      </c>
      <c r="B1953" s="74" t="s">
        <v>87</v>
      </c>
      <c r="C1953" s="74">
        <v>30</v>
      </c>
      <c r="D1953" s="74" t="s">
        <v>666</v>
      </c>
      <c r="E1953" s="74" t="s">
        <v>4061</v>
      </c>
      <c r="F1953" s="74" t="s">
        <v>1211</v>
      </c>
      <c r="G1953" s="74" t="s">
        <v>396</v>
      </c>
      <c r="H1953" s="74">
        <v>76430</v>
      </c>
      <c r="I1953" s="110">
        <v>165</v>
      </c>
      <c r="J1953" s="110"/>
      <c r="K1953" s="110"/>
      <c r="L1953" s="110"/>
      <c r="M1953" s="110"/>
      <c r="N1953" s="110">
        <v>0</v>
      </c>
    </row>
    <row r="1954" spans="1:14" x14ac:dyDescent="0.3">
      <c r="A1954" s="74">
        <v>440085</v>
      </c>
      <c r="B1954" s="74" t="s">
        <v>87</v>
      </c>
      <c r="C1954" s="74">
        <v>30</v>
      </c>
      <c r="D1954" s="74" t="s">
        <v>666</v>
      </c>
      <c r="E1954" s="74" t="s">
        <v>4105</v>
      </c>
      <c r="F1954" s="74" t="s">
        <v>4106</v>
      </c>
      <c r="G1954" s="74" t="s">
        <v>396</v>
      </c>
      <c r="H1954" s="74">
        <v>79720</v>
      </c>
      <c r="I1954" s="110"/>
      <c r="J1954" s="110"/>
      <c r="K1954" s="110">
        <v>0</v>
      </c>
      <c r="L1954" s="110">
        <v>0</v>
      </c>
      <c r="M1954" s="110">
        <v>0</v>
      </c>
      <c r="N1954" s="110">
        <v>0</v>
      </c>
    </row>
    <row r="1955" spans="1:14" x14ac:dyDescent="0.3">
      <c r="A1955" s="74">
        <v>440089</v>
      </c>
      <c r="B1955" s="74" t="s">
        <v>87</v>
      </c>
      <c r="C1955" s="74">
        <v>30</v>
      </c>
      <c r="D1955" s="74" t="s">
        <v>666</v>
      </c>
      <c r="E1955" s="74" t="s">
        <v>6134</v>
      </c>
      <c r="F1955" s="74" t="s">
        <v>6135</v>
      </c>
      <c r="G1955" s="74" t="s">
        <v>396</v>
      </c>
      <c r="H1955" s="74">
        <v>79007</v>
      </c>
      <c r="I1955" s="110"/>
      <c r="J1955" s="110"/>
      <c r="K1955" s="110"/>
      <c r="L1955" s="110"/>
      <c r="M1955" s="110"/>
      <c r="N1955" s="110"/>
    </row>
    <row r="1956" spans="1:14" x14ac:dyDescent="0.3">
      <c r="A1956" s="74">
        <v>440095</v>
      </c>
      <c r="B1956" s="74" t="s">
        <v>87</v>
      </c>
      <c r="C1956" s="74">
        <v>30</v>
      </c>
      <c r="D1956" s="74" t="s">
        <v>666</v>
      </c>
      <c r="E1956" s="74" t="s">
        <v>6283</v>
      </c>
      <c r="F1956" s="74" t="s">
        <v>5334</v>
      </c>
      <c r="G1956" s="74" t="s">
        <v>396</v>
      </c>
      <c r="H1956" s="74" t="s">
        <v>5335</v>
      </c>
      <c r="I1956" s="110">
        <v>791.9</v>
      </c>
      <c r="J1956" s="110"/>
      <c r="K1956" s="110">
        <v>0</v>
      </c>
      <c r="L1956" s="110"/>
      <c r="M1956" s="110"/>
      <c r="N1956" s="110">
        <v>0</v>
      </c>
    </row>
    <row r="1957" spans="1:14" x14ac:dyDescent="0.3">
      <c r="A1957" s="74">
        <v>440166</v>
      </c>
      <c r="B1957" s="74" t="s">
        <v>87</v>
      </c>
      <c r="C1957" s="74">
        <v>30</v>
      </c>
      <c r="D1957" s="74" t="s">
        <v>666</v>
      </c>
      <c r="E1957" s="74" t="s">
        <v>4171</v>
      </c>
      <c r="F1957" s="74" t="s">
        <v>4172</v>
      </c>
      <c r="G1957" s="74" t="s">
        <v>396</v>
      </c>
      <c r="H1957" s="74">
        <v>78537</v>
      </c>
      <c r="I1957" s="110">
        <v>0</v>
      </c>
      <c r="J1957" s="110"/>
      <c r="K1957" s="110"/>
      <c r="L1957" s="110"/>
      <c r="M1957" s="110"/>
      <c r="N1957" s="110"/>
    </row>
    <row r="1958" spans="1:14" x14ac:dyDescent="0.3">
      <c r="A1958" s="74">
        <v>440192</v>
      </c>
      <c r="B1958" s="74" t="s">
        <v>87</v>
      </c>
      <c r="C1958" s="74">
        <v>30</v>
      </c>
      <c r="D1958" s="74" t="s">
        <v>666</v>
      </c>
      <c r="E1958" s="74" t="s">
        <v>4197</v>
      </c>
      <c r="F1958" s="74" t="s">
        <v>4194</v>
      </c>
      <c r="G1958" s="74" t="s">
        <v>396</v>
      </c>
      <c r="H1958" s="74">
        <v>76102</v>
      </c>
      <c r="I1958" s="110">
        <v>2000</v>
      </c>
      <c r="J1958" s="110"/>
      <c r="K1958" s="110"/>
      <c r="L1958" s="110"/>
      <c r="M1958" s="110">
        <v>569</v>
      </c>
      <c r="N1958" s="110">
        <v>223.21</v>
      </c>
    </row>
    <row r="1959" spans="1:14" x14ac:dyDescent="0.3">
      <c r="A1959" s="74">
        <v>440208</v>
      </c>
      <c r="B1959" s="74" t="s">
        <v>87</v>
      </c>
      <c r="C1959" s="74">
        <v>30</v>
      </c>
      <c r="D1959" s="74" t="s">
        <v>666</v>
      </c>
      <c r="E1959" s="74" t="s">
        <v>4216</v>
      </c>
      <c r="F1959" s="74" t="s">
        <v>1014</v>
      </c>
      <c r="G1959" s="74" t="s">
        <v>396</v>
      </c>
      <c r="H1959" s="74">
        <v>76240</v>
      </c>
      <c r="I1959" s="110">
        <v>0</v>
      </c>
      <c r="J1959" s="110"/>
      <c r="K1959" s="110"/>
      <c r="L1959" s="110"/>
      <c r="M1959" s="110"/>
      <c r="N1959" s="110">
        <v>0</v>
      </c>
    </row>
    <row r="1960" spans="1:14" x14ac:dyDescent="0.3">
      <c r="A1960" s="74">
        <v>440223</v>
      </c>
      <c r="B1960" s="74" t="s">
        <v>87</v>
      </c>
      <c r="C1960" s="74">
        <v>30</v>
      </c>
      <c r="D1960" s="74" t="s">
        <v>666</v>
      </c>
      <c r="E1960" s="74" t="s">
        <v>4221</v>
      </c>
      <c r="F1960" s="74" t="s">
        <v>4222</v>
      </c>
      <c r="G1960" s="74" t="s">
        <v>396</v>
      </c>
      <c r="H1960" s="74">
        <v>76048</v>
      </c>
      <c r="I1960" s="110">
        <v>1400</v>
      </c>
      <c r="J1960" s="110"/>
      <c r="K1960" s="110">
        <v>0</v>
      </c>
      <c r="L1960" s="110">
        <v>50</v>
      </c>
      <c r="M1960" s="110"/>
      <c r="N1960" s="110">
        <v>140</v>
      </c>
    </row>
    <row r="1961" spans="1:14" x14ac:dyDescent="0.3">
      <c r="A1961" s="74">
        <v>440225</v>
      </c>
      <c r="B1961" s="74" t="s">
        <v>87</v>
      </c>
      <c r="C1961" s="74">
        <v>30</v>
      </c>
      <c r="D1961" s="74" t="s">
        <v>666</v>
      </c>
      <c r="E1961" s="74" t="s">
        <v>4223</v>
      </c>
      <c r="F1961" s="74" t="s">
        <v>4224</v>
      </c>
      <c r="G1961" s="74" t="s">
        <v>396</v>
      </c>
      <c r="H1961" s="74">
        <v>75050</v>
      </c>
      <c r="I1961" s="110">
        <v>0</v>
      </c>
      <c r="J1961" s="110"/>
      <c r="K1961" s="110">
        <v>0</v>
      </c>
      <c r="L1961" s="110">
        <v>0</v>
      </c>
      <c r="M1961" s="110">
        <v>0</v>
      </c>
      <c r="N1961" s="110">
        <v>0</v>
      </c>
    </row>
    <row r="1962" spans="1:14" x14ac:dyDescent="0.3">
      <c r="A1962" s="74">
        <v>440234</v>
      </c>
      <c r="B1962" s="74" t="s">
        <v>87</v>
      </c>
      <c r="C1962" s="74">
        <v>30</v>
      </c>
      <c r="D1962" s="74" t="s">
        <v>666</v>
      </c>
      <c r="E1962" s="74" t="s">
        <v>4230</v>
      </c>
      <c r="F1962" s="74" t="s">
        <v>4231</v>
      </c>
      <c r="G1962" s="74" t="s">
        <v>396</v>
      </c>
      <c r="H1962" s="74" t="s">
        <v>407</v>
      </c>
      <c r="I1962" s="110"/>
      <c r="J1962" s="110"/>
      <c r="K1962" s="110"/>
      <c r="L1962" s="110"/>
      <c r="M1962" s="110">
        <v>0</v>
      </c>
      <c r="N1962" s="110"/>
    </row>
    <row r="1963" spans="1:14" x14ac:dyDescent="0.3">
      <c r="A1963" s="74">
        <v>440237</v>
      </c>
      <c r="B1963" s="74" t="s">
        <v>87</v>
      </c>
      <c r="C1963" s="74">
        <v>30</v>
      </c>
      <c r="D1963" s="74" t="s">
        <v>666</v>
      </c>
      <c r="E1963" s="74" t="s">
        <v>4235</v>
      </c>
      <c r="F1963" s="74" t="s">
        <v>4236</v>
      </c>
      <c r="G1963" s="74" t="s">
        <v>396</v>
      </c>
      <c r="H1963" s="74">
        <v>75652</v>
      </c>
      <c r="I1963" s="110">
        <v>50</v>
      </c>
      <c r="J1963" s="110"/>
      <c r="K1963" s="110"/>
      <c r="L1963" s="110"/>
      <c r="M1963" s="110"/>
      <c r="N1963" s="110"/>
    </row>
    <row r="1964" spans="1:14" x14ac:dyDescent="0.3">
      <c r="A1964" s="74">
        <v>440239</v>
      </c>
      <c r="B1964" s="74" t="s">
        <v>87</v>
      </c>
      <c r="C1964" s="74">
        <v>30</v>
      </c>
      <c r="D1964" s="74" t="s">
        <v>666</v>
      </c>
      <c r="E1964" s="74" t="s">
        <v>4237</v>
      </c>
      <c r="F1964" s="74" t="s">
        <v>4238</v>
      </c>
      <c r="G1964" s="74" t="s">
        <v>396</v>
      </c>
      <c r="H1964" s="74" t="s">
        <v>591</v>
      </c>
      <c r="I1964" s="110"/>
      <c r="J1964" s="110"/>
      <c r="K1964" s="110"/>
      <c r="L1964" s="110"/>
      <c r="M1964" s="110"/>
      <c r="N1964" s="110"/>
    </row>
    <row r="1965" spans="1:14" x14ac:dyDescent="0.3">
      <c r="A1965" s="74">
        <v>440276</v>
      </c>
      <c r="B1965" s="74" t="s">
        <v>87</v>
      </c>
      <c r="C1965" s="74">
        <v>30</v>
      </c>
      <c r="D1965" s="74" t="s">
        <v>666</v>
      </c>
      <c r="E1965" s="74" t="s">
        <v>6136</v>
      </c>
      <c r="F1965" s="74" t="s">
        <v>6137</v>
      </c>
      <c r="G1965" s="74" t="s">
        <v>396</v>
      </c>
      <c r="H1965" s="74">
        <v>75142</v>
      </c>
      <c r="I1965" s="110"/>
      <c r="J1965" s="110"/>
      <c r="K1965" s="110"/>
      <c r="L1965" s="110"/>
      <c r="M1965" s="110"/>
      <c r="N1965" s="110"/>
    </row>
    <row r="1966" spans="1:14" x14ac:dyDescent="0.3">
      <c r="A1966" s="74">
        <v>440278</v>
      </c>
      <c r="B1966" s="74" t="s">
        <v>87</v>
      </c>
      <c r="C1966" s="74">
        <v>30</v>
      </c>
      <c r="D1966" s="74" t="s">
        <v>666</v>
      </c>
      <c r="E1966" s="74" t="s">
        <v>4264</v>
      </c>
      <c r="F1966" s="74" t="s">
        <v>4265</v>
      </c>
      <c r="G1966" s="74" t="s">
        <v>396</v>
      </c>
      <c r="H1966" s="74">
        <v>78028</v>
      </c>
      <c r="I1966" s="110">
        <v>98.11</v>
      </c>
      <c r="J1966" s="110"/>
      <c r="K1966" s="110">
        <v>0</v>
      </c>
      <c r="L1966" s="110"/>
      <c r="M1966" s="110"/>
      <c r="N1966" s="110">
        <v>199</v>
      </c>
    </row>
    <row r="1967" spans="1:14" x14ac:dyDescent="0.3">
      <c r="A1967" s="74">
        <v>440286</v>
      </c>
      <c r="B1967" s="74" t="s">
        <v>87</v>
      </c>
      <c r="C1967" s="74">
        <v>30</v>
      </c>
      <c r="D1967" s="74" t="s">
        <v>666</v>
      </c>
      <c r="E1967" s="74" t="s">
        <v>4272</v>
      </c>
      <c r="F1967" s="74" t="s">
        <v>4273</v>
      </c>
      <c r="G1967" s="74" t="s">
        <v>396</v>
      </c>
      <c r="H1967" s="74">
        <v>77566</v>
      </c>
      <c r="I1967" s="110">
        <v>0</v>
      </c>
      <c r="J1967" s="110">
        <v>0</v>
      </c>
      <c r="K1967" s="110"/>
      <c r="L1967" s="110"/>
      <c r="M1967" s="110"/>
      <c r="N1967" s="110">
        <v>0</v>
      </c>
    </row>
    <row r="1968" spans="1:14" x14ac:dyDescent="0.3">
      <c r="A1968" s="74">
        <v>440289</v>
      </c>
      <c r="B1968" s="74" t="s">
        <v>87</v>
      </c>
      <c r="C1968" s="74">
        <v>30</v>
      </c>
      <c r="D1968" s="74" t="s">
        <v>666</v>
      </c>
      <c r="E1968" s="74" t="s">
        <v>4276</v>
      </c>
      <c r="F1968" s="74" t="s">
        <v>2101</v>
      </c>
      <c r="G1968" s="74" t="s">
        <v>396</v>
      </c>
      <c r="H1968" s="74">
        <v>75146</v>
      </c>
      <c r="I1968" s="110">
        <v>0</v>
      </c>
      <c r="J1968" s="110"/>
      <c r="K1968" s="110"/>
      <c r="L1968" s="110"/>
      <c r="M1968" s="110"/>
      <c r="N1968" s="110"/>
    </row>
    <row r="1969" spans="1:14" x14ac:dyDescent="0.3">
      <c r="A1969" s="74">
        <v>440292</v>
      </c>
      <c r="B1969" s="74" t="s">
        <v>87</v>
      </c>
      <c r="C1969" s="74">
        <v>30</v>
      </c>
      <c r="D1969" s="74" t="s">
        <v>666</v>
      </c>
      <c r="E1969" s="74" t="s">
        <v>4279</v>
      </c>
      <c r="F1969" s="74" t="s">
        <v>4280</v>
      </c>
      <c r="G1969" s="74" t="s">
        <v>396</v>
      </c>
      <c r="H1969" s="74" t="s">
        <v>412</v>
      </c>
      <c r="I1969" s="110">
        <v>40</v>
      </c>
      <c r="J1969" s="110"/>
      <c r="K1969" s="110"/>
      <c r="L1969" s="110"/>
      <c r="M1969" s="110"/>
      <c r="N1969" s="110"/>
    </row>
    <row r="1970" spans="1:14" x14ac:dyDescent="0.3">
      <c r="A1970" s="74">
        <v>440295</v>
      </c>
      <c r="B1970" s="74" t="s">
        <v>87</v>
      </c>
      <c r="C1970" s="74">
        <v>30</v>
      </c>
      <c r="D1970" s="74" t="s">
        <v>666</v>
      </c>
      <c r="E1970" s="74" t="s">
        <v>4283</v>
      </c>
      <c r="F1970" s="74" t="s">
        <v>2108</v>
      </c>
      <c r="G1970" s="74" t="s">
        <v>396</v>
      </c>
      <c r="H1970" s="74">
        <v>78947</v>
      </c>
      <c r="I1970" s="110">
        <v>100</v>
      </c>
      <c r="J1970" s="110"/>
      <c r="K1970" s="110"/>
      <c r="L1970" s="110"/>
      <c r="M1970" s="110">
        <v>0</v>
      </c>
      <c r="N1970" s="110">
        <v>179</v>
      </c>
    </row>
    <row r="1971" spans="1:14" x14ac:dyDescent="0.3">
      <c r="A1971" s="74">
        <v>440299</v>
      </c>
      <c r="B1971" s="74" t="s">
        <v>87</v>
      </c>
      <c r="C1971" s="74">
        <v>30</v>
      </c>
      <c r="D1971" s="74" t="s">
        <v>666</v>
      </c>
      <c r="E1971" s="74" t="s">
        <v>2466</v>
      </c>
      <c r="F1971" s="74" t="s">
        <v>4287</v>
      </c>
      <c r="G1971" s="74" t="s">
        <v>396</v>
      </c>
      <c r="H1971" s="74">
        <v>75453</v>
      </c>
      <c r="I1971" s="110">
        <v>100</v>
      </c>
      <c r="J1971" s="110"/>
      <c r="K1971" s="110"/>
      <c r="L1971" s="110"/>
      <c r="M1971" s="110">
        <v>0</v>
      </c>
      <c r="N1971" s="110"/>
    </row>
    <row r="1972" spans="1:14" x14ac:dyDescent="0.3">
      <c r="A1972" s="74">
        <v>440301</v>
      </c>
      <c r="B1972" s="74" t="s">
        <v>87</v>
      </c>
      <c r="C1972" s="74">
        <v>30</v>
      </c>
      <c r="D1972" s="74" t="s">
        <v>666</v>
      </c>
      <c r="E1972" s="74" t="s">
        <v>4289</v>
      </c>
      <c r="F1972" s="74" t="s">
        <v>4288</v>
      </c>
      <c r="G1972" s="74" t="s">
        <v>396</v>
      </c>
      <c r="H1972" s="74">
        <v>75601</v>
      </c>
      <c r="I1972" s="110">
        <v>1160</v>
      </c>
      <c r="J1972" s="110"/>
      <c r="K1972" s="110">
        <v>0</v>
      </c>
      <c r="L1972" s="110"/>
      <c r="M1972" s="110">
        <v>992</v>
      </c>
      <c r="N1972" s="110">
        <v>655</v>
      </c>
    </row>
    <row r="1973" spans="1:14" x14ac:dyDescent="0.3">
      <c r="A1973" s="74">
        <v>440329</v>
      </c>
      <c r="B1973" s="74" t="s">
        <v>87</v>
      </c>
      <c r="C1973" s="74">
        <v>30</v>
      </c>
      <c r="D1973" s="74" t="s">
        <v>666</v>
      </c>
      <c r="E1973" s="74" t="s">
        <v>6138</v>
      </c>
      <c r="F1973" s="74" t="s">
        <v>6139</v>
      </c>
      <c r="G1973" s="74" t="s">
        <v>396</v>
      </c>
      <c r="H1973" s="74">
        <v>76941</v>
      </c>
      <c r="I1973" s="110"/>
      <c r="J1973" s="110"/>
      <c r="K1973" s="110"/>
      <c r="L1973" s="110"/>
      <c r="M1973" s="110"/>
      <c r="N1973" s="110"/>
    </row>
    <row r="1974" spans="1:14" x14ac:dyDescent="0.3">
      <c r="A1974" s="74">
        <v>440339</v>
      </c>
      <c r="B1974" s="74" t="s">
        <v>87</v>
      </c>
      <c r="C1974" s="74">
        <v>30</v>
      </c>
      <c r="D1974" s="74" t="s">
        <v>666</v>
      </c>
      <c r="E1974" s="74" t="s">
        <v>4311</v>
      </c>
      <c r="F1974" s="74" t="s">
        <v>4312</v>
      </c>
      <c r="G1974" s="74" t="s">
        <v>396</v>
      </c>
      <c r="H1974" s="74" t="s">
        <v>414</v>
      </c>
      <c r="I1974" s="110">
        <v>0</v>
      </c>
      <c r="J1974" s="110"/>
      <c r="K1974" s="110"/>
      <c r="L1974" s="110"/>
      <c r="M1974" s="110"/>
      <c r="N1974" s="110"/>
    </row>
    <row r="1975" spans="1:14" x14ac:dyDescent="0.3">
      <c r="A1975" s="74">
        <v>440353</v>
      </c>
      <c r="B1975" s="74" t="s">
        <v>87</v>
      </c>
      <c r="C1975" s="74">
        <v>30</v>
      </c>
      <c r="D1975" s="74" t="s">
        <v>666</v>
      </c>
      <c r="E1975" s="74" t="s">
        <v>4321</v>
      </c>
      <c r="F1975" s="74" t="s">
        <v>3748</v>
      </c>
      <c r="G1975" s="74" t="s">
        <v>396</v>
      </c>
      <c r="H1975" s="74" t="s">
        <v>422</v>
      </c>
      <c r="I1975" s="110">
        <v>166.66</v>
      </c>
      <c r="J1975" s="110">
        <v>0</v>
      </c>
      <c r="K1975" s="110"/>
      <c r="L1975" s="110"/>
      <c r="M1975" s="110"/>
      <c r="N1975" s="110"/>
    </row>
    <row r="1976" spans="1:14" x14ac:dyDescent="0.3">
      <c r="A1976" s="74">
        <v>440387</v>
      </c>
      <c r="B1976" s="74" t="s">
        <v>87</v>
      </c>
      <c r="C1976" s="74">
        <v>30</v>
      </c>
      <c r="D1976" s="74" t="s">
        <v>666</v>
      </c>
      <c r="E1976" s="74" t="s">
        <v>4340</v>
      </c>
      <c r="F1976" s="74" t="s">
        <v>4341</v>
      </c>
      <c r="G1976" s="74" t="s">
        <v>396</v>
      </c>
      <c r="H1976" s="74" t="s">
        <v>397</v>
      </c>
      <c r="I1976" s="110"/>
      <c r="J1976" s="110"/>
      <c r="K1976" s="110">
        <v>0</v>
      </c>
      <c r="L1976" s="110">
        <v>0</v>
      </c>
      <c r="M1976" s="110">
        <v>0</v>
      </c>
      <c r="N1976" s="110">
        <v>0</v>
      </c>
    </row>
    <row r="1977" spans="1:14" x14ac:dyDescent="0.3">
      <c r="A1977" s="74">
        <v>440393</v>
      </c>
      <c r="B1977" s="74" t="s">
        <v>87</v>
      </c>
      <c r="C1977" s="74">
        <v>30</v>
      </c>
      <c r="D1977" s="74" t="s">
        <v>666</v>
      </c>
      <c r="E1977" s="74" t="s">
        <v>4350</v>
      </c>
      <c r="F1977" s="74" t="s">
        <v>4351</v>
      </c>
      <c r="G1977" s="74" t="s">
        <v>396</v>
      </c>
      <c r="H1977" s="74">
        <v>75032</v>
      </c>
      <c r="I1977" s="110">
        <v>430</v>
      </c>
      <c r="J1977" s="110">
        <v>0</v>
      </c>
      <c r="K1977" s="110"/>
      <c r="L1977" s="110"/>
      <c r="M1977" s="110">
        <v>0</v>
      </c>
      <c r="N1977" s="110">
        <v>25</v>
      </c>
    </row>
    <row r="1978" spans="1:14" x14ac:dyDescent="0.3">
      <c r="A1978" s="74">
        <v>440399</v>
      </c>
      <c r="B1978" s="74" t="s">
        <v>87</v>
      </c>
      <c r="C1978" s="74">
        <v>30</v>
      </c>
      <c r="D1978" s="74" t="s">
        <v>666</v>
      </c>
      <c r="E1978" s="74" t="s">
        <v>4353</v>
      </c>
      <c r="F1978" s="74" t="s">
        <v>4354</v>
      </c>
      <c r="G1978" s="74" t="s">
        <v>396</v>
      </c>
      <c r="H1978" s="74">
        <v>76903</v>
      </c>
      <c r="I1978" s="110">
        <v>2733</v>
      </c>
      <c r="J1978" s="110"/>
      <c r="K1978" s="110"/>
      <c r="L1978" s="110"/>
      <c r="M1978" s="110"/>
      <c r="N1978" s="110"/>
    </row>
    <row r="1979" spans="1:14" x14ac:dyDescent="0.3">
      <c r="A1979" s="74">
        <v>440414</v>
      </c>
      <c r="B1979" s="74" t="s">
        <v>87</v>
      </c>
      <c r="C1979" s="74">
        <v>30</v>
      </c>
      <c r="D1979" s="74" t="s">
        <v>666</v>
      </c>
      <c r="E1979" s="74" t="s">
        <v>4369</v>
      </c>
      <c r="F1979" s="74" t="s">
        <v>4370</v>
      </c>
      <c r="G1979" s="74" t="s">
        <v>396</v>
      </c>
      <c r="H1979" s="74" t="s">
        <v>415</v>
      </c>
      <c r="I1979" s="110"/>
      <c r="J1979" s="110"/>
      <c r="K1979" s="110"/>
      <c r="L1979" s="110"/>
      <c r="M1979" s="110">
        <v>0</v>
      </c>
      <c r="N1979" s="110">
        <v>0</v>
      </c>
    </row>
    <row r="1980" spans="1:14" x14ac:dyDescent="0.3">
      <c r="A1980" s="74">
        <v>440433</v>
      </c>
      <c r="B1980" s="74" t="s">
        <v>87</v>
      </c>
      <c r="C1980" s="74">
        <v>30</v>
      </c>
      <c r="D1980" s="74" t="s">
        <v>666</v>
      </c>
      <c r="E1980" s="74" t="s">
        <v>1797</v>
      </c>
      <c r="F1980" s="74" t="s">
        <v>4388</v>
      </c>
      <c r="G1980" s="74" t="s">
        <v>396</v>
      </c>
      <c r="H1980" s="74">
        <v>79084</v>
      </c>
      <c r="I1980" s="110">
        <v>375</v>
      </c>
      <c r="J1980" s="110"/>
      <c r="K1980" s="110">
        <v>0</v>
      </c>
      <c r="L1980" s="110"/>
      <c r="M1980" s="110">
        <v>0</v>
      </c>
      <c r="N1980" s="110">
        <v>208</v>
      </c>
    </row>
    <row r="1981" spans="1:14" x14ac:dyDescent="0.3">
      <c r="A1981" s="74">
        <v>440452</v>
      </c>
      <c r="B1981" s="74" t="s">
        <v>87</v>
      </c>
      <c r="C1981" s="74">
        <v>30</v>
      </c>
      <c r="D1981" s="74" t="s">
        <v>666</v>
      </c>
      <c r="E1981" s="74" t="s">
        <v>4399</v>
      </c>
      <c r="F1981" s="74" t="s">
        <v>4400</v>
      </c>
      <c r="G1981" s="74" t="s">
        <v>396</v>
      </c>
      <c r="H1981" s="74">
        <v>75701</v>
      </c>
      <c r="I1981" s="110">
        <v>0</v>
      </c>
      <c r="J1981" s="110"/>
      <c r="K1981" s="110">
        <v>0</v>
      </c>
      <c r="L1981" s="110">
        <v>0</v>
      </c>
      <c r="M1981" s="110">
        <v>0</v>
      </c>
      <c r="N1981" s="110">
        <v>0</v>
      </c>
    </row>
    <row r="1982" spans="1:14" x14ac:dyDescent="0.3">
      <c r="A1982" s="74">
        <v>440458</v>
      </c>
      <c r="B1982" s="74" t="s">
        <v>87</v>
      </c>
      <c r="C1982" s="74">
        <v>30</v>
      </c>
      <c r="D1982" s="74" t="s">
        <v>666</v>
      </c>
      <c r="E1982" s="74" t="s">
        <v>4404</v>
      </c>
      <c r="F1982" s="74" t="s">
        <v>4405</v>
      </c>
      <c r="G1982" s="74" t="s">
        <v>396</v>
      </c>
      <c r="H1982" s="74">
        <v>77901</v>
      </c>
      <c r="I1982" s="110">
        <v>879.96</v>
      </c>
      <c r="J1982" s="110"/>
      <c r="K1982" s="110"/>
      <c r="L1982" s="110"/>
      <c r="M1982" s="110">
        <v>0</v>
      </c>
      <c r="N1982" s="110">
        <v>316</v>
      </c>
    </row>
    <row r="1983" spans="1:14" x14ac:dyDescent="0.3">
      <c r="A1983" s="74">
        <v>440471</v>
      </c>
      <c r="B1983" s="74" t="s">
        <v>87</v>
      </c>
      <c r="C1983" s="74">
        <v>30</v>
      </c>
      <c r="D1983" s="74" t="s">
        <v>666</v>
      </c>
      <c r="E1983" s="74" t="s">
        <v>4413</v>
      </c>
      <c r="F1983" s="74" t="s">
        <v>4414</v>
      </c>
      <c r="G1983" s="74" t="s">
        <v>396</v>
      </c>
      <c r="H1983" s="74">
        <v>75097</v>
      </c>
      <c r="I1983" s="110"/>
      <c r="J1983" s="110"/>
      <c r="K1983" s="110"/>
      <c r="L1983" s="110"/>
      <c r="M1983" s="110"/>
      <c r="N1983" s="110">
        <v>0</v>
      </c>
    </row>
    <row r="1984" spans="1:14" x14ac:dyDescent="0.3">
      <c r="A1984" s="74">
        <v>440473</v>
      </c>
      <c r="B1984" s="74" t="s">
        <v>87</v>
      </c>
      <c r="C1984" s="74">
        <v>30</v>
      </c>
      <c r="D1984" s="74" t="s">
        <v>666</v>
      </c>
      <c r="E1984" s="74" t="s">
        <v>4415</v>
      </c>
      <c r="F1984" s="74" t="s">
        <v>4416</v>
      </c>
      <c r="G1984" s="74" t="s">
        <v>396</v>
      </c>
      <c r="H1984" s="74">
        <v>76308</v>
      </c>
      <c r="I1984" s="110">
        <v>2000</v>
      </c>
      <c r="J1984" s="110">
        <v>0</v>
      </c>
      <c r="K1984" s="110"/>
      <c r="L1984" s="110"/>
      <c r="M1984" s="110">
        <v>0</v>
      </c>
      <c r="N1984" s="110">
        <v>0</v>
      </c>
    </row>
    <row r="1985" spans="1:14" x14ac:dyDescent="0.3">
      <c r="A1985" s="74">
        <v>320024</v>
      </c>
      <c r="B1985" s="74" t="s">
        <v>87</v>
      </c>
      <c r="C1985" s="74">
        <v>30</v>
      </c>
      <c r="D1985" s="74" t="s">
        <v>666</v>
      </c>
      <c r="E1985" s="74" t="s">
        <v>4029</v>
      </c>
      <c r="F1985" s="74" t="s">
        <v>4030</v>
      </c>
      <c r="G1985" s="74" t="s">
        <v>399</v>
      </c>
      <c r="H1985" s="74" t="s">
        <v>525</v>
      </c>
      <c r="I1985" s="110">
        <v>100</v>
      </c>
      <c r="J1985" s="110"/>
      <c r="K1985" s="110">
        <v>0</v>
      </c>
      <c r="L1985" s="110"/>
      <c r="M1985" s="110"/>
      <c r="N1985" s="110">
        <v>0</v>
      </c>
    </row>
    <row r="1986" spans="1:14" x14ac:dyDescent="0.3">
      <c r="A1986" s="74">
        <v>320025</v>
      </c>
      <c r="B1986" s="74" t="s">
        <v>87</v>
      </c>
      <c r="C1986" s="74">
        <v>30</v>
      </c>
      <c r="D1986" s="74" t="s">
        <v>666</v>
      </c>
      <c r="E1986" s="74" t="s">
        <v>4031</v>
      </c>
      <c r="F1986" s="74" t="s">
        <v>4032</v>
      </c>
      <c r="G1986" s="74" t="s">
        <v>399</v>
      </c>
      <c r="H1986" s="74">
        <v>88220</v>
      </c>
      <c r="I1986" s="110">
        <v>290</v>
      </c>
      <c r="J1986" s="110"/>
      <c r="K1986" s="110">
        <v>0</v>
      </c>
      <c r="L1986" s="110">
        <v>0</v>
      </c>
      <c r="M1986" s="110">
        <v>0</v>
      </c>
      <c r="N1986" s="110">
        <v>0</v>
      </c>
    </row>
    <row r="1987" spans="1:14" x14ac:dyDescent="0.3">
      <c r="A1987" s="74">
        <v>320034</v>
      </c>
      <c r="B1987" s="74" t="s">
        <v>87</v>
      </c>
      <c r="C1987" s="74">
        <v>30</v>
      </c>
      <c r="D1987" s="74" t="s">
        <v>666</v>
      </c>
      <c r="E1987" s="74" t="s">
        <v>5731</v>
      </c>
      <c r="F1987" s="74" t="s">
        <v>5732</v>
      </c>
      <c r="G1987" s="74" t="s">
        <v>399</v>
      </c>
      <c r="H1987" s="74" t="s">
        <v>5733</v>
      </c>
      <c r="I1987" s="110">
        <v>200</v>
      </c>
      <c r="J1987" s="110"/>
      <c r="K1987" s="110">
        <v>0</v>
      </c>
      <c r="L1987" s="110">
        <v>0</v>
      </c>
      <c r="M1987" s="110">
        <v>0</v>
      </c>
      <c r="N1987" s="110">
        <v>200</v>
      </c>
    </row>
    <row r="1988" spans="1:14" x14ac:dyDescent="0.3">
      <c r="A1988" s="74">
        <v>370080</v>
      </c>
      <c r="B1988" s="74" t="s">
        <v>87</v>
      </c>
      <c r="C1988" s="74">
        <v>30</v>
      </c>
      <c r="D1988" s="74" t="s">
        <v>666</v>
      </c>
      <c r="E1988" s="74" t="s">
        <v>1547</v>
      </c>
      <c r="F1988" s="74" t="s">
        <v>4048</v>
      </c>
      <c r="G1988" s="74" t="s">
        <v>353</v>
      </c>
      <c r="H1988" s="74">
        <v>73945</v>
      </c>
      <c r="I1988" s="110">
        <v>0</v>
      </c>
      <c r="J1988" s="110"/>
      <c r="K1988" s="110"/>
      <c r="L1988" s="110"/>
      <c r="M1988" s="110"/>
      <c r="N1988" s="110">
        <v>0</v>
      </c>
    </row>
    <row r="1989" spans="1:14" x14ac:dyDescent="0.3">
      <c r="A1989" s="74">
        <v>440038</v>
      </c>
      <c r="B1989" s="74" t="s">
        <v>87</v>
      </c>
      <c r="C1989" s="74">
        <v>30</v>
      </c>
      <c r="D1989" s="74" t="s">
        <v>666</v>
      </c>
      <c r="E1989" s="74" t="s">
        <v>4060</v>
      </c>
      <c r="F1989" s="74" t="s">
        <v>4059</v>
      </c>
      <c r="G1989" s="74" t="s">
        <v>396</v>
      </c>
      <c r="H1989" s="74">
        <v>79601</v>
      </c>
      <c r="I1989" s="110">
        <v>3724.44</v>
      </c>
      <c r="J1989" s="110"/>
      <c r="K1989" s="110"/>
      <c r="L1989" s="110"/>
      <c r="M1989" s="110"/>
      <c r="N1989" s="110">
        <v>815.25</v>
      </c>
    </row>
    <row r="1990" spans="1:14" x14ac:dyDescent="0.3">
      <c r="A1990" s="74">
        <v>440041</v>
      </c>
      <c r="B1990" s="74" t="s">
        <v>87</v>
      </c>
      <c r="C1990" s="74">
        <v>30</v>
      </c>
      <c r="D1990" s="74" t="s">
        <v>666</v>
      </c>
      <c r="E1990" s="74" t="s">
        <v>4062</v>
      </c>
      <c r="F1990" s="74" t="s">
        <v>4063</v>
      </c>
      <c r="G1990" s="74" t="s">
        <v>396</v>
      </c>
      <c r="H1990" s="74">
        <v>75013</v>
      </c>
      <c r="I1990" s="110"/>
      <c r="J1990" s="110"/>
      <c r="K1990" s="110"/>
      <c r="L1990" s="110"/>
      <c r="M1990" s="110"/>
      <c r="N1990" s="110"/>
    </row>
    <row r="1991" spans="1:14" x14ac:dyDescent="0.3">
      <c r="A1991" s="74">
        <v>440042</v>
      </c>
      <c r="B1991" s="74" t="s">
        <v>87</v>
      </c>
      <c r="C1991" s="74">
        <v>30</v>
      </c>
      <c r="D1991" s="74" t="s">
        <v>666</v>
      </c>
      <c r="E1991" s="74" t="s">
        <v>5734</v>
      </c>
      <c r="F1991" s="74" t="s">
        <v>5735</v>
      </c>
      <c r="G1991" s="74" t="s">
        <v>396</v>
      </c>
      <c r="H1991" s="74">
        <v>79830</v>
      </c>
      <c r="I1991" s="110"/>
      <c r="J1991" s="110"/>
      <c r="K1991" s="110">
        <v>0</v>
      </c>
      <c r="L1991" s="110"/>
      <c r="M1991" s="110"/>
      <c r="N1991" s="110"/>
    </row>
    <row r="1992" spans="1:14" x14ac:dyDescent="0.3">
      <c r="A1992" s="74">
        <v>440043</v>
      </c>
      <c r="B1992" s="74" t="s">
        <v>87</v>
      </c>
      <c r="C1992" s="74">
        <v>30</v>
      </c>
      <c r="D1992" s="74" t="s">
        <v>666</v>
      </c>
      <c r="E1992" s="74" t="s">
        <v>4064</v>
      </c>
      <c r="F1992" s="74" t="s">
        <v>4065</v>
      </c>
      <c r="G1992" s="74" t="s">
        <v>396</v>
      </c>
      <c r="H1992" s="74" t="s">
        <v>417</v>
      </c>
      <c r="I1992" s="110">
        <v>42</v>
      </c>
      <c r="J1992" s="110"/>
      <c r="K1992" s="110">
        <v>0</v>
      </c>
      <c r="L1992" s="110"/>
      <c r="M1992" s="110"/>
      <c r="N1992" s="110">
        <v>0</v>
      </c>
    </row>
    <row r="1993" spans="1:14" x14ac:dyDescent="0.3">
      <c r="A1993" s="74">
        <v>440051</v>
      </c>
      <c r="B1993" s="74" t="s">
        <v>87</v>
      </c>
      <c r="C1993" s="74">
        <v>30</v>
      </c>
      <c r="D1993" s="74" t="s">
        <v>666</v>
      </c>
      <c r="E1993" s="74" t="s">
        <v>4070</v>
      </c>
      <c r="F1993" s="74" t="s">
        <v>4071</v>
      </c>
      <c r="G1993" s="74" t="s">
        <v>396</v>
      </c>
      <c r="H1993" s="74">
        <v>78335</v>
      </c>
      <c r="I1993" s="110">
        <v>303.64999999999998</v>
      </c>
      <c r="J1993" s="110"/>
      <c r="K1993" s="110">
        <v>0</v>
      </c>
      <c r="L1993" s="110"/>
      <c r="M1993" s="110"/>
      <c r="N1993" s="110">
        <v>0</v>
      </c>
    </row>
    <row r="1994" spans="1:14" x14ac:dyDescent="0.3">
      <c r="A1994" s="74">
        <v>440052</v>
      </c>
      <c r="B1994" s="74" t="s">
        <v>87</v>
      </c>
      <c r="C1994" s="74">
        <v>30</v>
      </c>
      <c r="D1994" s="74" t="s">
        <v>666</v>
      </c>
      <c r="E1994" s="74" t="s">
        <v>4072</v>
      </c>
      <c r="F1994" s="74" t="s">
        <v>4073</v>
      </c>
      <c r="G1994" s="74" t="s">
        <v>396</v>
      </c>
      <c r="H1994" s="74">
        <v>76351</v>
      </c>
      <c r="I1994" s="110"/>
      <c r="J1994" s="110"/>
      <c r="K1994" s="110">
        <v>0</v>
      </c>
      <c r="L1994" s="110">
        <v>0</v>
      </c>
      <c r="M1994" s="110">
        <v>0</v>
      </c>
      <c r="N1994" s="110">
        <v>0</v>
      </c>
    </row>
    <row r="1995" spans="1:14" x14ac:dyDescent="0.3">
      <c r="A1995" s="74">
        <v>440053</v>
      </c>
      <c r="B1995" s="74" t="s">
        <v>87</v>
      </c>
      <c r="C1995" s="74">
        <v>30</v>
      </c>
      <c r="D1995" s="74" t="s">
        <v>666</v>
      </c>
      <c r="E1995" s="74" t="s">
        <v>4074</v>
      </c>
      <c r="F1995" s="74" t="s">
        <v>893</v>
      </c>
      <c r="G1995" s="74" t="s">
        <v>396</v>
      </c>
      <c r="H1995" s="74">
        <v>76010</v>
      </c>
      <c r="I1995" s="110">
        <v>3970</v>
      </c>
      <c r="J1995" s="110"/>
      <c r="K1995" s="110">
        <v>0</v>
      </c>
      <c r="L1995" s="110"/>
      <c r="M1995" s="110">
        <v>50</v>
      </c>
      <c r="N1995" s="110">
        <v>1575</v>
      </c>
    </row>
    <row r="1996" spans="1:14" x14ac:dyDescent="0.3">
      <c r="A1996" s="74">
        <v>440056</v>
      </c>
      <c r="B1996" s="74" t="s">
        <v>87</v>
      </c>
      <c r="C1996" s="74">
        <v>30</v>
      </c>
      <c r="D1996" s="74" t="s">
        <v>666</v>
      </c>
      <c r="E1996" s="74" t="s">
        <v>4076</v>
      </c>
      <c r="F1996" s="74" t="s">
        <v>670</v>
      </c>
      <c r="G1996" s="74" t="s">
        <v>396</v>
      </c>
      <c r="H1996" s="74">
        <v>75751</v>
      </c>
      <c r="I1996" s="110"/>
      <c r="J1996" s="110"/>
      <c r="K1996" s="110">
        <v>0</v>
      </c>
      <c r="L1996" s="110"/>
      <c r="M1996" s="110">
        <v>0</v>
      </c>
      <c r="N1996" s="110">
        <v>475</v>
      </c>
    </row>
    <row r="1997" spans="1:14" x14ac:dyDescent="0.3">
      <c r="A1997" s="74">
        <v>440057</v>
      </c>
      <c r="B1997" s="74" t="s">
        <v>87</v>
      </c>
      <c r="C1997" s="74">
        <v>30</v>
      </c>
      <c r="D1997" s="74" t="s">
        <v>666</v>
      </c>
      <c r="E1997" s="74" t="s">
        <v>4077</v>
      </c>
      <c r="F1997" s="74" t="s">
        <v>4078</v>
      </c>
      <c r="G1997" s="74" t="s">
        <v>396</v>
      </c>
      <c r="H1997" s="74">
        <v>76227</v>
      </c>
      <c r="I1997" s="110"/>
      <c r="J1997" s="110"/>
      <c r="K1997" s="110"/>
      <c r="L1997" s="110"/>
      <c r="M1997" s="110"/>
      <c r="N1997" s="110">
        <v>0</v>
      </c>
    </row>
    <row r="1998" spans="1:14" x14ac:dyDescent="0.3">
      <c r="A1998" s="74">
        <v>440075</v>
      </c>
      <c r="B1998" s="74" t="s">
        <v>87</v>
      </c>
      <c r="C1998" s="74">
        <v>30</v>
      </c>
      <c r="D1998" s="74" t="s">
        <v>666</v>
      </c>
      <c r="E1998" s="74" t="s">
        <v>4097</v>
      </c>
      <c r="F1998" s="74" t="s">
        <v>4098</v>
      </c>
      <c r="G1998" s="74" t="s">
        <v>396</v>
      </c>
      <c r="H1998" s="74">
        <v>77520</v>
      </c>
      <c r="I1998" s="110">
        <v>0</v>
      </c>
      <c r="J1998" s="110"/>
      <c r="K1998" s="110"/>
      <c r="L1998" s="110"/>
      <c r="M1998" s="110"/>
      <c r="N1998" s="110"/>
    </row>
    <row r="1999" spans="1:14" x14ac:dyDescent="0.3">
      <c r="A1999" s="74">
        <v>440076</v>
      </c>
      <c r="B1999" s="74" t="s">
        <v>87</v>
      </c>
      <c r="C1999" s="74">
        <v>30</v>
      </c>
      <c r="D1999" s="74" t="s">
        <v>666</v>
      </c>
      <c r="E1999" s="74" t="s">
        <v>4099</v>
      </c>
      <c r="F1999" s="74" t="s">
        <v>4100</v>
      </c>
      <c r="G1999" s="74" t="s">
        <v>396</v>
      </c>
      <c r="H1999" s="74" t="s">
        <v>418</v>
      </c>
      <c r="I1999" s="110">
        <v>0</v>
      </c>
      <c r="J1999" s="110"/>
      <c r="K1999" s="110"/>
      <c r="L1999" s="110"/>
      <c r="M1999" s="110"/>
      <c r="N1999" s="110"/>
    </row>
    <row r="2000" spans="1:14" x14ac:dyDescent="0.3">
      <c r="A2000" s="74">
        <v>440080</v>
      </c>
      <c r="B2000" s="74" t="s">
        <v>87</v>
      </c>
      <c r="C2000" s="74">
        <v>30</v>
      </c>
      <c r="D2000" s="74" t="s">
        <v>666</v>
      </c>
      <c r="E2000" s="74" t="s">
        <v>4102</v>
      </c>
      <c r="F2000" s="74" t="s">
        <v>4103</v>
      </c>
      <c r="G2000" s="74" t="s">
        <v>396</v>
      </c>
      <c r="H2000" s="74">
        <v>78102</v>
      </c>
      <c r="I2000" s="110">
        <v>66.64</v>
      </c>
      <c r="J2000" s="110"/>
      <c r="K2000" s="110"/>
      <c r="L2000" s="110"/>
      <c r="M2000" s="110">
        <v>0</v>
      </c>
      <c r="N2000" s="110">
        <v>0</v>
      </c>
    </row>
    <row r="2001" spans="1:14" x14ac:dyDescent="0.3">
      <c r="A2001" s="74">
        <v>440081</v>
      </c>
      <c r="B2001" s="74" t="s">
        <v>87</v>
      </c>
      <c r="C2001" s="74">
        <v>30</v>
      </c>
      <c r="D2001" s="74" t="s">
        <v>666</v>
      </c>
      <c r="E2001" s="74" t="s">
        <v>1881</v>
      </c>
      <c r="F2001" s="74" t="s">
        <v>4104</v>
      </c>
      <c r="G2001" s="74" t="s">
        <v>396</v>
      </c>
      <c r="H2001" s="74">
        <v>76513</v>
      </c>
      <c r="I2001" s="110">
        <v>0</v>
      </c>
      <c r="J2001" s="110"/>
      <c r="K2001" s="110"/>
      <c r="L2001" s="110"/>
      <c r="M2001" s="110"/>
      <c r="N2001" s="110">
        <v>0</v>
      </c>
    </row>
    <row r="2002" spans="1:14" x14ac:dyDescent="0.3">
      <c r="A2002" s="74">
        <v>440082</v>
      </c>
      <c r="B2002" s="74" t="s">
        <v>87</v>
      </c>
      <c r="C2002" s="74">
        <v>30</v>
      </c>
      <c r="D2002" s="74" t="s">
        <v>666</v>
      </c>
      <c r="E2002" s="74" t="s">
        <v>6140</v>
      </c>
      <c r="F2002" s="74" t="s">
        <v>5764</v>
      </c>
      <c r="G2002" s="74" t="s">
        <v>396</v>
      </c>
      <c r="H2002" s="74" t="s">
        <v>6141</v>
      </c>
      <c r="I2002" s="110">
        <v>50</v>
      </c>
      <c r="J2002" s="110"/>
      <c r="K2002" s="110"/>
      <c r="L2002" s="110"/>
      <c r="M2002" s="110"/>
      <c r="N2002" s="110"/>
    </row>
    <row r="2003" spans="1:14" x14ac:dyDescent="0.3">
      <c r="A2003" s="74">
        <v>440088</v>
      </c>
      <c r="B2003" s="74" t="s">
        <v>87</v>
      </c>
      <c r="C2003" s="74">
        <v>30</v>
      </c>
      <c r="D2003" s="74" t="s">
        <v>666</v>
      </c>
      <c r="E2003" s="74" t="s">
        <v>4109</v>
      </c>
      <c r="F2003" s="74" t="s">
        <v>5741</v>
      </c>
      <c r="G2003" s="74" t="s">
        <v>396</v>
      </c>
      <c r="H2003" s="74">
        <v>75418</v>
      </c>
      <c r="I2003" s="110"/>
      <c r="J2003" s="110"/>
      <c r="K2003" s="110"/>
      <c r="L2003" s="110"/>
      <c r="M2003" s="110">
        <v>0</v>
      </c>
      <c r="N2003" s="110"/>
    </row>
    <row r="2004" spans="1:14" x14ac:dyDescent="0.3">
      <c r="A2004" s="74">
        <v>440091</v>
      </c>
      <c r="B2004" s="74" t="s">
        <v>87</v>
      </c>
      <c r="C2004" s="74">
        <v>30</v>
      </c>
      <c r="D2004" s="74" t="s">
        <v>666</v>
      </c>
      <c r="E2004" s="74" t="s">
        <v>4110</v>
      </c>
      <c r="F2004" s="74" t="s">
        <v>4111</v>
      </c>
      <c r="G2004" s="74" t="s">
        <v>396</v>
      </c>
      <c r="H2004" s="74">
        <v>76825</v>
      </c>
      <c r="I2004" s="110">
        <v>0</v>
      </c>
      <c r="J2004" s="110"/>
      <c r="K2004" s="110"/>
      <c r="L2004" s="110"/>
      <c r="M2004" s="110"/>
      <c r="N2004" s="110">
        <v>0</v>
      </c>
    </row>
    <row r="2005" spans="1:14" x14ac:dyDescent="0.3">
      <c r="A2005" s="74">
        <v>440097</v>
      </c>
      <c r="B2005" s="74" t="s">
        <v>87</v>
      </c>
      <c r="C2005" s="74">
        <v>30</v>
      </c>
      <c r="D2005" s="74" t="s">
        <v>666</v>
      </c>
      <c r="E2005" s="74" t="s">
        <v>6142</v>
      </c>
      <c r="F2005" s="74" t="s">
        <v>6143</v>
      </c>
      <c r="G2005" s="74" t="s">
        <v>396</v>
      </c>
      <c r="H2005" s="74">
        <v>76801</v>
      </c>
      <c r="I2005" s="110">
        <v>0</v>
      </c>
      <c r="J2005" s="110"/>
      <c r="K2005" s="110"/>
      <c r="L2005" s="110"/>
      <c r="M2005" s="110"/>
      <c r="N2005" s="110"/>
    </row>
    <row r="2006" spans="1:14" x14ac:dyDescent="0.3">
      <c r="A2006" s="74">
        <v>440099</v>
      </c>
      <c r="B2006" s="74" t="s">
        <v>87</v>
      </c>
      <c r="C2006" s="74">
        <v>30</v>
      </c>
      <c r="D2006" s="74" t="s">
        <v>666</v>
      </c>
      <c r="E2006" s="74" t="s">
        <v>4117</v>
      </c>
      <c r="F2006" s="74" t="s">
        <v>4118</v>
      </c>
      <c r="G2006" s="74" t="s">
        <v>396</v>
      </c>
      <c r="H2006" s="74">
        <v>76354</v>
      </c>
      <c r="I2006" s="110"/>
      <c r="J2006" s="110"/>
      <c r="K2006" s="110"/>
      <c r="L2006" s="110"/>
      <c r="M2006" s="110"/>
      <c r="N2006" s="110"/>
    </row>
    <row r="2007" spans="1:14" x14ac:dyDescent="0.3">
      <c r="A2007" s="74">
        <v>440100</v>
      </c>
      <c r="B2007" s="74" t="s">
        <v>87</v>
      </c>
      <c r="C2007" s="74">
        <v>30</v>
      </c>
      <c r="D2007" s="74" t="s">
        <v>666</v>
      </c>
      <c r="E2007" s="74" t="s">
        <v>1659</v>
      </c>
      <c r="F2007" s="74" t="s">
        <v>4119</v>
      </c>
      <c r="G2007" s="74" t="s">
        <v>396</v>
      </c>
      <c r="H2007" s="74">
        <v>76097</v>
      </c>
      <c r="I2007" s="110">
        <v>0</v>
      </c>
      <c r="J2007" s="110"/>
      <c r="K2007" s="110">
        <v>0</v>
      </c>
      <c r="L2007" s="110"/>
      <c r="M2007" s="110"/>
      <c r="N2007" s="110">
        <v>0</v>
      </c>
    </row>
    <row r="2008" spans="1:14" x14ac:dyDescent="0.3">
      <c r="A2008" s="74">
        <v>440104</v>
      </c>
      <c r="B2008" s="74" t="s">
        <v>87</v>
      </c>
      <c r="C2008" s="74">
        <v>30</v>
      </c>
      <c r="D2008" s="74" t="s">
        <v>666</v>
      </c>
      <c r="E2008" s="74" t="s">
        <v>4122</v>
      </c>
      <c r="F2008" s="74" t="s">
        <v>1272</v>
      </c>
      <c r="G2008" s="74" t="s">
        <v>396</v>
      </c>
      <c r="H2008" s="74">
        <v>76520</v>
      </c>
      <c r="I2008" s="110"/>
      <c r="J2008" s="110"/>
      <c r="K2008" s="110"/>
      <c r="L2008" s="110"/>
      <c r="M2008" s="110"/>
      <c r="N2008" s="110">
        <v>0</v>
      </c>
    </row>
    <row r="2009" spans="1:14" x14ac:dyDescent="0.3">
      <c r="A2009" s="74">
        <v>440105</v>
      </c>
      <c r="B2009" s="74" t="s">
        <v>87</v>
      </c>
      <c r="C2009" s="74">
        <v>30</v>
      </c>
      <c r="D2009" s="74" t="s">
        <v>666</v>
      </c>
      <c r="E2009" s="74" t="s">
        <v>4123</v>
      </c>
      <c r="F2009" s="74" t="s">
        <v>4124</v>
      </c>
      <c r="G2009" s="74" t="s">
        <v>396</v>
      </c>
      <c r="H2009" s="74">
        <v>79015</v>
      </c>
      <c r="I2009" s="110">
        <v>125</v>
      </c>
      <c r="J2009" s="110"/>
      <c r="K2009" s="110">
        <v>0</v>
      </c>
      <c r="L2009" s="110"/>
      <c r="M2009" s="110">
        <v>0</v>
      </c>
      <c r="N2009" s="110">
        <v>0</v>
      </c>
    </row>
    <row r="2010" spans="1:14" x14ac:dyDescent="0.3">
      <c r="A2010" s="74">
        <v>440120</v>
      </c>
      <c r="B2010" s="74" t="s">
        <v>87</v>
      </c>
      <c r="C2010" s="74">
        <v>30</v>
      </c>
      <c r="D2010" s="74" t="s">
        <v>666</v>
      </c>
      <c r="E2010" s="74" t="s">
        <v>4133</v>
      </c>
      <c r="F2010" s="74" t="s">
        <v>4134</v>
      </c>
      <c r="G2010" s="74" t="s">
        <v>396</v>
      </c>
      <c r="H2010" s="74">
        <v>75428</v>
      </c>
      <c r="I2010" s="110">
        <v>0</v>
      </c>
      <c r="J2010" s="110"/>
      <c r="K2010" s="110"/>
      <c r="L2010" s="110"/>
      <c r="M2010" s="110"/>
      <c r="N2010" s="110"/>
    </row>
    <row r="2011" spans="1:14" x14ac:dyDescent="0.3">
      <c r="A2011" s="74">
        <v>440128</v>
      </c>
      <c r="B2011" s="74" t="s">
        <v>87</v>
      </c>
      <c r="C2011" s="74">
        <v>30</v>
      </c>
      <c r="D2011" s="74" t="s">
        <v>666</v>
      </c>
      <c r="E2011" s="74" t="s">
        <v>4142</v>
      </c>
      <c r="F2011" s="74" t="s">
        <v>4141</v>
      </c>
      <c r="G2011" s="74" t="s">
        <v>396</v>
      </c>
      <c r="H2011" s="74">
        <v>78411</v>
      </c>
      <c r="I2011" s="110">
        <v>1905</v>
      </c>
      <c r="J2011" s="110"/>
      <c r="K2011" s="110"/>
      <c r="L2011" s="110"/>
      <c r="M2011" s="110">
        <v>480</v>
      </c>
      <c r="N2011" s="110">
        <v>580</v>
      </c>
    </row>
    <row r="2012" spans="1:14" x14ac:dyDescent="0.3">
      <c r="A2012" s="74">
        <v>440160</v>
      </c>
      <c r="B2012" s="74" t="s">
        <v>87</v>
      </c>
      <c r="C2012" s="74">
        <v>30</v>
      </c>
      <c r="D2012" s="74" t="s">
        <v>666</v>
      </c>
      <c r="E2012" s="74" t="s">
        <v>4167</v>
      </c>
      <c r="F2012" s="74" t="s">
        <v>4168</v>
      </c>
      <c r="G2012" s="74" t="s">
        <v>396</v>
      </c>
      <c r="H2012" s="74">
        <v>75020</v>
      </c>
      <c r="I2012" s="110"/>
      <c r="J2012" s="110"/>
      <c r="K2012" s="110"/>
      <c r="L2012" s="110"/>
      <c r="M2012" s="110">
        <v>0</v>
      </c>
      <c r="N2012" s="110">
        <v>0</v>
      </c>
    </row>
    <row r="2013" spans="1:14" x14ac:dyDescent="0.3">
      <c r="A2013" s="74">
        <v>440161</v>
      </c>
      <c r="B2013" s="74" t="s">
        <v>87</v>
      </c>
      <c r="C2013" s="74">
        <v>30</v>
      </c>
      <c r="D2013" s="74" t="s">
        <v>666</v>
      </c>
      <c r="E2013" s="74" t="s">
        <v>4169</v>
      </c>
      <c r="F2013" s="74" t="s">
        <v>4170</v>
      </c>
      <c r="G2013" s="74" t="s">
        <v>396</v>
      </c>
      <c r="H2013" s="74">
        <v>76201</v>
      </c>
      <c r="I2013" s="110"/>
      <c r="J2013" s="110"/>
      <c r="K2013" s="110"/>
      <c r="L2013" s="110"/>
      <c r="M2013" s="110">
        <v>0</v>
      </c>
      <c r="N2013" s="110">
        <v>0</v>
      </c>
    </row>
    <row r="2014" spans="1:14" x14ac:dyDescent="0.3">
      <c r="A2014" s="74">
        <v>440168</v>
      </c>
      <c r="B2014" s="74" t="s">
        <v>87</v>
      </c>
      <c r="C2014" s="74">
        <v>30</v>
      </c>
      <c r="D2014" s="74" t="s">
        <v>666</v>
      </c>
      <c r="E2014" s="74" t="s">
        <v>4173</v>
      </c>
      <c r="F2014" s="74" t="s">
        <v>4174</v>
      </c>
      <c r="G2014" s="74" t="s">
        <v>396</v>
      </c>
      <c r="H2014" s="74">
        <v>79029</v>
      </c>
      <c r="I2014" s="110">
        <v>3296.2</v>
      </c>
      <c r="J2014" s="110"/>
      <c r="K2014" s="110"/>
      <c r="L2014" s="110"/>
      <c r="M2014" s="110"/>
      <c r="N2014" s="110"/>
    </row>
    <row r="2015" spans="1:14" x14ac:dyDescent="0.3">
      <c r="A2015" s="74">
        <v>440169</v>
      </c>
      <c r="B2015" s="74" t="s">
        <v>87</v>
      </c>
      <c r="C2015" s="74">
        <v>30</v>
      </c>
      <c r="D2015" s="74" t="s">
        <v>666</v>
      </c>
      <c r="E2015" s="74" t="s">
        <v>4175</v>
      </c>
      <c r="F2015" s="74" t="s">
        <v>4176</v>
      </c>
      <c r="G2015" s="74" t="s">
        <v>396</v>
      </c>
      <c r="H2015" s="74">
        <v>75116</v>
      </c>
      <c r="I2015" s="110">
        <v>1711.34</v>
      </c>
      <c r="J2015" s="110"/>
      <c r="K2015" s="110"/>
      <c r="L2015" s="110"/>
      <c r="M2015" s="110">
        <v>0</v>
      </c>
      <c r="N2015" s="110">
        <v>406</v>
      </c>
    </row>
    <row r="2016" spans="1:14" x14ac:dyDescent="0.3">
      <c r="A2016" s="74">
        <v>440170</v>
      </c>
      <c r="B2016" s="74" t="s">
        <v>87</v>
      </c>
      <c r="C2016" s="74">
        <v>30</v>
      </c>
      <c r="D2016" s="74" t="s">
        <v>666</v>
      </c>
      <c r="E2016" s="74" t="s">
        <v>4177</v>
      </c>
      <c r="F2016" s="74" t="s">
        <v>4178</v>
      </c>
      <c r="G2016" s="74" t="s">
        <v>396</v>
      </c>
      <c r="H2016" s="74">
        <v>76448</v>
      </c>
      <c r="I2016" s="110">
        <v>0</v>
      </c>
      <c r="J2016" s="110"/>
      <c r="K2016" s="110"/>
      <c r="L2016" s="110"/>
      <c r="M2016" s="110"/>
      <c r="N2016" s="110"/>
    </row>
    <row r="2017" spans="1:14" x14ac:dyDescent="0.3">
      <c r="A2017" s="74">
        <v>440180</v>
      </c>
      <c r="B2017" s="74" t="s">
        <v>87</v>
      </c>
      <c r="C2017" s="74">
        <v>30</v>
      </c>
      <c r="D2017" s="74" t="s">
        <v>666</v>
      </c>
      <c r="E2017" s="74" t="s">
        <v>4186</v>
      </c>
      <c r="F2017" s="74" t="s">
        <v>4185</v>
      </c>
      <c r="G2017" s="74" t="s">
        <v>396</v>
      </c>
      <c r="H2017" s="74">
        <v>79902</v>
      </c>
      <c r="I2017" s="110">
        <v>50</v>
      </c>
      <c r="J2017" s="110"/>
      <c r="K2017" s="110"/>
      <c r="L2017" s="110"/>
      <c r="M2017" s="110"/>
      <c r="N2017" s="110">
        <v>0</v>
      </c>
    </row>
    <row r="2018" spans="1:14" x14ac:dyDescent="0.3">
      <c r="A2018" s="74">
        <v>440183</v>
      </c>
      <c r="B2018" s="74" t="s">
        <v>87</v>
      </c>
      <c r="C2018" s="74">
        <v>30</v>
      </c>
      <c r="D2018" s="74" t="s">
        <v>666</v>
      </c>
      <c r="E2018" s="74" t="s">
        <v>4187</v>
      </c>
      <c r="F2018" s="74" t="s">
        <v>4188</v>
      </c>
      <c r="G2018" s="74" t="s">
        <v>396</v>
      </c>
      <c r="H2018" s="74">
        <v>75120</v>
      </c>
      <c r="I2018" s="110"/>
      <c r="J2018" s="110"/>
      <c r="K2018" s="110">
        <v>0</v>
      </c>
      <c r="L2018" s="110">
        <v>0</v>
      </c>
      <c r="M2018" s="110">
        <v>0</v>
      </c>
      <c r="N2018" s="110">
        <v>0</v>
      </c>
    </row>
    <row r="2019" spans="1:14" x14ac:dyDescent="0.3">
      <c r="A2019" s="74">
        <v>440187</v>
      </c>
      <c r="B2019" s="74" t="s">
        <v>87</v>
      </c>
      <c r="C2019" s="74">
        <v>30</v>
      </c>
      <c r="D2019" s="74" t="s">
        <v>666</v>
      </c>
      <c r="E2019" s="74" t="s">
        <v>4192</v>
      </c>
      <c r="F2019" s="74" t="s">
        <v>4193</v>
      </c>
      <c r="G2019" s="74" t="s">
        <v>396</v>
      </c>
      <c r="H2019" s="74">
        <v>79735</v>
      </c>
      <c r="I2019" s="110"/>
      <c r="J2019" s="110"/>
      <c r="K2019" s="110">
        <v>0</v>
      </c>
      <c r="L2019" s="110">
        <v>0</v>
      </c>
      <c r="M2019" s="110">
        <v>0</v>
      </c>
      <c r="N2019" s="110">
        <v>0</v>
      </c>
    </row>
    <row r="2020" spans="1:14" x14ac:dyDescent="0.3">
      <c r="A2020" s="74">
        <v>440205</v>
      </c>
      <c r="B2020" s="74" t="s">
        <v>87</v>
      </c>
      <c r="C2020" s="74">
        <v>30</v>
      </c>
      <c r="D2020" s="74" t="s">
        <v>666</v>
      </c>
      <c r="E2020" s="74" t="s">
        <v>5736</v>
      </c>
      <c r="F2020" s="74" t="s">
        <v>5737</v>
      </c>
      <c r="G2020" s="74" t="s">
        <v>396</v>
      </c>
      <c r="H2020" s="74" t="s">
        <v>5738</v>
      </c>
      <c r="I2020" s="110"/>
      <c r="J2020" s="110"/>
      <c r="K2020" s="110"/>
      <c r="L2020" s="110"/>
      <c r="M2020" s="110"/>
      <c r="N2020" s="110"/>
    </row>
    <row r="2021" spans="1:14" x14ac:dyDescent="0.3">
      <c r="A2021" s="74">
        <v>440207</v>
      </c>
      <c r="B2021" s="74" t="s">
        <v>87</v>
      </c>
      <c r="C2021" s="74">
        <v>30</v>
      </c>
      <c r="D2021" s="74" t="s">
        <v>666</v>
      </c>
      <c r="E2021" s="74" t="s">
        <v>4214</v>
      </c>
      <c r="F2021" s="74" t="s">
        <v>4215</v>
      </c>
      <c r="G2021" s="74" t="s">
        <v>396</v>
      </c>
      <c r="H2021" s="74">
        <v>79036</v>
      </c>
      <c r="I2021" s="110"/>
      <c r="J2021" s="110"/>
      <c r="K2021" s="110"/>
      <c r="L2021" s="110"/>
      <c r="M2021" s="110"/>
      <c r="N2021" s="110">
        <v>0</v>
      </c>
    </row>
    <row r="2022" spans="1:14" x14ac:dyDescent="0.3">
      <c r="A2022" s="74">
        <v>440213</v>
      </c>
      <c r="B2022" s="74" t="s">
        <v>87</v>
      </c>
      <c r="C2022" s="74">
        <v>30</v>
      </c>
      <c r="D2022" s="74" t="s">
        <v>666</v>
      </c>
      <c r="E2022" s="74" t="s">
        <v>4217</v>
      </c>
      <c r="F2022" s="74" t="s">
        <v>4218</v>
      </c>
      <c r="G2022" s="74" t="s">
        <v>396</v>
      </c>
      <c r="H2022" s="74">
        <v>75040</v>
      </c>
      <c r="I2022" s="110">
        <v>0</v>
      </c>
      <c r="J2022" s="110"/>
      <c r="K2022" s="110"/>
      <c r="L2022" s="110"/>
      <c r="M2022" s="110"/>
      <c r="N2022" s="110"/>
    </row>
    <row r="2023" spans="1:14" x14ac:dyDescent="0.3">
      <c r="A2023" s="74">
        <v>440249</v>
      </c>
      <c r="B2023" s="74" t="s">
        <v>87</v>
      </c>
      <c r="C2023" s="74">
        <v>30</v>
      </c>
      <c r="D2023" s="74" t="s">
        <v>666</v>
      </c>
      <c r="E2023" s="74" t="s">
        <v>4242</v>
      </c>
      <c r="F2023" s="74" t="s">
        <v>4243</v>
      </c>
      <c r="G2023" s="74" t="s">
        <v>396</v>
      </c>
      <c r="H2023" s="74">
        <v>77005</v>
      </c>
      <c r="I2023" s="110">
        <v>0</v>
      </c>
      <c r="J2023" s="110"/>
      <c r="K2023" s="110"/>
      <c r="L2023" s="110">
        <v>0</v>
      </c>
      <c r="M2023" s="110"/>
      <c r="N2023" s="110">
        <v>0</v>
      </c>
    </row>
    <row r="2024" spans="1:14" x14ac:dyDescent="0.3">
      <c r="A2024" s="74">
        <v>440262</v>
      </c>
      <c r="B2024" s="74" t="s">
        <v>87</v>
      </c>
      <c r="C2024" s="74">
        <v>30</v>
      </c>
      <c r="D2024" s="74" t="s">
        <v>666</v>
      </c>
      <c r="E2024" s="74" t="s">
        <v>4254</v>
      </c>
      <c r="F2024" s="74" t="s">
        <v>693</v>
      </c>
      <c r="G2024" s="74" t="s">
        <v>396</v>
      </c>
      <c r="H2024" s="74" t="s">
        <v>420</v>
      </c>
      <c r="I2024" s="110"/>
      <c r="J2024" s="110"/>
      <c r="K2024" s="110"/>
      <c r="L2024" s="110"/>
      <c r="M2024" s="110"/>
      <c r="N2024" s="110">
        <v>0</v>
      </c>
    </row>
    <row r="2025" spans="1:14" x14ac:dyDescent="0.3">
      <c r="A2025" s="74">
        <v>440266</v>
      </c>
      <c r="B2025" s="74" t="s">
        <v>87</v>
      </c>
      <c r="C2025" s="74">
        <v>30</v>
      </c>
      <c r="D2025" s="74" t="s">
        <v>666</v>
      </c>
      <c r="E2025" s="74" t="s">
        <v>6144</v>
      </c>
      <c r="F2025" s="74" t="s">
        <v>6145</v>
      </c>
      <c r="G2025" s="74" t="s">
        <v>396</v>
      </c>
      <c r="H2025" s="74">
        <v>76367</v>
      </c>
      <c r="I2025" s="110"/>
      <c r="J2025" s="110"/>
      <c r="K2025" s="110"/>
      <c r="L2025" s="110"/>
      <c r="M2025" s="110"/>
      <c r="N2025" s="110"/>
    </row>
    <row r="2026" spans="1:14" x14ac:dyDescent="0.3">
      <c r="A2026" s="74">
        <v>440267</v>
      </c>
      <c r="B2026" s="74" t="s">
        <v>87</v>
      </c>
      <c r="C2026" s="74">
        <v>30</v>
      </c>
      <c r="D2026" s="74" t="s">
        <v>666</v>
      </c>
      <c r="E2026" s="74" t="s">
        <v>4258</v>
      </c>
      <c r="F2026" s="74" t="s">
        <v>4259</v>
      </c>
      <c r="G2026" s="74" t="s">
        <v>396</v>
      </c>
      <c r="H2026" s="74" t="s">
        <v>658</v>
      </c>
      <c r="I2026" s="110">
        <v>500</v>
      </c>
      <c r="J2026" s="110"/>
      <c r="K2026" s="110"/>
      <c r="L2026" s="110"/>
      <c r="M2026" s="110"/>
      <c r="N2026" s="110"/>
    </row>
    <row r="2027" spans="1:14" x14ac:dyDescent="0.3">
      <c r="A2027" s="74">
        <v>440280</v>
      </c>
      <c r="B2027" s="74" t="s">
        <v>87</v>
      </c>
      <c r="C2027" s="74">
        <v>930</v>
      </c>
      <c r="D2027" s="74" t="s">
        <v>666</v>
      </c>
      <c r="E2027" s="74" t="s">
        <v>4266</v>
      </c>
      <c r="F2027" s="74" t="s">
        <v>4267</v>
      </c>
      <c r="G2027" s="74" t="s">
        <v>396</v>
      </c>
      <c r="H2027" s="74">
        <v>75662</v>
      </c>
      <c r="I2027" s="110">
        <v>225</v>
      </c>
      <c r="J2027" s="110"/>
      <c r="K2027" s="110"/>
      <c r="L2027" s="110"/>
      <c r="M2027" s="110"/>
      <c r="N2027" s="110"/>
    </row>
    <row r="2028" spans="1:14" x14ac:dyDescent="0.3">
      <c r="A2028" s="74">
        <v>440294</v>
      </c>
      <c r="B2028" s="74" t="s">
        <v>87</v>
      </c>
      <c r="C2028" s="74">
        <v>30</v>
      </c>
      <c r="D2028" s="74" t="s">
        <v>666</v>
      </c>
      <c r="E2028" s="74" t="s">
        <v>4281</v>
      </c>
      <c r="F2028" s="74" t="s">
        <v>4282</v>
      </c>
      <c r="G2028" s="74" t="s">
        <v>396</v>
      </c>
      <c r="H2028" s="74">
        <v>75067</v>
      </c>
      <c r="I2028" s="110">
        <v>0</v>
      </c>
      <c r="J2028" s="110"/>
      <c r="K2028" s="110"/>
      <c r="L2028" s="110"/>
      <c r="M2028" s="110"/>
      <c r="N2028" s="110"/>
    </row>
    <row r="2029" spans="1:14" x14ac:dyDescent="0.3">
      <c r="A2029" s="74">
        <v>440297</v>
      </c>
      <c r="B2029" s="74" t="s">
        <v>87</v>
      </c>
      <c r="C2029" s="74">
        <v>30</v>
      </c>
      <c r="D2029" s="74" t="s">
        <v>666</v>
      </c>
      <c r="E2029" s="74" t="s">
        <v>4284</v>
      </c>
      <c r="F2029" s="74" t="s">
        <v>4285</v>
      </c>
      <c r="G2029" s="74" t="s">
        <v>396</v>
      </c>
      <c r="H2029" s="74">
        <v>78643</v>
      </c>
      <c r="I2029" s="110">
        <v>25</v>
      </c>
      <c r="J2029" s="110"/>
      <c r="K2029" s="110">
        <v>0</v>
      </c>
      <c r="L2029" s="110">
        <v>0</v>
      </c>
      <c r="M2029" s="110">
        <v>0</v>
      </c>
      <c r="N2029" s="110">
        <v>0</v>
      </c>
    </row>
    <row r="2030" spans="1:14" x14ac:dyDescent="0.3">
      <c r="A2030" s="74">
        <v>440298</v>
      </c>
      <c r="B2030" s="74" t="s">
        <v>87</v>
      </c>
      <c r="C2030" s="74">
        <v>30</v>
      </c>
      <c r="D2030" s="74" t="s">
        <v>666</v>
      </c>
      <c r="E2030" s="74" t="s">
        <v>3397</v>
      </c>
      <c r="F2030" s="74" t="s">
        <v>4286</v>
      </c>
      <c r="G2030" s="74" t="s">
        <v>396</v>
      </c>
      <c r="H2030" s="74" t="s">
        <v>413</v>
      </c>
      <c r="I2030" s="110"/>
      <c r="J2030" s="110"/>
      <c r="K2030" s="110"/>
      <c r="L2030" s="110"/>
      <c r="M2030" s="110"/>
      <c r="N2030" s="110"/>
    </row>
    <row r="2031" spans="1:14" x14ac:dyDescent="0.3">
      <c r="A2031" s="74">
        <v>440306</v>
      </c>
      <c r="B2031" s="74" t="s">
        <v>87</v>
      </c>
      <c r="C2031" s="74">
        <v>30</v>
      </c>
      <c r="D2031" s="74" t="s">
        <v>666</v>
      </c>
      <c r="E2031" s="74" t="s">
        <v>4290</v>
      </c>
      <c r="F2031" s="74" t="s">
        <v>4291</v>
      </c>
      <c r="G2031" s="74" t="s">
        <v>396</v>
      </c>
      <c r="H2031" s="74">
        <v>79401</v>
      </c>
      <c r="I2031" s="110">
        <v>0</v>
      </c>
      <c r="J2031" s="110"/>
      <c r="K2031" s="110">
        <v>0</v>
      </c>
      <c r="L2031" s="110">
        <v>996</v>
      </c>
      <c r="M2031" s="110">
        <v>647</v>
      </c>
      <c r="N2031" s="110">
        <v>0</v>
      </c>
    </row>
    <row r="2032" spans="1:14" x14ac:dyDescent="0.3">
      <c r="A2032" s="74">
        <v>440309</v>
      </c>
      <c r="B2032" s="74" t="s">
        <v>87</v>
      </c>
      <c r="C2032" s="74">
        <v>30</v>
      </c>
      <c r="D2032" s="74" t="s">
        <v>666</v>
      </c>
      <c r="E2032" s="74" t="s">
        <v>4292</v>
      </c>
      <c r="F2032" s="74" t="s">
        <v>4293</v>
      </c>
      <c r="G2032" s="74" t="s">
        <v>396</v>
      </c>
      <c r="H2032" s="74">
        <v>75901</v>
      </c>
      <c r="I2032" s="110">
        <v>0</v>
      </c>
      <c r="J2032" s="110"/>
      <c r="K2032" s="110">
        <v>0</v>
      </c>
      <c r="L2032" s="110">
        <v>0</v>
      </c>
      <c r="M2032" s="110">
        <v>0</v>
      </c>
      <c r="N2032" s="110">
        <v>0</v>
      </c>
    </row>
    <row r="2033" spans="1:14" x14ac:dyDescent="0.3">
      <c r="A2033" s="74">
        <v>440310</v>
      </c>
      <c r="B2033" s="74" t="s">
        <v>87</v>
      </c>
      <c r="C2033" s="74">
        <v>30</v>
      </c>
      <c r="D2033" s="74" t="s">
        <v>666</v>
      </c>
      <c r="E2033" s="74" t="s">
        <v>5739</v>
      </c>
      <c r="F2033" s="74" t="s">
        <v>5740</v>
      </c>
      <c r="G2033" s="74" t="s">
        <v>396</v>
      </c>
      <c r="H2033" s="74">
        <v>78648</v>
      </c>
      <c r="I2033" s="110">
        <v>0</v>
      </c>
      <c r="J2033" s="110"/>
      <c r="K2033" s="110">
        <v>0</v>
      </c>
      <c r="L2033" s="110">
        <v>0</v>
      </c>
      <c r="M2033" s="110"/>
      <c r="N2033" s="110"/>
    </row>
    <row r="2034" spans="1:14" x14ac:dyDescent="0.3">
      <c r="A2034" s="74">
        <v>440317</v>
      </c>
      <c r="B2034" s="74" t="s">
        <v>87</v>
      </c>
      <c r="C2034" s="74">
        <v>30</v>
      </c>
      <c r="D2034" s="74" t="s">
        <v>666</v>
      </c>
      <c r="E2034" s="74" t="s">
        <v>4294</v>
      </c>
      <c r="F2034" s="74" t="s">
        <v>4295</v>
      </c>
      <c r="G2034" s="74" t="s">
        <v>396</v>
      </c>
      <c r="H2034" s="74">
        <v>75069</v>
      </c>
      <c r="I2034" s="110">
        <v>0</v>
      </c>
      <c r="J2034" s="110"/>
      <c r="K2034" s="110"/>
      <c r="L2034" s="110"/>
      <c r="M2034" s="110"/>
      <c r="N2034" s="110"/>
    </row>
    <row r="2035" spans="1:14" x14ac:dyDescent="0.3">
      <c r="A2035" s="74">
        <v>440331</v>
      </c>
      <c r="B2035" s="74" t="s">
        <v>87</v>
      </c>
      <c r="C2035" s="74">
        <v>30</v>
      </c>
      <c r="D2035" s="74" t="s">
        <v>666</v>
      </c>
      <c r="E2035" s="74" t="s">
        <v>4299</v>
      </c>
      <c r="F2035" s="74" t="s">
        <v>4300</v>
      </c>
      <c r="G2035" s="74" t="s">
        <v>396</v>
      </c>
      <c r="H2035" s="74">
        <v>75149</v>
      </c>
      <c r="I2035" s="110">
        <v>0</v>
      </c>
      <c r="J2035" s="110"/>
      <c r="K2035" s="110"/>
      <c r="L2035" s="110"/>
      <c r="M2035" s="110"/>
      <c r="N2035" s="110">
        <v>0</v>
      </c>
    </row>
    <row r="2036" spans="1:14" x14ac:dyDescent="0.3">
      <c r="A2036" s="74">
        <v>440332</v>
      </c>
      <c r="B2036" s="74" t="s">
        <v>87</v>
      </c>
      <c r="C2036" s="74">
        <v>30</v>
      </c>
      <c r="D2036" s="74" t="s">
        <v>666</v>
      </c>
      <c r="E2036" s="74" t="s">
        <v>4301</v>
      </c>
      <c r="F2036" s="74" t="s">
        <v>4302</v>
      </c>
      <c r="G2036" s="74" t="s">
        <v>396</v>
      </c>
      <c r="H2036" s="74">
        <v>76667</v>
      </c>
      <c r="I2036" s="110"/>
      <c r="J2036" s="110"/>
      <c r="K2036" s="110"/>
      <c r="L2036" s="110"/>
      <c r="M2036" s="110"/>
      <c r="N2036" s="110"/>
    </row>
    <row r="2037" spans="1:14" x14ac:dyDescent="0.3">
      <c r="A2037" s="74">
        <v>440333</v>
      </c>
      <c r="B2037" s="74" t="s">
        <v>87</v>
      </c>
      <c r="C2037" s="74">
        <v>30</v>
      </c>
      <c r="D2037" s="74" t="s">
        <v>666</v>
      </c>
      <c r="E2037" s="74" t="s">
        <v>6146</v>
      </c>
      <c r="F2037" s="74" t="s">
        <v>5428</v>
      </c>
      <c r="G2037" s="74" t="s">
        <v>396</v>
      </c>
      <c r="H2037" s="74">
        <v>79059</v>
      </c>
      <c r="I2037" s="110">
        <v>0</v>
      </c>
      <c r="J2037" s="110"/>
      <c r="K2037" s="110"/>
      <c r="L2037" s="110"/>
      <c r="M2037" s="110"/>
      <c r="N2037" s="110"/>
    </row>
    <row r="2038" spans="1:14" x14ac:dyDescent="0.3">
      <c r="A2038" s="74">
        <v>440334</v>
      </c>
      <c r="B2038" s="74" t="s">
        <v>87</v>
      </c>
      <c r="C2038" s="74">
        <v>30</v>
      </c>
      <c r="D2038" s="74" t="s">
        <v>666</v>
      </c>
      <c r="E2038" s="74" t="s">
        <v>4303</v>
      </c>
      <c r="F2038" s="74" t="s">
        <v>4304</v>
      </c>
      <c r="G2038" s="74" t="s">
        <v>396</v>
      </c>
      <c r="H2038" s="74">
        <v>79701</v>
      </c>
      <c r="I2038" s="110">
        <v>0</v>
      </c>
      <c r="J2038" s="110"/>
      <c r="K2038" s="110"/>
      <c r="L2038" s="110"/>
      <c r="M2038" s="110"/>
      <c r="N2038" s="110"/>
    </row>
    <row r="2039" spans="1:14" x14ac:dyDescent="0.3">
      <c r="A2039" s="74">
        <v>440337</v>
      </c>
      <c r="B2039" s="74" t="s">
        <v>87</v>
      </c>
      <c r="C2039" s="74">
        <v>30</v>
      </c>
      <c r="D2039" s="74" t="s">
        <v>666</v>
      </c>
      <c r="E2039" s="74" t="s">
        <v>4307</v>
      </c>
      <c r="F2039" s="74" t="s">
        <v>4308</v>
      </c>
      <c r="G2039" s="74" t="s">
        <v>396</v>
      </c>
      <c r="H2039" s="74">
        <v>75773</v>
      </c>
      <c r="I2039" s="110">
        <v>0</v>
      </c>
      <c r="J2039" s="110"/>
      <c r="K2039" s="110"/>
      <c r="L2039" s="110"/>
      <c r="M2039" s="110"/>
      <c r="N2039" s="110">
        <v>0</v>
      </c>
    </row>
    <row r="2040" spans="1:14" x14ac:dyDescent="0.3">
      <c r="A2040" s="74">
        <v>440338</v>
      </c>
      <c r="B2040" s="74" t="s">
        <v>87</v>
      </c>
      <c r="C2040" s="74">
        <v>30</v>
      </c>
      <c r="D2040" s="74" t="s">
        <v>666</v>
      </c>
      <c r="E2040" s="74" t="s">
        <v>4309</v>
      </c>
      <c r="F2040" s="74" t="s">
        <v>4310</v>
      </c>
      <c r="G2040" s="74" t="s">
        <v>396</v>
      </c>
      <c r="H2040" s="74">
        <v>76067</v>
      </c>
      <c r="I2040" s="110">
        <v>0</v>
      </c>
      <c r="J2040" s="110"/>
      <c r="K2040" s="110"/>
      <c r="L2040" s="110">
        <v>0</v>
      </c>
      <c r="M2040" s="110"/>
      <c r="N2040" s="110">
        <v>0</v>
      </c>
    </row>
    <row r="2041" spans="1:14" x14ac:dyDescent="0.3">
      <c r="A2041" s="74">
        <v>440370</v>
      </c>
      <c r="B2041" s="74" t="s">
        <v>87</v>
      </c>
      <c r="C2041" s="74">
        <v>30</v>
      </c>
      <c r="D2041" s="74" t="s">
        <v>666</v>
      </c>
      <c r="E2041" s="74" t="s">
        <v>4329</v>
      </c>
      <c r="F2041" s="74" t="s">
        <v>4330</v>
      </c>
      <c r="G2041" s="74" t="s">
        <v>396</v>
      </c>
      <c r="H2041" s="74">
        <v>79070</v>
      </c>
      <c r="I2041" s="110">
        <v>166.68</v>
      </c>
      <c r="J2041" s="110"/>
      <c r="K2041" s="110">
        <v>0</v>
      </c>
      <c r="L2041" s="110"/>
      <c r="M2041" s="110"/>
      <c r="N2041" s="110">
        <v>0</v>
      </c>
    </row>
    <row r="2042" spans="1:14" x14ac:dyDescent="0.3">
      <c r="A2042" s="74">
        <v>440375</v>
      </c>
      <c r="B2042" s="74" t="s">
        <v>87</v>
      </c>
      <c r="C2042" s="74">
        <v>30</v>
      </c>
      <c r="D2042" s="74" t="s">
        <v>666</v>
      </c>
      <c r="E2042" s="74" t="s">
        <v>6562</v>
      </c>
      <c r="F2042" s="74" t="s">
        <v>4335</v>
      </c>
      <c r="G2042" s="74" t="s">
        <v>396</v>
      </c>
      <c r="H2042" s="74" t="s">
        <v>6563</v>
      </c>
      <c r="I2042" s="110"/>
      <c r="J2042" s="110"/>
      <c r="K2042" s="110"/>
      <c r="L2042" s="110"/>
      <c r="M2042" s="110">
        <v>0</v>
      </c>
      <c r="N2042" s="110">
        <v>530</v>
      </c>
    </row>
    <row r="2043" spans="1:14" x14ac:dyDescent="0.3">
      <c r="A2043" s="74">
        <v>440391</v>
      </c>
      <c r="B2043" s="74" t="s">
        <v>87</v>
      </c>
      <c r="C2043" s="74">
        <v>30</v>
      </c>
      <c r="D2043" s="74" t="s">
        <v>666</v>
      </c>
      <c r="E2043" s="74" t="s">
        <v>4345</v>
      </c>
      <c r="F2043" s="74" t="s">
        <v>4346</v>
      </c>
      <c r="G2043" s="74" t="s">
        <v>396</v>
      </c>
      <c r="H2043" s="74">
        <v>76567</v>
      </c>
      <c r="I2043" s="110">
        <v>0</v>
      </c>
      <c r="J2043" s="110"/>
      <c r="K2043" s="110">
        <v>0</v>
      </c>
      <c r="L2043" s="110"/>
      <c r="M2043" s="110"/>
      <c r="N2043" s="110">
        <v>0</v>
      </c>
    </row>
    <row r="2044" spans="1:14" x14ac:dyDescent="0.3">
      <c r="A2044" s="74">
        <v>440426</v>
      </c>
      <c r="B2044" s="74" t="s">
        <v>87</v>
      </c>
      <c r="C2044" s="74">
        <v>30</v>
      </c>
      <c r="D2044" s="74" t="s">
        <v>666</v>
      </c>
      <c r="E2044" s="74" t="s">
        <v>4376</v>
      </c>
      <c r="F2044" s="74" t="s">
        <v>4377</v>
      </c>
      <c r="G2044" s="74" t="s">
        <v>396</v>
      </c>
      <c r="H2044" s="74">
        <v>78957</v>
      </c>
      <c r="I2044" s="110"/>
      <c r="J2044" s="110"/>
      <c r="K2044" s="110"/>
      <c r="L2044" s="110"/>
      <c r="M2044" s="110"/>
      <c r="N2044" s="110"/>
    </row>
    <row r="2045" spans="1:14" x14ac:dyDescent="0.3">
      <c r="A2045" s="74">
        <v>440427</v>
      </c>
      <c r="B2045" s="74" t="s">
        <v>87</v>
      </c>
      <c r="C2045" s="74">
        <v>30</v>
      </c>
      <c r="D2045" s="74" t="s">
        <v>666</v>
      </c>
      <c r="E2045" s="74" t="s">
        <v>4378</v>
      </c>
      <c r="F2045" s="74" t="s">
        <v>4379</v>
      </c>
      <c r="G2045" s="74" t="s">
        <v>396</v>
      </c>
      <c r="H2045" s="74">
        <v>79549</v>
      </c>
      <c r="I2045" s="110">
        <v>0</v>
      </c>
      <c r="J2045" s="110"/>
      <c r="K2045" s="110"/>
      <c r="L2045" s="110"/>
      <c r="M2045" s="110">
        <v>0</v>
      </c>
      <c r="N2045" s="110">
        <v>0</v>
      </c>
    </row>
    <row r="2046" spans="1:14" x14ac:dyDescent="0.3">
      <c r="A2046" s="74">
        <v>440428</v>
      </c>
      <c r="B2046" s="74" t="s">
        <v>87</v>
      </c>
      <c r="C2046" s="74">
        <v>30</v>
      </c>
      <c r="D2046" s="74" t="s">
        <v>666</v>
      </c>
      <c r="E2046" s="74" t="s">
        <v>4380</v>
      </c>
      <c r="F2046" s="74" t="s">
        <v>4381</v>
      </c>
      <c r="G2046" s="74" t="s">
        <v>396</v>
      </c>
      <c r="H2046" s="74">
        <v>79081</v>
      </c>
      <c r="I2046" s="110">
        <v>432</v>
      </c>
      <c r="J2046" s="110"/>
      <c r="K2046" s="110"/>
      <c r="L2046" s="110"/>
      <c r="M2046" s="110"/>
      <c r="N2046" s="110"/>
    </row>
    <row r="2047" spans="1:14" x14ac:dyDescent="0.3">
      <c r="A2047" s="74">
        <v>440431</v>
      </c>
      <c r="B2047" s="74" t="s">
        <v>87</v>
      </c>
      <c r="C2047" s="74">
        <v>30</v>
      </c>
      <c r="D2047" s="74" t="s">
        <v>666</v>
      </c>
      <c r="E2047" s="74" t="s">
        <v>4384</v>
      </c>
      <c r="F2047" s="74" t="s">
        <v>4385</v>
      </c>
      <c r="G2047" s="74" t="s">
        <v>396</v>
      </c>
      <c r="H2047" s="74" t="s">
        <v>590</v>
      </c>
      <c r="I2047" s="110">
        <v>0</v>
      </c>
      <c r="J2047" s="110"/>
      <c r="K2047" s="110">
        <v>0</v>
      </c>
      <c r="L2047" s="110">
        <v>0</v>
      </c>
      <c r="M2047" s="110">
        <v>0</v>
      </c>
      <c r="N2047" s="110">
        <v>0</v>
      </c>
    </row>
    <row r="2048" spans="1:14" x14ac:dyDescent="0.3">
      <c r="A2048" s="74">
        <v>440432</v>
      </c>
      <c r="B2048" s="74" t="s">
        <v>87</v>
      </c>
      <c r="C2048" s="74">
        <v>30</v>
      </c>
      <c r="D2048" s="74" t="s">
        <v>666</v>
      </c>
      <c r="E2048" s="74" t="s">
        <v>4386</v>
      </c>
      <c r="F2048" s="74" t="s">
        <v>4387</v>
      </c>
      <c r="G2048" s="74" t="s">
        <v>396</v>
      </c>
      <c r="H2048" s="74" t="s">
        <v>543</v>
      </c>
      <c r="I2048" s="110">
        <v>0</v>
      </c>
      <c r="J2048" s="110"/>
      <c r="K2048" s="110">
        <v>65</v>
      </c>
      <c r="L2048" s="110">
        <v>60</v>
      </c>
      <c r="M2048" s="110">
        <v>40</v>
      </c>
      <c r="N2048" s="110">
        <v>21</v>
      </c>
    </row>
    <row r="2049" spans="1:14" x14ac:dyDescent="0.3">
      <c r="A2049" s="74">
        <v>440443</v>
      </c>
      <c r="B2049" s="74" t="s">
        <v>87</v>
      </c>
      <c r="C2049" s="74">
        <v>30</v>
      </c>
      <c r="D2049" s="74" t="s">
        <v>666</v>
      </c>
      <c r="E2049" s="74" t="s">
        <v>4393</v>
      </c>
      <c r="F2049" s="74" t="s">
        <v>4394</v>
      </c>
      <c r="G2049" s="74" t="s">
        <v>396</v>
      </c>
      <c r="H2049" s="74">
        <v>75160</v>
      </c>
      <c r="I2049" s="110"/>
      <c r="J2049" s="110"/>
      <c r="K2049" s="110"/>
      <c r="L2049" s="110"/>
      <c r="M2049" s="110">
        <v>116</v>
      </c>
      <c r="N2049" s="110">
        <v>55</v>
      </c>
    </row>
    <row r="2050" spans="1:14" x14ac:dyDescent="0.3">
      <c r="A2050" s="74">
        <v>440456</v>
      </c>
      <c r="B2050" s="74" t="s">
        <v>87</v>
      </c>
      <c r="C2050" s="74">
        <v>30</v>
      </c>
      <c r="D2050" s="74" t="s">
        <v>666</v>
      </c>
      <c r="E2050" s="74" t="s">
        <v>1797</v>
      </c>
      <c r="F2050" s="74" t="s">
        <v>4403</v>
      </c>
      <c r="G2050" s="74" t="s">
        <v>396</v>
      </c>
      <c r="H2050" s="74">
        <v>75495</v>
      </c>
      <c r="I2050" s="110">
        <v>0</v>
      </c>
      <c r="J2050" s="110"/>
      <c r="K2050" s="110"/>
      <c r="L2050" s="110"/>
      <c r="M2050" s="110"/>
      <c r="N2050" s="110"/>
    </row>
    <row r="2051" spans="1:14" x14ac:dyDescent="0.3">
      <c r="A2051" s="74">
        <v>440487</v>
      </c>
      <c r="B2051" s="74" t="s">
        <v>87</v>
      </c>
      <c r="C2051" s="74">
        <v>30</v>
      </c>
      <c r="D2051" s="74" t="s">
        <v>666</v>
      </c>
      <c r="E2051" s="74" t="s">
        <v>4420</v>
      </c>
      <c r="F2051" s="74" t="s">
        <v>4421</v>
      </c>
      <c r="G2051" s="74" t="s">
        <v>396</v>
      </c>
      <c r="H2051" s="74" t="s">
        <v>423</v>
      </c>
      <c r="I2051" s="110">
        <v>0</v>
      </c>
      <c r="J2051" s="110"/>
      <c r="K2051" s="110">
        <v>245</v>
      </c>
      <c r="L2051" s="110">
        <v>140</v>
      </c>
      <c r="M2051" s="110">
        <v>125</v>
      </c>
      <c r="N2051" s="110">
        <v>155</v>
      </c>
    </row>
    <row r="2052" spans="1:14" x14ac:dyDescent="0.3">
      <c r="A2052" s="74">
        <v>440503</v>
      </c>
      <c r="B2052" s="74" t="s">
        <v>87</v>
      </c>
      <c r="C2052" s="74">
        <v>30</v>
      </c>
      <c r="D2052" s="74" t="s">
        <v>666</v>
      </c>
      <c r="E2052" s="74" t="s">
        <v>4432</v>
      </c>
      <c r="F2052" s="74" t="s">
        <v>4433</v>
      </c>
      <c r="G2052" s="74" t="s">
        <v>396</v>
      </c>
      <c r="H2052" s="74">
        <v>78624</v>
      </c>
      <c r="I2052" s="110">
        <v>0</v>
      </c>
      <c r="J2052" s="110"/>
      <c r="K2052" s="110"/>
      <c r="L2052" s="110"/>
      <c r="M2052" s="110"/>
      <c r="N2052" s="110"/>
    </row>
    <row r="2053" spans="1:14" x14ac:dyDescent="0.3">
      <c r="A2053" s="74">
        <v>320028</v>
      </c>
      <c r="B2053" s="74" t="s">
        <v>87</v>
      </c>
      <c r="C2053" s="74">
        <v>30</v>
      </c>
      <c r="D2053" s="74" t="s">
        <v>4033</v>
      </c>
      <c r="E2053" s="74" t="s">
        <v>4034</v>
      </c>
      <c r="F2053" s="74" t="s">
        <v>4035</v>
      </c>
      <c r="G2053" s="74" t="s">
        <v>399</v>
      </c>
      <c r="H2053" s="74" t="s">
        <v>613</v>
      </c>
      <c r="I2053" s="110">
        <v>0</v>
      </c>
      <c r="J2053" s="110"/>
      <c r="K2053" s="110"/>
      <c r="L2053" s="110"/>
      <c r="M2053" s="110">
        <v>0</v>
      </c>
      <c r="N2053" s="110">
        <v>280</v>
      </c>
    </row>
    <row r="2054" spans="1:14" x14ac:dyDescent="0.3">
      <c r="A2054" s="74">
        <v>320020</v>
      </c>
      <c r="B2054" s="74" t="s">
        <v>87</v>
      </c>
      <c r="C2054" s="74">
        <v>30</v>
      </c>
      <c r="D2054" s="74" t="s">
        <v>4019</v>
      </c>
      <c r="E2054" s="74" t="s">
        <v>4020</v>
      </c>
      <c r="F2054" s="74" t="s">
        <v>4021</v>
      </c>
      <c r="G2054" s="74" t="s">
        <v>399</v>
      </c>
      <c r="H2054" s="74">
        <v>88310</v>
      </c>
      <c r="I2054" s="110">
        <v>0</v>
      </c>
      <c r="J2054" s="110"/>
      <c r="K2054" s="110">
        <v>0</v>
      </c>
      <c r="L2054" s="110"/>
      <c r="M2054" s="110">
        <v>100</v>
      </c>
      <c r="N2054" s="110">
        <v>220</v>
      </c>
    </row>
    <row r="2055" spans="1:14" x14ac:dyDescent="0.3">
      <c r="A2055" s="74">
        <v>440098</v>
      </c>
      <c r="B2055" s="74" t="s">
        <v>87</v>
      </c>
      <c r="C2055" s="74">
        <v>30</v>
      </c>
      <c r="D2055" s="74" t="s">
        <v>4114</v>
      </c>
      <c r="E2055" s="74" t="s">
        <v>4115</v>
      </c>
      <c r="F2055" s="74" t="s">
        <v>4116</v>
      </c>
      <c r="G2055" s="74" t="s">
        <v>396</v>
      </c>
      <c r="H2055" s="74">
        <v>77803</v>
      </c>
      <c r="I2055" s="110">
        <v>1360</v>
      </c>
      <c r="J2055" s="110"/>
      <c r="K2055" s="110"/>
      <c r="L2055" s="110"/>
      <c r="M2055" s="110">
        <v>0</v>
      </c>
      <c r="N2055" s="110">
        <v>146</v>
      </c>
    </row>
    <row r="2056" spans="1:14" x14ac:dyDescent="0.3">
      <c r="A2056" s="74">
        <v>440171</v>
      </c>
      <c r="B2056" s="74" t="s">
        <v>87</v>
      </c>
      <c r="C2056" s="74">
        <v>30</v>
      </c>
      <c r="D2056" s="74" t="s">
        <v>4179</v>
      </c>
      <c r="E2056" s="74" t="s">
        <v>4180</v>
      </c>
      <c r="F2056" s="74" t="s">
        <v>4181</v>
      </c>
      <c r="G2056" s="74" t="s">
        <v>396</v>
      </c>
      <c r="H2056" s="74" t="s">
        <v>411</v>
      </c>
      <c r="I2056" s="110">
        <v>0</v>
      </c>
      <c r="J2056" s="110"/>
      <c r="K2056" s="110">
        <v>0</v>
      </c>
      <c r="L2056" s="110"/>
      <c r="M2056" s="110"/>
      <c r="N2056" s="110"/>
    </row>
    <row r="2057" spans="1:14" x14ac:dyDescent="0.3">
      <c r="A2057" s="74">
        <v>440303</v>
      </c>
      <c r="B2057" s="74" t="s">
        <v>87</v>
      </c>
      <c r="C2057" s="74">
        <v>30</v>
      </c>
      <c r="D2057" s="74" t="s">
        <v>5292</v>
      </c>
      <c r="E2057" s="74" t="s">
        <v>5293</v>
      </c>
      <c r="F2057" s="74" t="s">
        <v>4288</v>
      </c>
      <c r="G2057" s="74" t="s">
        <v>396</v>
      </c>
      <c r="H2057" s="74">
        <v>75602</v>
      </c>
      <c r="I2057" s="110">
        <v>0</v>
      </c>
      <c r="J2057" s="110"/>
      <c r="K2057" s="110"/>
      <c r="L2057" s="110"/>
      <c r="M2057" s="110"/>
      <c r="N2057" s="110"/>
    </row>
    <row r="2058" spans="1:14" x14ac:dyDescent="0.3">
      <c r="A2058" s="74">
        <v>320035</v>
      </c>
      <c r="B2058" s="74" t="s">
        <v>87</v>
      </c>
      <c r="C2058" s="74">
        <v>30</v>
      </c>
      <c r="D2058" s="74" t="s">
        <v>4036</v>
      </c>
      <c r="E2058" s="74" t="s">
        <v>4037</v>
      </c>
      <c r="F2058" s="74" t="s">
        <v>4038</v>
      </c>
      <c r="G2058" s="74" t="s">
        <v>399</v>
      </c>
      <c r="H2058" s="74">
        <v>87505</v>
      </c>
      <c r="I2058" s="110">
        <v>200</v>
      </c>
      <c r="J2058" s="110"/>
      <c r="K2058" s="110">
        <v>0</v>
      </c>
      <c r="L2058" s="110"/>
      <c r="M2058" s="110"/>
      <c r="N2058" s="110"/>
    </row>
    <row r="2059" spans="1:14" x14ac:dyDescent="0.3">
      <c r="A2059" s="74">
        <v>440236</v>
      </c>
      <c r="B2059" s="74" t="s">
        <v>87</v>
      </c>
      <c r="C2059" s="74">
        <v>30</v>
      </c>
      <c r="D2059" s="74" t="s">
        <v>4232</v>
      </c>
      <c r="E2059" s="74" t="s">
        <v>4233</v>
      </c>
      <c r="F2059" s="74" t="s">
        <v>4234</v>
      </c>
      <c r="G2059" s="74" t="s">
        <v>396</v>
      </c>
      <c r="H2059" s="74">
        <v>77445</v>
      </c>
      <c r="I2059" s="110"/>
      <c r="J2059" s="110"/>
      <c r="K2059" s="110"/>
      <c r="L2059" s="110"/>
      <c r="M2059" s="110">
        <v>0</v>
      </c>
      <c r="N2059" s="110">
        <v>0</v>
      </c>
    </row>
    <row r="2060" spans="1:14" x14ac:dyDescent="0.3">
      <c r="A2060" s="74">
        <v>440603</v>
      </c>
      <c r="B2060" s="74" t="s">
        <v>87</v>
      </c>
      <c r="C2060" s="74">
        <v>30</v>
      </c>
      <c r="D2060" s="74" t="s">
        <v>5755</v>
      </c>
      <c r="E2060" s="74" t="s">
        <v>5756</v>
      </c>
      <c r="F2060" s="74" t="s">
        <v>5757</v>
      </c>
      <c r="G2060" s="74" t="s">
        <v>396</v>
      </c>
      <c r="H2060" s="74">
        <v>76063</v>
      </c>
      <c r="I2060" s="110">
        <v>4000</v>
      </c>
      <c r="J2060" s="110"/>
      <c r="K2060" s="110"/>
      <c r="L2060" s="110"/>
      <c r="M2060" s="110"/>
      <c r="N2060" s="110"/>
    </row>
    <row r="2061" spans="1:14" x14ac:dyDescent="0.3">
      <c r="A2061" s="74">
        <v>440250</v>
      </c>
      <c r="B2061" s="74" t="s">
        <v>87</v>
      </c>
      <c r="C2061" s="74">
        <v>30</v>
      </c>
      <c r="D2061" s="74" t="s">
        <v>4244</v>
      </c>
      <c r="E2061" s="74" t="s">
        <v>4245</v>
      </c>
      <c r="F2061" s="74" t="s">
        <v>4241</v>
      </c>
      <c r="G2061" s="74" t="s">
        <v>396</v>
      </c>
      <c r="H2061" s="74">
        <v>77022</v>
      </c>
      <c r="I2061" s="110"/>
      <c r="J2061" s="110"/>
      <c r="K2061" s="110">
        <v>0</v>
      </c>
      <c r="L2061" s="110"/>
      <c r="M2061" s="110"/>
      <c r="N2061" s="110">
        <v>0</v>
      </c>
    </row>
    <row r="2062" spans="1:14" x14ac:dyDescent="0.3">
      <c r="A2062" s="74">
        <v>440508</v>
      </c>
      <c r="B2062" s="74" t="s">
        <v>87</v>
      </c>
      <c r="C2062" s="74">
        <v>30</v>
      </c>
      <c r="D2062" s="74" t="s">
        <v>3390</v>
      </c>
      <c r="E2062" s="74" t="s">
        <v>5758</v>
      </c>
      <c r="F2062" s="74" t="s">
        <v>4243</v>
      </c>
      <c r="G2062" s="74" t="s">
        <v>396</v>
      </c>
      <c r="H2062" s="74">
        <v>77038</v>
      </c>
      <c r="I2062" s="110">
        <v>0</v>
      </c>
      <c r="J2062" s="110"/>
      <c r="K2062" s="110"/>
      <c r="L2062" s="110"/>
      <c r="M2062" s="110"/>
      <c r="N2062" s="110"/>
    </row>
    <row r="2063" spans="1:14" x14ac:dyDescent="0.3">
      <c r="A2063" s="74">
        <v>440251</v>
      </c>
      <c r="B2063" s="74" t="s">
        <v>87</v>
      </c>
      <c r="C2063" s="74">
        <v>30</v>
      </c>
      <c r="D2063" s="74" t="s">
        <v>3182</v>
      </c>
      <c r="E2063" s="74" t="s">
        <v>4246</v>
      </c>
      <c r="F2063" s="74" t="s">
        <v>4243</v>
      </c>
      <c r="G2063" s="74" t="s">
        <v>396</v>
      </c>
      <c r="H2063" s="74">
        <v>77008</v>
      </c>
      <c r="I2063" s="110">
        <v>0</v>
      </c>
      <c r="J2063" s="110"/>
      <c r="K2063" s="110">
        <v>0</v>
      </c>
      <c r="L2063" s="110"/>
      <c r="M2063" s="110">
        <v>0</v>
      </c>
      <c r="N2063" s="110">
        <v>0</v>
      </c>
    </row>
    <row r="2064" spans="1:14" x14ac:dyDescent="0.3">
      <c r="A2064" s="74">
        <v>440143</v>
      </c>
      <c r="B2064" s="74" t="s">
        <v>87</v>
      </c>
      <c r="C2064" s="74">
        <v>30</v>
      </c>
      <c r="D2064" s="74" t="s">
        <v>4155</v>
      </c>
      <c r="E2064" s="74" t="s">
        <v>4156</v>
      </c>
      <c r="F2064" s="74" t="s">
        <v>4147</v>
      </c>
      <c r="G2064" s="74" t="s">
        <v>396</v>
      </c>
      <c r="H2064" s="74">
        <v>75238</v>
      </c>
      <c r="I2064" s="110">
        <v>400</v>
      </c>
      <c r="J2064" s="110"/>
      <c r="K2064" s="110"/>
      <c r="L2064" s="110"/>
      <c r="M2064" s="110"/>
      <c r="N2064" s="110"/>
    </row>
    <row r="2065" spans="1:14" x14ac:dyDescent="0.3">
      <c r="A2065" s="74">
        <v>440532</v>
      </c>
      <c r="B2065" s="74" t="s">
        <v>87</v>
      </c>
      <c r="C2065" s="74">
        <v>30</v>
      </c>
      <c r="D2065" s="74" t="s">
        <v>4449</v>
      </c>
      <c r="E2065" s="74" t="s">
        <v>4450</v>
      </c>
      <c r="F2065" s="74" t="s">
        <v>4451</v>
      </c>
      <c r="G2065" s="74" t="s">
        <v>396</v>
      </c>
      <c r="H2065" s="74">
        <v>78070</v>
      </c>
      <c r="I2065" s="110">
        <v>100</v>
      </c>
      <c r="J2065" s="110"/>
      <c r="K2065" s="110"/>
      <c r="L2065" s="110"/>
      <c r="M2065" s="110"/>
      <c r="N2065" s="110"/>
    </row>
    <row r="2066" spans="1:14" x14ac:dyDescent="0.3">
      <c r="A2066" s="74">
        <v>440591</v>
      </c>
      <c r="B2066" s="74" t="s">
        <v>87</v>
      </c>
      <c r="C2066" s="74">
        <v>30</v>
      </c>
      <c r="D2066" s="74" t="s">
        <v>4473</v>
      </c>
      <c r="E2066" s="74" t="s">
        <v>4474</v>
      </c>
      <c r="F2066" s="74" t="s">
        <v>1684</v>
      </c>
      <c r="G2066" s="74" t="s">
        <v>396</v>
      </c>
      <c r="H2066" s="74">
        <v>78633</v>
      </c>
      <c r="I2066" s="110">
        <v>0</v>
      </c>
      <c r="J2066" s="110"/>
      <c r="K2066" s="110"/>
      <c r="L2066" s="110">
        <v>0</v>
      </c>
      <c r="M2066" s="110"/>
      <c r="N2066" s="110">
        <v>0</v>
      </c>
    </row>
    <row r="2067" spans="1:14" x14ac:dyDescent="0.3">
      <c r="A2067" s="74">
        <v>440263</v>
      </c>
      <c r="B2067" s="74" t="s">
        <v>87</v>
      </c>
      <c r="C2067" s="74">
        <v>30</v>
      </c>
      <c r="D2067" s="74" t="s">
        <v>4255</v>
      </c>
      <c r="E2067" s="74" t="s">
        <v>4256</v>
      </c>
      <c r="F2067" s="74" t="s">
        <v>4257</v>
      </c>
      <c r="G2067" s="74" t="s">
        <v>396</v>
      </c>
      <c r="H2067" s="74">
        <v>76053</v>
      </c>
      <c r="I2067" s="110">
        <v>50</v>
      </c>
      <c r="J2067" s="110"/>
      <c r="K2067" s="110">
        <v>0</v>
      </c>
      <c r="L2067" s="110">
        <v>0</v>
      </c>
      <c r="M2067" s="110">
        <v>0</v>
      </c>
      <c r="N2067" s="110">
        <v>0</v>
      </c>
    </row>
    <row r="2068" spans="1:14" x14ac:dyDescent="0.3">
      <c r="A2068" s="74">
        <v>440061</v>
      </c>
      <c r="B2068" s="74" t="s">
        <v>87</v>
      </c>
      <c r="C2068" s="74">
        <v>30</v>
      </c>
      <c r="D2068" s="74" t="s">
        <v>4082</v>
      </c>
      <c r="E2068" s="74" t="s">
        <v>4083</v>
      </c>
      <c r="F2068" s="74" t="s">
        <v>4079</v>
      </c>
      <c r="G2068" s="74" t="s">
        <v>396</v>
      </c>
      <c r="H2068" s="74" t="s">
        <v>593</v>
      </c>
      <c r="I2068" s="110">
        <v>0</v>
      </c>
      <c r="J2068" s="110"/>
      <c r="K2068" s="110"/>
      <c r="L2068" s="110"/>
      <c r="M2068" s="110"/>
      <c r="N2068" s="110">
        <v>0</v>
      </c>
    </row>
    <row r="2069" spans="1:14" x14ac:dyDescent="0.3">
      <c r="A2069" s="74">
        <v>440087</v>
      </c>
      <c r="B2069" s="74" t="s">
        <v>87</v>
      </c>
      <c r="C2069" s="74">
        <v>30</v>
      </c>
      <c r="D2069" s="74" t="s">
        <v>4107</v>
      </c>
      <c r="E2069" s="74" t="s">
        <v>3460</v>
      </c>
      <c r="F2069" s="74" t="s">
        <v>4108</v>
      </c>
      <c r="G2069" s="74" t="s">
        <v>396</v>
      </c>
      <c r="H2069" s="74">
        <v>77420</v>
      </c>
      <c r="I2069" s="110"/>
      <c r="J2069" s="110"/>
      <c r="K2069" s="110"/>
      <c r="L2069" s="110"/>
      <c r="M2069" s="110"/>
      <c r="N2069" s="110"/>
    </row>
    <row r="2070" spans="1:14" x14ac:dyDescent="0.3">
      <c r="A2070" s="74">
        <v>440389</v>
      </c>
      <c r="B2070" s="74" t="s">
        <v>87</v>
      </c>
      <c r="C2070" s="74">
        <v>30</v>
      </c>
      <c r="D2070" s="74" t="s">
        <v>4342</v>
      </c>
      <c r="E2070" s="74" t="s">
        <v>4343</v>
      </c>
      <c r="F2070" s="74" t="s">
        <v>4344</v>
      </c>
      <c r="G2070" s="74" t="s">
        <v>396</v>
      </c>
      <c r="H2070" s="74">
        <v>78380</v>
      </c>
      <c r="I2070" s="110">
        <v>10</v>
      </c>
      <c r="J2070" s="110"/>
      <c r="K2070" s="110"/>
      <c r="L2070" s="110"/>
      <c r="M2070" s="110"/>
      <c r="N2070" s="110"/>
    </row>
    <row r="2071" spans="1:14" x14ac:dyDescent="0.3">
      <c r="A2071" s="74">
        <v>440535</v>
      </c>
      <c r="B2071" s="74" t="s">
        <v>87</v>
      </c>
      <c r="C2071" s="74">
        <v>30</v>
      </c>
      <c r="D2071" s="74" t="s">
        <v>4342</v>
      </c>
      <c r="E2071" s="74" t="s">
        <v>4452</v>
      </c>
      <c r="F2071" s="74" t="s">
        <v>4147</v>
      </c>
      <c r="G2071" s="74" t="s">
        <v>396</v>
      </c>
      <c r="H2071" s="74" t="s">
        <v>404</v>
      </c>
      <c r="I2071" s="110"/>
      <c r="J2071" s="110"/>
      <c r="K2071" s="110"/>
      <c r="L2071" s="110"/>
      <c r="M2071" s="110"/>
      <c r="N2071" s="110"/>
    </row>
    <row r="2072" spans="1:14" x14ac:dyDescent="0.3">
      <c r="A2072" s="74">
        <v>440509</v>
      </c>
      <c r="B2072" s="74" t="s">
        <v>87</v>
      </c>
      <c r="C2072" s="74">
        <v>30</v>
      </c>
      <c r="D2072" s="74" t="s">
        <v>764</v>
      </c>
      <c r="E2072" s="74" t="s">
        <v>4436</v>
      </c>
      <c r="F2072" s="74" t="s">
        <v>4437</v>
      </c>
      <c r="G2072" s="74" t="s">
        <v>396</v>
      </c>
      <c r="H2072" s="74">
        <v>78566</v>
      </c>
      <c r="I2072" s="110">
        <v>66.66</v>
      </c>
      <c r="J2072" s="110"/>
      <c r="K2072" s="110"/>
      <c r="L2072" s="110"/>
      <c r="M2072" s="110"/>
      <c r="N2072" s="110">
        <v>0</v>
      </c>
    </row>
    <row r="2073" spans="1:14" x14ac:dyDescent="0.3">
      <c r="A2073" s="74">
        <v>440504</v>
      </c>
      <c r="B2073" s="74" t="s">
        <v>87</v>
      </c>
      <c r="C2073" s="74">
        <v>30</v>
      </c>
      <c r="D2073" s="74" t="s">
        <v>4434</v>
      </c>
      <c r="E2073" s="74" t="s">
        <v>4435</v>
      </c>
      <c r="F2073" s="74" t="s">
        <v>4241</v>
      </c>
      <c r="G2073" s="74" t="s">
        <v>396</v>
      </c>
      <c r="H2073" s="74" t="s">
        <v>573</v>
      </c>
      <c r="I2073" s="110">
        <v>0</v>
      </c>
      <c r="J2073" s="110"/>
      <c r="K2073" s="110"/>
      <c r="L2073" s="110"/>
      <c r="M2073" s="110"/>
      <c r="N2073" s="110"/>
    </row>
    <row r="2074" spans="1:14" x14ac:dyDescent="0.3">
      <c r="A2074" s="74">
        <v>440044</v>
      </c>
      <c r="B2074" s="74" t="s">
        <v>87</v>
      </c>
      <c r="C2074" s="74">
        <v>30</v>
      </c>
      <c r="D2074" s="74" t="s">
        <v>4066</v>
      </c>
      <c r="E2074" s="74" t="s">
        <v>4067</v>
      </c>
      <c r="F2074" s="74" t="s">
        <v>4068</v>
      </c>
      <c r="G2074" s="74" t="s">
        <v>396</v>
      </c>
      <c r="H2074" s="74" t="s">
        <v>524</v>
      </c>
      <c r="I2074" s="110"/>
      <c r="J2074" s="110"/>
      <c r="K2074" s="110"/>
      <c r="L2074" s="110"/>
      <c r="M2074" s="110"/>
      <c r="N2074" s="110"/>
    </row>
    <row r="2075" spans="1:14" x14ac:dyDescent="0.3">
      <c r="A2075" s="74">
        <v>440540</v>
      </c>
      <c r="B2075" s="74" t="s">
        <v>87</v>
      </c>
      <c r="C2075" s="74">
        <v>30</v>
      </c>
      <c r="D2075" s="74" t="s">
        <v>5759</v>
      </c>
      <c r="E2075" s="74" t="s">
        <v>5760</v>
      </c>
      <c r="F2075" s="74" t="s">
        <v>4400</v>
      </c>
      <c r="G2075" s="74" t="s">
        <v>396</v>
      </c>
      <c r="H2075" s="74" t="s">
        <v>5761</v>
      </c>
      <c r="I2075" s="110"/>
      <c r="J2075" s="110"/>
      <c r="K2075" s="110">
        <v>0</v>
      </c>
      <c r="L2075" s="110"/>
      <c r="M2075" s="110"/>
      <c r="N2075" s="110"/>
    </row>
    <row r="2076" spans="1:14" x14ac:dyDescent="0.3">
      <c r="A2076" s="74">
        <v>440563</v>
      </c>
      <c r="B2076" s="74" t="s">
        <v>87</v>
      </c>
      <c r="C2076" s="74">
        <v>30</v>
      </c>
      <c r="D2076" s="74" t="s">
        <v>6147</v>
      </c>
      <c r="E2076" s="74" t="s">
        <v>6564</v>
      </c>
      <c r="F2076" s="74" t="s">
        <v>4392</v>
      </c>
      <c r="G2076" s="74" t="s">
        <v>396</v>
      </c>
      <c r="H2076" s="74" t="s">
        <v>401</v>
      </c>
      <c r="I2076" s="110"/>
      <c r="J2076" s="110"/>
      <c r="K2076" s="110">
        <v>0</v>
      </c>
      <c r="L2076" s="110"/>
      <c r="M2076" s="110"/>
      <c r="N2076" s="110"/>
    </row>
    <row r="2077" spans="1:14" x14ac:dyDescent="0.3">
      <c r="A2077" s="74">
        <v>440549</v>
      </c>
      <c r="B2077" s="74" t="s">
        <v>87</v>
      </c>
      <c r="C2077" s="74">
        <v>30</v>
      </c>
      <c r="D2077" s="74" t="s">
        <v>4457</v>
      </c>
      <c r="E2077" s="74" t="s">
        <v>4458</v>
      </c>
      <c r="F2077" s="74" t="s">
        <v>3613</v>
      </c>
      <c r="G2077" s="74" t="s">
        <v>396</v>
      </c>
      <c r="H2077" s="74">
        <v>75224</v>
      </c>
      <c r="I2077" s="110"/>
      <c r="J2077" s="110"/>
      <c r="K2077" s="110"/>
      <c r="L2077" s="110"/>
      <c r="M2077" s="110"/>
      <c r="N2077" s="110"/>
    </row>
    <row r="2078" spans="1:14" x14ac:dyDescent="0.3">
      <c r="A2078" s="74">
        <v>440512</v>
      </c>
      <c r="B2078" s="74" t="s">
        <v>87</v>
      </c>
      <c r="C2078" s="74">
        <v>30</v>
      </c>
      <c r="D2078" s="74" t="s">
        <v>6148</v>
      </c>
      <c r="E2078" s="74" t="s">
        <v>6149</v>
      </c>
      <c r="F2078" s="74" t="s">
        <v>4079</v>
      </c>
      <c r="G2078" s="74" t="s">
        <v>396</v>
      </c>
      <c r="H2078" s="74" t="s">
        <v>6150</v>
      </c>
      <c r="I2078" s="110"/>
      <c r="J2078" s="110"/>
      <c r="K2078" s="110"/>
      <c r="L2078" s="110"/>
      <c r="M2078" s="110"/>
      <c r="N2078" s="110"/>
    </row>
    <row r="2079" spans="1:14" x14ac:dyDescent="0.3">
      <c r="A2079" s="74">
        <v>440592</v>
      </c>
      <c r="B2079" s="74" t="s">
        <v>87</v>
      </c>
      <c r="C2079" s="74">
        <v>30</v>
      </c>
      <c r="D2079" s="74" t="s">
        <v>4475</v>
      </c>
      <c r="E2079" s="74" t="s">
        <v>4476</v>
      </c>
      <c r="F2079" s="74" t="s">
        <v>4241</v>
      </c>
      <c r="G2079" s="74" t="s">
        <v>396</v>
      </c>
      <c r="H2079" s="74">
        <v>77080</v>
      </c>
      <c r="I2079" s="110">
        <v>0</v>
      </c>
      <c r="J2079" s="110"/>
      <c r="K2079" s="110">
        <v>0</v>
      </c>
      <c r="L2079" s="110">
        <v>0</v>
      </c>
      <c r="M2079" s="110">
        <v>0</v>
      </c>
      <c r="N2079" s="110">
        <v>0</v>
      </c>
    </row>
    <row r="2080" spans="1:14" x14ac:dyDescent="0.3">
      <c r="A2080" s="74">
        <v>440568</v>
      </c>
      <c r="B2080" s="74" t="s">
        <v>87</v>
      </c>
      <c r="C2080" s="74">
        <v>30</v>
      </c>
      <c r="D2080" s="74" t="s">
        <v>6151</v>
      </c>
      <c r="E2080" s="74" t="s">
        <v>6152</v>
      </c>
      <c r="F2080" s="74" t="s">
        <v>6153</v>
      </c>
      <c r="G2080" s="74" t="s">
        <v>396</v>
      </c>
      <c r="H2080" s="74">
        <v>75964</v>
      </c>
      <c r="I2080" s="110"/>
      <c r="J2080" s="110"/>
      <c r="K2080" s="110"/>
      <c r="L2080" s="110"/>
      <c r="M2080" s="110"/>
      <c r="N2080" s="110"/>
    </row>
    <row r="2081" spans="1:14" x14ac:dyDescent="0.3">
      <c r="A2081" s="74">
        <v>440586</v>
      </c>
      <c r="B2081" s="74" t="s">
        <v>87</v>
      </c>
      <c r="C2081" s="74">
        <v>30</v>
      </c>
      <c r="D2081" s="74" t="s">
        <v>4466</v>
      </c>
      <c r="E2081" s="74" t="s">
        <v>4467</v>
      </c>
      <c r="F2081" s="74" t="s">
        <v>4421</v>
      </c>
      <c r="G2081" s="74" t="s">
        <v>396</v>
      </c>
      <c r="H2081" s="74">
        <v>77449</v>
      </c>
      <c r="I2081" s="110">
        <v>1164.47</v>
      </c>
      <c r="J2081" s="110"/>
      <c r="K2081" s="110"/>
      <c r="L2081" s="110"/>
      <c r="M2081" s="110"/>
      <c r="N2081" s="110"/>
    </row>
    <row r="2082" spans="1:14" x14ac:dyDescent="0.3">
      <c r="A2082" s="74">
        <v>440525</v>
      </c>
      <c r="B2082" s="74" t="s">
        <v>87</v>
      </c>
      <c r="C2082" s="74">
        <v>30</v>
      </c>
      <c r="D2082" s="74" t="s">
        <v>4444</v>
      </c>
      <c r="E2082" s="74" t="s">
        <v>4445</v>
      </c>
      <c r="F2082" s="74" t="s">
        <v>4269</v>
      </c>
      <c r="G2082" s="74" t="s">
        <v>396</v>
      </c>
      <c r="H2082" s="74" t="s">
        <v>402</v>
      </c>
      <c r="I2082" s="110"/>
      <c r="J2082" s="110"/>
      <c r="K2082" s="110"/>
      <c r="L2082" s="110"/>
      <c r="M2082" s="110"/>
      <c r="N2082" s="110"/>
    </row>
    <row r="2083" spans="1:14" x14ac:dyDescent="0.3">
      <c r="A2083" s="74">
        <v>440268</v>
      </c>
      <c r="B2083" s="74" t="s">
        <v>87</v>
      </c>
      <c r="C2083" s="74">
        <v>30</v>
      </c>
      <c r="D2083" s="74" t="s">
        <v>4260</v>
      </c>
      <c r="E2083" s="74" t="s">
        <v>6477</v>
      </c>
      <c r="F2083" s="74" t="s">
        <v>4259</v>
      </c>
      <c r="G2083" s="74" t="s">
        <v>396</v>
      </c>
      <c r="H2083" s="74">
        <v>75062</v>
      </c>
      <c r="I2083" s="110">
        <v>0</v>
      </c>
      <c r="J2083" s="110"/>
      <c r="K2083" s="110"/>
      <c r="L2083" s="110"/>
      <c r="M2083" s="110"/>
      <c r="N2083" s="110">
        <v>0</v>
      </c>
    </row>
    <row r="2084" spans="1:14" x14ac:dyDescent="0.3">
      <c r="A2084" s="74">
        <v>440015</v>
      </c>
      <c r="B2084" s="74" t="s">
        <v>87</v>
      </c>
      <c r="C2084" s="74">
        <v>30</v>
      </c>
      <c r="D2084" s="74" t="s">
        <v>4052</v>
      </c>
      <c r="E2084" s="74" t="s">
        <v>416</v>
      </c>
      <c r="F2084" s="74" t="s">
        <v>4053</v>
      </c>
      <c r="G2084" s="74" t="s">
        <v>396</v>
      </c>
      <c r="H2084" s="74">
        <v>77339</v>
      </c>
      <c r="I2084" s="110">
        <v>1250</v>
      </c>
      <c r="J2084" s="110">
        <v>0</v>
      </c>
      <c r="K2084" s="110"/>
      <c r="L2084" s="110"/>
      <c r="M2084" s="110">
        <v>0</v>
      </c>
      <c r="N2084" s="110">
        <v>755</v>
      </c>
    </row>
    <row r="2085" spans="1:14" x14ac:dyDescent="0.3">
      <c r="A2085" s="74">
        <v>440257</v>
      </c>
      <c r="B2085" s="74" t="s">
        <v>87</v>
      </c>
      <c r="C2085" s="74">
        <v>30</v>
      </c>
      <c r="D2085" s="74" t="s">
        <v>4251</v>
      </c>
      <c r="E2085" s="74" t="s">
        <v>4252</v>
      </c>
      <c r="F2085" s="74" t="s">
        <v>4241</v>
      </c>
      <c r="G2085" s="74" t="s">
        <v>396</v>
      </c>
      <c r="H2085" s="74">
        <v>77089</v>
      </c>
      <c r="I2085" s="110">
        <v>121.34</v>
      </c>
      <c r="J2085" s="110">
        <v>0</v>
      </c>
      <c r="K2085" s="110">
        <v>0</v>
      </c>
      <c r="L2085" s="110"/>
      <c r="M2085" s="110">
        <v>0</v>
      </c>
      <c r="N2085" s="110">
        <v>240</v>
      </c>
    </row>
    <row r="2086" spans="1:14" x14ac:dyDescent="0.3">
      <c r="A2086" s="74">
        <v>440062</v>
      </c>
      <c r="B2086" s="74" t="s">
        <v>87</v>
      </c>
      <c r="C2086" s="74">
        <v>30</v>
      </c>
      <c r="D2086" s="74" t="s">
        <v>4084</v>
      </c>
      <c r="E2086" s="74" t="s">
        <v>4085</v>
      </c>
      <c r="F2086" s="74" t="s">
        <v>4081</v>
      </c>
      <c r="G2086" s="74" t="s">
        <v>396</v>
      </c>
      <c r="H2086" s="74" t="s">
        <v>409</v>
      </c>
      <c r="I2086" s="110">
        <v>0</v>
      </c>
      <c r="J2086" s="110"/>
      <c r="K2086" s="110">
        <v>0</v>
      </c>
      <c r="L2086" s="110"/>
      <c r="M2086" s="110">
        <v>0</v>
      </c>
      <c r="N2086" s="110">
        <v>0</v>
      </c>
    </row>
    <row r="2087" spans="1:14" x14ac:dyDescent="0.3">
      <c r="A2087" s="74">
        <v>440291</v>
      </c>
      <c r="B2087" s="74" t="s">
        <v>87</v>
      </c>
      <c r="C2087" s="74">
        <v>30</v>
      </c>
      <c r="D2087" s="74" t="s">
        <v>4277</v>
      </c>
      <c r="E2087" s="74" t="s">
        <v>4278</v>
      </c>
      <c r="F2087" s="74" t="s">
        <v>1643</v>
      </c>
      <c r="G2087" s="74" t="s">
        <v>396</v>
      </c>
      <c r="H2087" s="74" t="s">
        <v>421</v>
      </c>
      <c r="I2087" s="110">
        <v>333.34</v>
      </c>
      <c r="J2087" s="110"/>
      <c r="K2087" s="110"/>
      <c r="L2087" s="110"/>
      <c r="M2087" s="110"/>
      <c r="N2087" s="110"/>
    </row>
    <row r="2088" spans="1:14" x14ac:dyDescent="0.3">
      <c r="A2088" s="74">
        <v>440129</v>
      </c>
      <c r="B2088" s="74" t="s">
        <v>87</v>
      </c>
      <c r="C2088" s="74">
        <v>30</v>
      </c>
      <c r="D2088" s="74" t="s">
        <v>4143</v>
      </c>
      <c r="E2088" s="74" t="s">
        <v>4144</v>
      </c>
      <c r="F2088" s="74" t="s">
        <v>4141</v>
      </c>
      <c r="G2088" s="74" t="s">
        <v>396</v>
      </c>
      <c r="H2088" s="74">
        <v>78405</v>
      </c>
      <c r="I2088" s="110"/>
      <c r="J2088" s="110"/>
      <c r="K2088" s="110"/>
      <c r="L2088" s="110"/>
      <c r="M2088" s="110"/>
      <c r="N2088" s="110"/>
    </row>
    <row r="2089" spans="1:14" x14ac:dyDescent="0.3">
      <c r="A2089" s="74">
        <v>440462</v>
      </c>
      <c r="B2089" s="74" t="s">
        <v>87</v>
      </c>
      <c r="C2089" s="74">
        <v>30</v>
      </c>
      <c r="D2089" s="74" t="s">
        <v>933</v>
      </c>
      <c r="E2089" s="74" t="s">
        <v>4408</v>
      </c>
      <c r="F2089" s="74" t="s">
        <v>4409</v>
      </c>
      <c r="G2089" s="74" t="s">
        <v>396</v>
      </c>
      <c r="H2089" s="74">
        <v>76710</v>
      </c>
      <c r="I2089" s="110">
        <v>300</v>
      </c>
      <c r="J2089" s="110"/>
      <c r="K2089" s="110"/>
      <c r="L2089" s="110"/>
      <c r="M2089" s="110"/>
      <c r="N2089" s="110">
        <v>0</v>
      </c>
    </row>
    <row r="2090" spans="1:14" x14ac:dyDescent="0.3">
      <c r="A2090" s="74">
        <v>320021</v>
      </c>
      <c r="B2090" s="74" t="s">
        <v>87</v>
      </c>
      <c r="C2090" s="74">
        <v>30</v>
      </c>
      <c r="D2090" s="74" t="s">
        <v>4022</v>
      </c>
      <c r="E2090" s="74" t="s">
        <v>4023</v>
      </c>
      <c r="F2090" s="74" t="s">
        <v>4024</v>
      </c>
      <c r="G2090" s="74" t="s">
        <v>399</v>
      </c>
      <c r="H2090" s="74">
        <v>87112</v>
      </c>
      <c r="I2090" s="110">
        <v>504</v>
      </c>
      <c r="J2090" s="110">
        <v>0</v>
      </c>
      <c r="K2090" s="110"/>
      <c r="L2090" s="110"/>
      <c r="M2090" s="110">
        <v>625</v>
      </c>
      <c r="N2090" s="110">
        <v>205</v>
      </c>
    </row>
    <row r="2091" spans="1:14" x14ac:dyDescent="0.3">
      <c r="A2091" s="74">
        <v>440083</v>
      </c>
      <c r="B2091" s="74" t="s">
        <v>87</v>
      </c>
      <c r="C2091" s="74">
        <v>30</v>
      </c>
      <c r="D2091" s="74" t="s">
        <v>5762</v>
      </c>
      <c r="E2091" s="74" t="s">
        <v>5763</v>
      </c>
      <c r="F2091" s="74" t="s">
        <v>5764</v>
      </c>
      <c r="G2091" s="74" t="s">
        <v>396</v>
      </c>
      <c r="H2091" s="74" t="s">
        <v>5765</v>
      </c>
      <c r="I2091" s="110"/>
      <c r="J2091" s="110"/>
      <c r="K2091" s="110"/>
      <c r="L2091" s="110"/>
      <c r="M2091" s="110"/>
      <c r="N2091" s="110"/>
    </row>
    <row r="2092" spans="1:14" x14ac:dyDescent="0.3">
      <c r="A2092" s="74">
        <v>440404</v>
      </c>
      <c r="B2092" s="74" t="s">
        <v>87</v>
      </c>
      <c r="C2092" s="74">
        <v>30</v>
      </c>
      <c r="D2092" s="74" t="s">
        <v>4360</v>
      </c>
      <c r="E2092" s="74" t="s">
        <v>4361</v>
      </c>
      <c r="F2092" s="74" t="s">
        <v>4359</v>
      </c>
      <c r="G2092" s="74" t="s">
        <v>396</v>
      </c>
      <c r="H2092" s="74">
        <v>78227</v>
      </c>
      <c r="I2092" s="110">
        <v>0</v>
      </c>
      <c r="J2092" s="110"/>
      <c r="K2092" s="110"/>
      <c r="L2092" s="110"/>
      <c r="M2092" s="110">
        <v>0</v>
      </c>
      <c r="N2092" s="110">
        <v>0</v>
      </c>
    </row>
    <row r="2093" spans="1:14" x14ac:dyDescent="0.3">
      <c r="A2093" s="74">
        <v>440327</v>
      </c>
      <c r="B2093" s="74" t="s">
        <v>87</v>
      </c>
      <c r="C2093" s="74">
        <v>30</v>
      </c>
      <c r="D2093" s="74" t="s">
        <v>4296</v>
      </c>
      <c r="E2093" s="74" t="s">
        <v>4297</v>
      </c>
      <c r="F2093" s="74" t="s">
        <v>4298</v>
      </c>
      <c r="G2093" s="74" t="s">
        <v>396</v>
      </c>
      <c r="H2093" s="74">
        <v>75454</v>
      </c>
      <c r="I2093" s="110"/>
      <c r="J2093" s="110"/>
      <c r="K2093" s="110"/>
      <c r="L2093" s="110"/>
      <c r="M2093" s="110">
        <v>52</v>
      </c>
      <c r="N2093" s="110">
        <v>73</v>
      </c>
    </row>
    <row r="2094" spans="1:14" x14ac:dyDescent="0.3">
      <c r="A2094" s="74">
        <v>440335</v>
      </c>
      <c r="B2094" s="74" t="s">
        <v>87</v>
      </c>
      <c r="C2094" s="74">
        <v>30</v>
      </c>
      <c r="D2094" s="74" t="s">
        <v>1424</v>
      </c>
      <c r="E2094" s="74" t="s">
        <v>4305</v>
      </c>
      <c r="F2094" s="74" t="s">
        <v>4306</v>
      </c>
      <c r="G2094" s="74" t="s">
        <v>396</v>
      </c>
      <c r="H2094" s="74">
        <v>79701</v>
      </c>
      <c r="I2094" s="110">
        <v>0</v>
      </c>
      <c r="J2094" s="110"/>
      <c r="K2094" s="110"/>
      <c r="L2094" s="110"/>
      <c r="M2094" s="110"/>
      <c r="N2094" s="110"/>
    </row>
    <row r="2095" spans="1:14" x14ac:dyDescent="0.3">
      <c r="A2095" s="74">
        <v>440270</v>
      </c>
      <c r="B2095" s="74" t="s">
        <v>87</v>
      </c>
      <c r="C2095" s="74">
        <v>30</v>
      </c>
      <c r="D2095" s="74" t="s">
        <v>1424</v>
      </c>
      <c r="E2095" s="74" t="s">
        <v>4261</v>
      </c>
      <c r="F2095" s="74" t="s">
        <v>4262</v>
      </c>
      <c r="G2095" s="74" t="s">
        <v>396</v>
      </c>
      <c r="H2095" s="74">
        <v>76458</v>
      </c>
      <c r="I2095" s="110">
        <v>0</v>
      </c>
      <c r="J2095" s="110"/>
      <c r="K2095" s="110">
        <v>0</v>
      </c>
      <c r="L2095" s="110"/>
      <c r="M2095" s="110"/>
      <c r="N2095" s="110">
        <v>95</v>
      </c>
    </row>
    <row r="2096" spans="1:14" x14ac:dyDescent="0.3">
      <c r="A2096" s="74">
        <v>440252</v>
      </c>
      <c r="B2096" s="74" t="s">
        <v>87</v>
      </c>
      <c r="C2096" s="74">
        <v>30</v>
      </c>
      <c r="D2096" s="74" t="s">
        <v>4247</v>
      </c>
      <c r="E2096" s="74" t="s">
        <v>4248</v>
      </c>
      <c r="F2096" s="74" t="s">
        <v>4241</v>
      </c>
      <c r="G2096" s="74" t="s">
        <v>396</v>
      </c>
      <c r="H2096" s="74">
        <v>77024</v>
      </c>
      <c r="I2096" s="110">
        <v>0</v>
      </c>
      <c r="J2096" s="110"/>
      <c r="K2096" s="110"/>
      <c r="L2096" s="110">
        <v>0</v>
      </c>
      <c r="M2096" s="110">
        <v>0</v>
      </c>
      <c r="N2096" s="110">
        <v>0</v>
      </c>
    </row>
    <row r="2097" spans="1:14" x14ac:dyDescent="0.3">
      <c r="A2097" s="74">
        <v>440405</v>
      </c>
      <c r="B2097" s="74" t="s">
        <v>87</v>
      </c>
      <c r="C2097" s="74">
        <v>30</v>
      </c>
      <c r="D2097" s="74" t="s">
        <v>4362</v>
      </c>
      <c r="E2097" s="74" t="s">
        <v>4363</v>
      </c>
      <c r="F2097" s="74" t="s">
        <v>4364</v>
      </c>
      <c r="G2097" s="74" t="s">
        <v>396</v>
      </c>
      <c r="H2097" s="74" t="s">
        <v>500</v>
      </c>
      <c r="I2097" s="110"/>
      <c r="J2097" s="110"/>
      <c r="K2097" s="110">
        <v>0</v>
      </c>
      <c r="L2097" s="110">
        <v>0</v>
      </c>
      <c r="M2097" s="110">
        <v>0</v>
      </c>
      <c r="N2097" s="110">
        <v>0</v>
      </c>
    </row>
    <row r="2098" spans="1:14" x14ac:dyDescent="0.3">
      <c r="A2098" s="74">
        <v>440146</v>
      </c>
      <c r="B2098" s="74" t="s">
        <v>87</v>
      </c>
      <c r="C2098" s="74">
        <v>30</v>
      </c>
      <c r="D2098" s="74" t="s">
        <v>4157</v>
      </c>
      <c r="E2098" s="74" t="s">
        <v>4158</v>
      </c>
      <c r="F2098" s="74" t="s">
        <v>4147</v>
      </c>
      <c r="G2098" s="74" t="s">
        <v>396</v>
      </c>
      <c r="H2098" s="74">
        <v>75229</v>
      </c>
      <c r="I2098" s="110">
        <v>0</v>
      </c>
      <c r="J2098" s="110"/>
      <c r="K2098" s="110"/>
      <c r="L2098" s="110"/>
      <c r="M2098" s="110"/>
      <c r="N2098" s="110">
        <v>0</v>
      </c>
    </row>
    <row r="2099" spans="1:14" x14ac:dyDescent="0.3">
      <c r="A2099" s="74">
        <v>449030</v>
      </c>
      <c r="B2099" s="74" t="s">
        <v>87</v>
      </c>
      <c r="C2099" s="74">
        <v>30</v>
      </c>
      <c r="D2099" s="74" t="s">
        <v>4477</v>
      </c>
      <c r="E2099" s="74" t="s">
        <v>4478</v>
      </c>
      <c r="F2099" s="74" t="s">
        <v>4194</v>
      </c>
      <c r="G2099" s="74" t="s">
        <v>396</v>
      </c>
      <c r="H2099" s="74" t="s">
        <v>424</v>
      </c>
      <c r="I2099" s="110">
        <v>0</v>
      </c>
      <c r="J2099" s="110">
        <v>0</v>
      </c>
      <c r="K2099" s="110">
        <v>0</v>
      </c>
      <c r="L2099" s="110"/>
      <c r="M2099" s="110"/>
      <c r="N2099" s="110"/>
    </row>
    <row r="2100" spans="1:14" x14ac:dyDescent="0.3">
      <c r="A2100" s="74">
        <v>440214</v>
      </c>
      <c r="B2100" s="74" t="s">
        <v>87</v>
      </c>
      <c r="C2100" s="74">
        <v>30</v>
      </c>
      <c r="D2100" s="74" t="s">
        <v>5766</v>
      </c>
      <c r="E2100" s="74" t="s">
        <v>5767</v>
      </c>
      <c r="F2100" s="74" t="s">
        <v>4218</v>
      </c>
      <c r="G2100" s="74" t="s">
        <v>396</v>
      </c>
      <c r="H2100" s="74">
        <v>75041</v>
      </c>
      <c r="I2100" s="110"/>
      <c r="J2100" s="110"/>
      <c r="K2100" s="110"/>
      <c r="L2100" s="110"/>
      <c r="M2100" s="110"/>
      <c r="N2100" s="110"/>
    </row>
    <row r="2101" spans="1:14" x14ac:dyDescent="0.3">
      <c r="A2101" s="74">
        <v>440341</v>
      </c>
      <c r="B2101" s="74" t="s">
        <v>87</v>
      </c>
      <c r="C2101" s="74">
        <v>30</v>
      </c>
      <c r="D2101" s="74" t="s">
        <v>4313</v>
      </c>
      <c r="E2101" s="74" t="s">
        <v>4314</v>
      </c>
      <c r="F2101" s="74" t="s">
        <v>4315</v>
      </c>
      <c r="G2101" s="74" t="s">
        <v>396</v>
      </c>
      <c r="H2101" s="74">
        <v>75853</v>
      </c>
      <c r="I2101" s="110"/>
      <c r="J2101" s="110"/>
      <c r="K2101" s="110"/>
      <c r="L2101" s="110"/>
      <c r="M2101" s="110"/>
      <c r="N2101" s="110"/>
    </row>
    <row r="2102" spans="1:14" x14ac:dyDescent="0.3">
      <c r="A2102" s="74">
        <v>320022</v>
      </c>
      <c r="B2102" s="74" t="s">
        <v>87</v>
      </c>
      <c r="C2102" s="74">
        <v>30</v>
      </c>
      <c r="D2102" s="74" t="s">
        <v>4025</v>
      </c>
      <c r="E2102" s="74" t="s">
        <v>4026</v>
      </c>
      <c r="F2102" s="74" t="s">
        <v>4024</v>
      </c>
      <c r="G2102" s="74" t="s">
        <v>399</v>
      </c>
      <c r="H2102" s="74">
        <v>87106</v>
      </c>
      <c r="I2102" s="110">
        <v>2650</v>
      </c>
      <c r="J2102" s="110"/>
      <c r="K2102" s="110">
        <v>100</v>
      </c>
      <c r="L2102" s="110">
        <v>100</v>
      </c>
      <c r="M2102" s="110">
        <v>0</v>
      </c>
      <c r="N2102" s="110">
        <v>1575</v>
      </c>
    </row>
    <row r="2103" spans="1:14" x14ac:dyDescent="0.3">
      <c r="A2103" s="74">
        <v>440194</v>
      </c>
      <c r="B2103" s="74" t="s">
        <v>87</v>
      </c>
      <c r="C2103" s="74">
        <v>30</v>
      </c>
      <c r="D2103" s="74" t="s">
        <v>4198</v>
      </c>
      <c r="E2103" s="74" t="s">
        <v>4199</v>
      </c>
      <c r="F2103" s="74" t="s">
        <v>4200</v>
      </c>
      <c r="G2103" s="74" t="s">
        <v>396</v>
      </c>
      <c r="H2103" s="74">
        <v>76134</v>
      </c>
      <c r="I2103" s="110"/>
      <c r="J2103" s="110"/>
      <c r="K2103" s="110">
        <v>0</v>
      </c>
      <c r="L2103" s="110">
        <v>0</v>
      </c>
      <c r="M2103" s="110">
        <v>0</v>
      </c>
      <c r="N2103" s="110">
        <v>0</v>
      </c>
    </row>
    <row r="2104" spans="1:14" x14ac:dyDescent="0.3">
      <c r="A2104" s="74">
        <v>440202</v>
      </c>
      <c r="B2104" s="74" t="s">
        <v>87</v>
      </c>
      <c r="C2104" s="74">
        <v>30</v>
      </c>
      <c r="D2104" s="74" t="s">
        <v>4207</v>
      </c>
      <c r="E2104" s="74" t="s">
        <v>4208</v>
      </c>
      <c r="F2104" s="74" t="s">
        <v>4200</v>
      </c>
      <c r="G2104" s="74" t="s">
        <v>396</v>
      </c>
      <c r="H2104" s="74">
        <v>76104</v>
      </c>
      <c r="I2104" s="110"/>
      <c r="J2104" s="110"/>
      <c r="K2104" s="110">
        <v>200</v>
      </c>
      <c r="L2104" s="110">
        <v>200</v>
      </c>
      <c r="M2104" s="110">
        <v>200</v>
      </c>
      <c r="N2104" s="110">
        <v>200</v>
      </c>
    </row>
    <row r="2105" spans="1:14" x14ac:dyDescent="0.3">
      <c r="A2105" s="74">
        <v>440589</v>
      </c>
      <c r="B2105" s="74" t="s">
        <v>87</v>
      </c>
      <c r="C2105" s="74">
        <v>30</v>
      </c>
      <c r="D2105" s="74" t="s">
        <v>4471</v>
      </c>
      <c r="E2105" s="74" t="s">
        <v>4472</v>
      </c>
      <c r="F2105" s="74" t="s">
        <v>4357</v>
      </c>
      <c r="G2105" s="74" t="s">
        <v>396</v>
      </c>
      <c r="H2105" s="74">
        <v>78258</v>
      </c>
      <c r="I2105" s="110"/>
      <c r="J2105" s="110"/>
      <c r="K2105" s="110"/>
      <c r="L2105" s="110"/>
      <c r="M2105" s="110"/>
      <c r="N2105" s="110"/>
    </row>
    <row r="2106" spans="1:14" x14ac:dyDescent="0.3">
      <c r="A2106" s="74">
        <v>440181</v>
      </c>
      <c r="B2106" s="74" t="s">
        <v>87</v>
      </c>
      <c r="C2106" s="74">
        <v>30</v>
      </c>
      <c r="D2106" s="74" t="s">
        <v>5768</v>
      </c>
      <c r="E2106" s="74" t="s">
        <v>5769</v>
      </c>
      <c r="F2106" s="74" t="s">
        <v>4185</v>
      </c>
      <c r="G2106" s="74" t="s">
        <v>396</v>
      </c>
      <c r="H2106" s="74">
        <v>79924</v>
      </c>
      <c r="I2106" s="110">
        <v>0</v>
      </c>
      <c r="J2106" s="110"/>
      <c r="K2106" s="110">
        <v>0</v>
      </c>
      <c r="L2106" s="110">
        <v>0</v>
      </c>
      <c r="M2106" s="110">
        <v>0</v>
      </c>
      <c r="N2106" s="110">
        <v>0</v>
      </c>
    </row>
    <row r="2107" spans="1:14" x14ac:dyDescent="0.3">
      <c r="A2107" s="74">
        <v>440147</v>
      </c>
      <c r="B2107" s="74" t="s">
        <v>87</v>
      </c>
      <c r="C2107" s="74">
        <v>30</v>
      </c>
      <c r="D2107" s="74" t="s">
        <v>4159</v>
      </c>
      <c r="E2107" s="74" t="s">
        <v>4160</v>
      </c>
      <c r="F2107" s="74" t="s">
        <v>4147</v>
      </c>
      <c r="G2107" s="74" t="s">
        <v>396</v>
      </c>
      <c r="H2107" s="74">
        <v>75225</v>
      </c>
      <c r="I2107" s="110"/>
      <c r="J2107" s="110"/>
      <c r="K2107" s="110"/>
      <c r="L2107" s="110"/>
      <c r="M2107" s="110">
        <v>130</v>
      </c>
      <c r="N2107" s="110">
        <v>1226</v>
      </c>
    </row>
    <row r="2108" spans="1:14" x14ac:dyDescent="0.3">
      <c r="A2108" s="74">
        <v>440054</v>
      </c>
      <c r="B2108" s="74" t="s">
        <v>87</v>
      </c>
      <c r="C2108" s="74">
        <v>30</v>
      </c>
      <c r="D2108" s="74" t="s">
        <v>2887</v>
      </c>
      <c r="E2108" s="74" t="s">
        <v>4075</v>
      </c>
      <c r="F2108" s="74" t="s">
        <v>4051</v>
      </c>
      <c r="G2108" s="74" t="s">
        <v>396</v>
      </c>
      <c r="H2108" s="74">
        <v>76012</v>
      </c>
      <c r="I2108" s="110">
        <v>700</v>
      </c>
      <c r="J2108" s="110"/>
      <c r="K2108" s="110"/>
      <c r="L2108" s="110"/>
      <c r="M2108" s="110">
        <v>0</v>
      </c>
      <c r="N2108" s="110">
        <v>290</v>
      </c>
    </row>
    <row r="2109" spans="1:14" x14ac:dyDescent="0.3">
      <c r="A2109" s="74">
        <v>440078</v>
      </c>
      <c r="B2109" s="74" t="s">
        <v>87</v>
      </c>
      <c r="C2109" s="74">
        <v>30</v>
      </c>
      <c r="D2109" s="74" t="s">
        <v>1617</v>
      </c>
      <c r="E2109" s="74" t="s">
        <v>4101</v>
      </c>
      <c r="F2109" s="74" t="s">
        <v>3664</v>
      </c>
      <c r="G2109" s="74" t="s">
        <v>396</v>
      </c>
      <c r="H2109" s="74">
        <v>77708</v>
      </c>
      <c r="I2109" s="110">
        <v>77.34</v>
      </c>
      <c r="J2109" s="110">
        <v>0</v>
      </c>
      <c r="K2109" s="110">
        <v>0</v>
      </c>
      <c r="L2109" s="110"/>
      <c r="M2109" s="110">
        <v>0</v>
      </c>
      <c r="N2109" s="110">
        <v>0</v>
      </c>
    </row>
    <row r="2110" spans="1:14" x14ac:dyDescent="0.3">
      <c r="A2110" s="74">
        <v>440148</v>
      </c>
      <c r="B2110" s="74" t="s">
        <v>87</v>
      </c>
      <c r="C2110" s="74">
        <v>30</v>
      </c>
      <c r="D2110" s="74" t="s">
        <v>4161</v>
      </c>
      <c r="E2110" s="74" t="s">
        <v>4162</v>
      </c>
      <c r="F2110" s="74" t="s">
        <v>3613</v>
      </c>
      <c r="G2110" s="74" t="s">
        <v>396</v>
      </c>
      <c r="H2110" s="74" t="s">
        <v>594</v>
      </c>
      <c r="I2110" s="110">
        <v>0</v>
      </c>
      <c r="J2110" s="110"/>
      <c r="K2110" s="110"/>
      <c r="L2110" s="110"/>
      <c r="M2110" s="110">
        <v>0</v>
      </c>
      <c r="N2110" s="110"/>
    </row>
    <row r="2111" spans="1:14" x14ac:dyDescent="0.3">
      <c r="A2111" s="74">
        <v>440254</v>
      </c>
      <c r="B2111" s="74" t="s">
        <v>87</v>
      </c>
      <c r="C2111" s="74">
        <v>30</v>
      </c>
      <c r="D2111" s="74" t="s">
        <v>4249</v>
      </c>
      <c r="E2111" s="74" t="s">
        <v>4250</v>
      </c>
      <c r="F2111" s="74" t="s">
        <v>4241</v>
      </c>
      <c r="G2111" s="74" t="s">
        <v>396</v>
      </c>
      <c r="H2111" s="74">
        <v>77018</v>
      </c>
      <c r="I2111" s="110">
        <v>144.59</v>
      </c>
      <c r="J2111" s="110"/>
      <c r="K2111" s="110">
        <v>0</v>
      </c>
      <c r="L2111" s="110"/>
      <c r="M2111" s="110"/>
      <c r="N2111" s="110">
        <v>0</v>
      </c>
    </row>
    <row r="2112" spans="1:14" x14ac:dyDescent="0.3">
      <c r="A2112" s="74">
        <v>440475</v>
      </c>
      <c r="B2112" s="74" t="s">
        <v>87</v>
      </c>
      <c r="C2112" s="74">
        <v>30</v>
      </c>
      <c r="D2112" s="74" t="s">
        <v>1855</v>
      </c>
      <c r="E2112" s="74" t="s">
        <v>4417</v>
      </c>
      <c r="F2112" s="74" t="s">
        <v>4418</v>
      </c>
      <c r="G2112" s="74" t="s">
        <v>396</v>
      </c>
      <c r="H2112" s="74">
        <v>76308</v>
      </c>
      <c r="I2112" s="110">
        <v>200</v>
      </c>
      <c r="J2112" s="110"/>
      <c r="K2112" s="110"/>
      <c r="L2112" s="110"/>
      <c r="M2112" s="110">
        <v>0</v>
      </c>
      <c r="N2112" s="110">
        <v>70</v>
      </c>
    </row>
    <row r="2113" spans="1:14" x14ac:dyDescent="0.3">
      <c r="A2113" s="74">
        <v>440464</v>
      </c>
      <c r="B2113" s="74" t="s">
        <v>87</v>
      </c>
      <c r="C2113" s="74">
        <v>30</v>
      </c>
      <c r="D2113" s="74" t="s">
        <v>4410</v>
      </c>
      <c r="E2113" s="74" t="s">
        <v>4411</v>
      </c>
      <c r="F2113" s="74" t="s">
        <v>4407</v>
      </c>
      <c r="G2113" s="74" t="s">
        <v>396</v>
      </c>
      <c r="H2113" s="74">
        <v>76710</v>
      </c>
      <c r="I2113" s="110">
        <v>493</v>
      </c>
      <c r="J2113" s="110">
        <v>0</v>
      </c>
      <c r="K2113" s="110"/>
      <c r="L2113" s="110"/>
      <c r="M2113" s="110"/>
      <c r="N2113" s="110">
        <v>0</v>
      </c>
    </row>
    <row r="2114" spans="1:14" x14ac:dyDescent="0.3">
      <c r="A2114" s="74">
        <v>440197</v>
      </c>
      <c r="B2114" s="74" t="s">
        <v>87</v>
      </c>
      <c r="C2114" s="74">
        <v>30</v>
      </c>
      <c r="D2114" s="74" t="s">
        <v>4201</v>
      </c>
      <c r="E2114" s="74" t="s">
        <v>4202</v>
      </c>
      <c r="F2114" s="74" t="s">
        <v>4194</v>
      </c>
      <c r="G2114" s="74" t="s">
        <v>396</v>
      </c>
      <c r="H2114" s="74">
        <v>76118</v>
      </c>
      <c r="I2114" s="110">
        <v>0</v>
      </c>
      <c r="J2114" s="110">
        <v>0</v>
      </c>
      <c r="K2114" s="110"/>
      <c r="L2114" s="110"/>
      <c r="M2114" s="110">
        <v>285</v>
      </c>
      <c r="N2114" s="110">
        <v>381</v>
      </c>
    </row>
    <row r="2115" spans="1:14" x14ac:dyDescent="0.3">
      <c r="A2115" s="74">
        <v>440198</v>
      </c>
      <c r="B2115" s="74" t="s">
        <v>87</v>
      </c>
      <c r="C2115" s="74">
        <v>30</v>
      </c>
      <c r="D2115" s="74" t="s">
        <v>4203</v>
      </c>
      <c r="E2115" s="74" t="s">
        <v>4204</v>
      </c>
      <c r="F2115" s="74" t="s">
        <v>4200</v>
      </c>
      <c r="G2115" s="74" t="s">
        <v>396</v>
      </c>
      <c r="H2115" s="74">
        <v>76116</v>
      </c>
      <c r="I2115" s="110">
        <v>1685.39</v>
      </c>
      <c r="J2115" s="110"/>
      <c r="K2115" s="110">
        <v>0</v>
      </c>
      <c r="L2115" s="110"/>
      <c r="M2115" s="110">
        <v>145</v>
      </c>
      <c r="N2115" s="110">
        <v>140</v>
      </c>
    </row>
    <row r="2116" spans="1:14" x14ac:dyDescent="0.3">
      <c r="A2116" s="74">
        <v>440199</v>
      </c>
      <c r="B2116" s="74" t="s">
        <v>87</v>
      </c>
      <c r="C2116" s="74">
        <v>30</v>
      </c>
      <c r="D2116" s="74" t="s">
        <v>4205</v>
      </c>
      <c r="E2116" s="74" t="s">
        <v>4206</v>
      </c>
      <c r="F2116" s="74" t="s">
        <v>4200</v>
      </c>
      <c r="G2116" s="74" t="s">
        <v>396</v>
      </c>
      <c r="H2116" s="74">
        <v>76114</v>
      </c>
      <c r="I2116" s="110">
        <v>131.74</v>
      </c>
      <c r="J2116" s="110">
        <v>0</v>
      </c>
      <c r="K2116" s="110">
        <v>0</v>
      </c>
      <c r="L2116" s="110"/>
      <c r="M2116" s="110"/>
      <c r="N2116" s="110"/>
    </row>
    <row r="2117" spans="1:14" x14ac:dyDescent="0.3">
      <c r="A2117" s="74">
        <v>440495</v>
      </c>
      <c r="B2117" s="74" t="s">
        <v>87</v>
      </c>
      <c r="C2117" s="74">
        <v>30</v>
      </c>
      <c r="D2117" s="74" t="s">
        <v>4426</v>
      </c>
      <c r="E2117" s="74" t="s">
        <v>6478</v>
      </c>
      <c r="F2117" s="74" t="s">
        <v>6479</v>
      </c>
      <c r="G2117" s="74" t="s">
        <v>396</v>
      </c>
      <c r="H2117" s="74" t="s">
        <v>6480</v>
      </c>
      <c r="I2117" s="110"/>
      <c r="J2117" s="110"/>
      <c r="K2117" s="110"/>
      <c r="L2117" s="110"/>
      <c r="M2117" s="110"/>
      <c r="N2117" s="110">
        <v>0</v>
      </c>
    </row>
    <row r="2118" spans="1:14" x14ac:dyDescent="0.3">
      <c r="A2118" s="74">
        <v>440489</v>
      </c>
      <c r="B2118" s="74" t="s">
        <v>87</v>
      </c>
      <c r="C2118" s="74">
        <v>30</v>
      </c>
      <c r="D2118" s="74" t="s">
        <v>4423</v>
      </c>
      <c r="E2118" s="74" t="s">
        <v>4424</v>
      </c>
      <c r="F2118" s="74" t="s">
        <v>4425</v>
      </c>
      <c r="G2118" s="74" t="s">
        <v>396</v>
      </c>
      <c r="H2118" s="74">
        <v>78645</v>
      </c>
      <c r="I2118" s="110">
        <v>0</v>
      </c>
      <c r="J2118" s="110"/>
      <c r="K2118" s="110"/>
      <c r="L2118" s="110"/>
      <c r="M2118" s="110"/>
      <c r="N2118" s="110"/>
    </row>
    <row r="2119" spans="1:14" x14ac:dyDescent="0.3">
      <c r="A2119" s="74">
        <v>440403</v>
      </c>
      <c r="B2119" s="74" t="s">
        <v>87</v>
      </c>
      <c r="C2119" s="74">
        <v>30</v>
      </c>
      <c r="D2119" s="74" t="s">
        <v>6154</v>
      </c>
      <c r="E2119" s="74" t="s">
        <v>6155</v>
      </c>
      <c r="F2119" s="74" t="s">
        <v>4359</v>
      </c>
      <c r="G2119" s="74" t="s">
        <v>396</v>
      </c>
      <c r="H2119" s="74" t="s">
        <v>6156</v>
      </c>
      <c r="I2119" s="110"/>
      <c r="J2119" s="110"/>
      <c r="K2119" s="110"/>
      <c r="L2119" s="110"/>
      <c r="M2119" s="110"/>
      <c r="N2119" s="110"/>
    </row>
    <row r="2120" spans="1:14" x14ac:dyDescent="0.3">
      <c r="A2120" s="74">
        <v>440153</v>
      </c>
      <c r="B2120" s="74" t="s">
        <v>87</v>
      </c>
      <c r="C2120" s="74">
        <v>30</v>
      </c>
      <c r="D2120" s="74" t="s">
        <v>4163</v>
      </c>
      <c r="E2120" s="74" t="s">
        <v>4164</v>
      </c>
      <c r="F2120" s="74" t="s">
        <v>4147</v>
      </c>
      <c r="G2120" s="74" t="s">
        <v>396</v>
      </c>
      <c r="H2120" s="74">
        <v>75208</v>
      </c>
      <c r="I2120" s="110">
        <v>0</v>
      </c>
      <c r="J2120" s="110"/>
      <c r="K2120" s="110"/>
      <c r="L2120" s="110"/>
      <c r="M2120" s="110"/>
      <c r="N2120" s="110"/>
    </row>
    <row r="2121" spans="1:14" x14ac:dyDescent="0.3">
      <c r="A2121" s="74">
        <v>440496</v>
      </c>
      <c r="B2121" s="74" t="s">
        <v>87</v>
      </c>
      <c r="C2121" s="74">
        <v>30</v>
      </c>
      <c r="D2121" s="74" t="s">
        <v>4427</v>
      </c>
      <c r="E2121" s="74" t="s">
        <v>4428</v>
      </c>
      <c r="F2121" s="74" t="s">
        <v>4429</v>
      </c>
      <c r="G2121" s="74" t="s">
        <v>396</v>
      </c>
      <c r="H2121" s="74">
        <v>78664</v>
      </c>
      <c r="I2121" s="110">
        <v>443.48</v>
      </c>
      <c r="J2121" s="110"/>
      <c r="K2121" s="110"/>
      <c r="L2121" s="110"/>
      <c r="M2121" s="110">
        <v>0</v>
      </c>
      <c r="N2121" s="110">
        <v>0</v>
      </c>
    </row>
    <row r="2122" spans="1:14" x14ac:dyDescent="0.3">
      <c r="A2122" s="74">
        <v>440003</v>
      </c>
      <c r="B2122" s="74" t="s">
        <v>87</v>
      </c>
      <c r="C2122" s="74">
        <v>30</v>
      </c>
      <c r="D2122" s="74" t="s">
        <v>4049</v>
      </c>
      <c r="E2122" s="74" t="s">
        <v>4050</v>
      </c>
      <c r="F2122" s="74" t="s">
        <v>4051</v>
      </c>
      <c r="G2122" s="74" t="s">
        <v>396</v>
      </c>
      <c r="H2122" s="74">
        <v>76017</v>
      </c>
      <c r="I2122" s="110">
        <v>1250</v>
      </c>
      <c r="J2122" s="110"/>
      <c r="K2122" s="110"/>
      <c r="L2122" s="110"/>
      <c r="M2122" s="110"/>
      <c r="N2122" s="110">
        <v>0</v>
      </c>
    </row>
    <row r="2123" spans="1:14" x14ac:dyDescent="0.3">
      <c r="A2123" s="74">
        <v>440488</v>
      </c>
      <c r="B2123" s="74" t="s">
        <v>87</v>
      </c>
      <c r="C2123" s="74">
        <v>30</v>
      </c>
      <c r="D2123" s="74" t="s">
        <v>2832</v>
      </c>
      <c r="E2123" s="74" t="s">
        <v>4422</v>
      </c>
      <c r="F2123" s="74" t="s">
        <v>2009</v>
      </c>
      <c r="G2123" s="74" t="s">
        <v>396</v>
      </c>
      <c r="H2123" s="74">
        <v>75007</v>
      </c>
      <c r="I2123" s="110">
        <v>166.66</v>
      </c>
      <c r="J2123" s="110"/>
      <c r="K2123" s="110"/>
      <c r="L2123" s="110"/>
      <c r="M2123" s="110"/>
      <c r="N2123" s="110">
        <v>38</v>
      </c>
    </row>
    <row r="2124" spans="1:14" x14ac:dyDescent="0.3">
      <c r="A2124" s="74">
        <v>440499</v>
      </c>
      <c r="B2124" s="74" t="s">
        <v>87</v>
      </c>
      <c r="C2124" s="74">
        <v>30</v>
      </c>
      <c r="D2124" s="74" t="s">
        <v>4430</v>
      </c>
      <c r="E2124" s="74" t="s">
        <v>4431</v>
      </c>
      <c r="F2124" s="74" t="s">
        <v>4081</v>
      </c>
      <c r="G2124" s="74" t="s">
        <v>396</v>
      </c>
      <c r="H2124" s="74">
        <v>78730</v>
      </c>
      <c r="I2124" s="110"/>
      <c r="J2124" s="110"/>
      <c r="K2124" s="110">
        <v>0</v>
      </c>
      <c r="L2124" s="110"/>
      <c r="M2124" s="110"/>
      <c r="N2124" s="110">
        <v>0</v>
      </c>
    </row>
    <row r="2125" spans="1:14" x14ac:dyDescent="0.3">
      <c r="A2125" s="74">
        <v>320023</v>
      </c>
      <c r="B2125" s="74" t="s">
        <v>87</v>
      </c>
      <c r="C2125" s="74">
        <v>30</v>
      </c>
      <c r="D2125" s="74" t="s">
        <v>4027</v>
      </c>
      <c r="E2125" s="74" t="s">
        <v>4028</v>
      </c>
      <c r="F2125" s="74" t="s">
        <v>4024</v>
      </c>
      <c r="G2125" s="74" t="s">
        <v>399</v>
      </c>
      <c r="H2125" s="74">
        <v>87110</v>
      </c>
      <c r="I2125" s="110"/>
      <c r="J2125" s="110"/>
      <c r="K2125" s="110">
        <v>0</v>
      </c>
      <c r="L2125" s="110">
        <v>0</v>
      </c>
      <c r="M2125" s="110">
        <v>0</v>
      </c>
      <c r="N2125" s="110">
        <v>0</v>
      </c>
    </row>
    <row r="2126" spans="1:14" x14ac:dyDescent="0.3">
      <c r="A2126" s="74">
        <v>440064</v>
      </c>
      <c r="B2126" s="74" t="s">
        <v>87</v>
      </c>
      <c r="C2126" s="74">
        <v>30</v>
      </c>
      <c r="D2126" s="74" t="s">
        <v>4087</v>
      </c>
      <c r="E2126" s="74" t="s">
        <v>4088</v>
      </c>
      <c r="F2126" s="74" t="s">
        <v>4081</v>
      </c>
      <c r="G2126" s="74" t="s">
        <v>396</v>
      </c>
      <c r="H2126" s="74" t="s">
        <v>410</v>
      </c>
      <c r="I2126" s="110"/>
      <c r="J2126" s="110">
        <v>0</v>
      </c>
      <c r="K2126" s="110"/>
      <c r="L2126" s="110"/>
      <c r="M2126" s="110"/>
      <c r="N2126" s="110">
        <v>0</v>
      </c>
    </row>
    <row r="2127" spans="1:14" x14ac:dyDescent="0.3">
      <c r="A2127" s="74">
        <v>440203</v>
      </c>
      <c r="B2127" s="74" t="s">
        <v>87</v>
      </c>
      <c r="C2127" s="74">
        <v>30</v>
      </c>
      <c r="D2127" s="74" t="s">
        <v>4209</v>
      </c>
      <c r="E2127" s="74" t="s">
        <v>4210</v>
      </c>
      <c r="F2127" s="74" t="s">
        <v>4200</v>
      </c>
      <c r="G2127" s="74" t="s">
        <v>396</v>
      </c>
      <c r="H2127" s="74">
        <v>76133</v>
      </c>
      <c r="I2127" s="110">
        <v>0</v>
      </c>
      <c r="J2127" s="110"/>
      <c r="K2127" s="110"/>
      <c r="L2127" s="110">
        <v>0</v>
      </c>
      <c r="M2127" s="110">
        <v>975</v>
      </c>
      <c r="N2127" s="110">
        <v>722</v>
      </c>
    </row>
    <row r="2128" spans="1:14" x14ac:dyDescent="0.3">
      <c r="A2128" s="74">
        <v>440130</v>
      </c>
      <c r="B2128" s="74" t="s">
        <v>87</v>
      </c>
      <c r="C2128" s="74">
        <v>30</v>
      </c>
      <c r="D2128" s="74" t="s">
        <v>4145</v>
      </c>
      <c r="E2128" s="74" t="s">
        <v>4146</v>
      </c>
      <c r="F2128" s="74" t="s">
        <v>4141</v>
      </c>
      <c r="G2128" s="74" t="s">
        <v>396</v>
      </c>
      <c r="H2128" s="74">
        <v>78412</v>
      </c>
      <c r="I2128" s="110"/>
      <c r="J2128" s="110"/>
      <c r="K2128" s="110"/>
      <c r="L2128" s="110"/>
      <c r="M2128" s="110">
        <v>0</v>
      </c>
      <c r="N2128" s="110">
        <v>50</v>
      </c>
    </row>
    <row r="2129" spans="1:14" x14ac:dyDescent="0.3">
      <c r="A2129" s="74">
        <v>440311</v>
      </c>
      <c r="B2129" s="74" t="s">
        <v>87</v>
      </c>
      <c r="C2129" s="74">
        <v>30</v>
      </c>
      <c r="D2129" s="74" t="s">
        <v>6157</v>
      </c>
      <c r="E2129" s="74" t="s">
        <v>6158</v>
      </c>
      <c r="F2129" s="74" t="s">
        <v>6159</v>
      </c>
      <c r="G2129" s="74" t="s">
        <v>396</v>
      </c>
      <c r="H2129" s="74">
        <v>77879</v>
      </c>
      <c r="I2129" s="110"/>
      <c r="J2129" s="110"/>
      <c r="K2129" s="110">
        <v>0</v>
      </c>
      <c r="L2129" s="110"/>
      <c r="M2129" s="110"/>
      <c r="N2129" s="110"/>
    </row>
    <row r="2130" spans="1:14" x14ac:dyDescent="0.3">
      <c r="A2130" s="74">
        <v>440227</v>
      </c>
      <c r="B2130" s="74" t="s">
        <v>87</v>
      </c>
      <c r="C2130" s="74">
        <v>30</v>
      </c>
      <c r="D2130" s="74" t="s">
        <v>6160</v>
      </c>
      <c r="E2130" s="74" t="s">
        <v>6161</v>
      </c>
      <c r="F2130" s="74" t="s">
        <v>6162</v>
      </c>
      <c r="G2130" s="74" t="s">
        <v>396</v>
      </c>
      <c r="H2130" s="74">
        <v>75844</v>
      </c>
      <c r="I2130" s="110"/>
      <c r="J2130" s="110"/>
      <c r="K2130" s="110"/>
      <c r="L2130" s="110"/>
      <c r="M2130" s="110">
        <v>0</v>
      </c>
      <c r="N2130" s="110">
        <v>0</v>
      </c>
    </row>
    <row r="2131" spans="1:14" x14ac:dyDescent="0.3">
      <c r="A2131" s="74">
        <v>440416</v>
      </c>
      <c r="B2131" s="74" t="s">
        <v>87</v>
      </c>
      <c r="C2131" s="74">
        <v>30</v>
      </c>
      <c r="D2131" s="74" t="s">
        <v>4371</v>
      </c>
      <c r="E2131" s="74" t="s">
        <v>4372</v>
      </c>
      <c r="F2131" s="74" t="s">
        <v>4373</v>
      </c>
      <c r="G2131" s="74" t="s">
        <v>396</v>
      </c>
      <c r="H2131" s="74">
        <v>77586</v>
      </c>
      <c r="I2131" s="110">
        <v>0</v>
      </c>
      <c r="J2131" s="110"/>
      <c r="K2131" s="110"/>
      <c r="L2131" s="110"/>
      <c r="M2131" s="110">
        <v>125</v>
      </c>
      <c r="N2131" s="110">
        <v>0</v>
      </c>
    </row>
    <row r="2132" spans="1:14" x14ac:dyDescent="0.3">
      <c r="A2132" s="74">
        <v>440077</v>
      </c>
      <c r="B2132" s="74" t="s">
        <v>87</v>
      </c>
      <c r="C2132" s="74">
        <v>30</v>
      </c>
      <c r="D2132" s="74" t="s">
        <v>5770</v>
      </c>
      <c r="E2132" s="74" t="s">
        <v>5771</v>
      </c>
      <c r="F2132" s="74" t="s">
        <v>4100</v>
      </c>
      <c r="G2132" s="74" t="s">
        <v>396</v>
      </c>
      <c r="H2132" s="74">
        <v>77701</v>
      </c>
      <c r="I2132" s="110"/>
      <c r="J2132" s="110"/>
      <c r="K2132" s="110"/>
      <c r="L2132" s="110"/>
      <c r="M2132" s="110"/>
      <c r="N2132" s="110"/>
    </row>
    <row r="2133" spans="1:14" x14ac:dyDescent="0.3">
      <c r="A2133" s="74">
        <v>440140</v>
      </c>
      <c r="B2133" s="74" t="s">
        <v>87</v>
      </c>
      <c r="C2133" s="74">
        <v>30</v>
      </c>
      <c r="D2133" s="74" t="s">
        <v>4151</v>
      </c>
      <c r="E2133" s="74" t="s">
        <v>4152</v>
      </c>
      <c r="F2133" s="74" t="s">
        <v>4147</v>
      </c>
      <c r="G2133" s="74" t="s">
        <v>396</v>
      </c>
      <c r="H2133" s="74">
        <v>75216</v>
      </c>
      <c r="I2133" s="110">
        <v>0</v>
      </c>
      <c r="J2133" s="110"/>
      <c r="K2133" s="110"/>
      <c r="L2133" s="110"/>
      <c r="M2133" s="110"/>
      <c r="N2133" s="110"/>
    </row>
    <row r="2134" spans="1:14" x14ac:dyDescent="0.3">
      <c r="A2134" s="74">
        <v>440019</v>
      </c>
      <c r="B2134" s="74" t="s">
        <v>87</v>
      </c>
      <c r="C2134" s="74">
        <v>30</v>
      </c>
      <c r="D2134" s="74" t="s">
        <v>4054</v>
      </c>
      <c r="E2134" s="74" t="s">
        <v>4055</v>
      </c>
      <c r="F2134" s="74" t="s">
        <v>4056</v>
      </c>
      <c r="G2134" s="74" t="s">
        <v>396</v>
      </c>
      <c r="H2134" s="74">
        <v>77380</v>
      </c>
      <c r="I2134" s="110">
        <v>0</v>
      </c>
      <c r="J2134" s="110"/>
      <c r="K2134" s="110">
        <v>0</v>
      </c>
      <c r="L2134" s="110"/>
      <c r="M2134" s="110">
        <v>0</v>
      </c>
      <c r="N2134" s="110">
        <v>0</v>
      </c>
    </row>
    <row r="2135" spans="1:14" x14ac:dyDescent="0.3">
      <c r="A2135" s="74">
        <v>440583</v>
      </c>
      <c r="B2135" s="74" t="s">
        <v>87</v>
      </c>
      <c r="C2135" s="74">
        <v>30</v>
      </c>
      <c r="D2135" s="74" t="s">
        <v>4464</v>
      </c>
      <c r="E2135" s="74" t="s">
        <v>4465</v>
      </c>
      <c r="F2135" s="74" t="s">
        <v>4200</v>
      </c>
      <c r="G2135" s="74" t="s">
        <v>396</v>
      </c>
      <c r="H2135" s="74" t="s">
        <v>607</v>
      </c>
      <c r="I2135" s="110">
        <v>0</v>
      </c>
      <c r="J2135" s="110">
        <v>0</v>
      </c>
      <c r="K2135" s="110">
        <v>0</v>
      </c>
      <c r="L2135" s="110"/>
      <c r="M2135" s="110">
        <v>0</v>
      </c>
      <c r="N2135" s="110">
        <v>0</v>
      </c>
    </row>
    <row r="2136" spans="1:14" x14ac:dyDescent="0.3">
      <c r="A2136" s="74">
        <v>440063</v>
      </c>
      <c r="B2136" s="74" t="s">
        <v>87</v>
      </c>
      <c r="C2136" s="74">
        <v>30</v>
      </c>
      <c r="D2136" s="74" t="s">
        <v>719</v>
      </c>
      <c r="E2136" s="74" t="s">
        <v>4086</v>
      </c>
      <c r="F2136" s="74" t="s">
        <v>4081</v>
      </c>
      <c r="G2136" s="74" t="s">
        <v>396</v>
      </c>
      <c r="H2136" s="74">
        <v>78727</v>
      </c>
      <c r="I2136" s="110">
        <v>417</v>
      </c>
      <c r="J2136" s="110"/>
      <c r="K2136" s="110"/>
      <c r="L2136" s="110"/>
      <c r="M2136" s="110"/>
      <c r="N2136" s="110"/>
    </row>
    <row r="2137" spans="1:14" x14ac:dyDescent="0.3">
      <c r="A2137" s="74">
        <v>320038</v>
      </c>
      <c r="B2137" s="74" t="s">
        <v>87</v>
      </c>
      <c r="C2137" s="74">
        <v>30</v>
      </c>
      <c r="D2137" s="74" t="s">
        <v>4041</v>
      </c>
      <c r="E2137" s="74" t="s">
        <v>4042</v>
      </c>
      <c r="F2137" s="74" t="s">
        <v>4043</v>
      </c>
      <c r="G2137" s="74" t="s">
        <v>399</v>
      </c>
      <c r="H2137" s="74">
        <v>87710</v>
      </c>
      <c r="I2137" s="110"/>
      <c r="J2137" s="110"/>
      <c r="K2137" s="110"/>
      <c r="L2137" s="110"/>
      <c r="M2137" s="110"/>
      <c r="N2137" s="110"/>
    </row>
    <row r="2138" spans="1:14" x14ac:dyDescent="0.3">
      <c r="A2138" s="74">
        <v>440588</v>
      </c>
      <c r="B2138" s="74" t="s">
        <v>87</v>
      </c>
      <c r="C2138" s="74">
        <v>30</v>
      </c>
      <c r="D2138" s="74" t="s">
        <v>4468</v>
      </c>
      <c r="E2138" s="74" t="s">
        <v>4469</v>
      </c>
      <c r="F2138" s="74" t="s">
        <v>4470</v>
      </c>
      <c r="G2138" s="74" t="s">
        <v>396</v>
      </c>
      <c r="H2138" s="74" t="s">
        <v>406</v>
      </c>
      <c r="I2138" s="110">
        <v>0</v>
      </c>
      <c r="J2138" s="110"/>
      <c r="K2138" s="110">
        <v>0</v>
      </c>
      <c r="L2138" s="110"/>
      <c r="M2138" s="110">
        <v>0</v>
      </c>
      <c r="N2138" s="110">
        <v>0</v>
      </c>
    </row>
    <row r="2139" spans="1:14" x14ac:dyDescent="0.3">
      <c r="A2139" s="74">
        <v>440184</v>
      </c>
      <c r="B2139" s="74" t="s">
        <v>87</v>
      </c>
      <c r="C2139" s="74">
        <v>30</v>
      </c>
      <c r="D2139" s="74" t="s">
        <v>4189</v>
      </c>
      <c r="E2139" s="74" t="s">
        <v>4190</v>
      </c>
      <c r="F2139" s="74" t="s">
        <v>4191</v>
      </c>
      <c r="G2139" s="74" t="s">
        <v>396</v>
      </c>
      <c r="H2139" s="74">
        <v>76039</v>
      </c>
      <c r="I2139" s="110">
        <v>200</v>
      </c>
      <c r="J2139" s="110"/>
      <c r="K2139" s="110"/>
      <c r="L2139" s="110"/>
      <c r="M2139" s="110">
        <v>323</v>
      </c>
      <c r="N2139" s="110">
        <v>513</v>
      </c>
    </row>
    <row r="2140" spans="1:14" x14ac:dyDescent="0.3">
      <c r="A2140" s="74">
        <v>440258</v>
      </c>
      <c r="B2140" s="74" t="s">
        <v>87</v>
      </c>
      <c r="C2140" s="74">
        <v>30</v>
      </c>
      <c r="D2140" s="74" t="s">
        <v>877</v>
      </c>
      <c r="E2140" s="74" t="s">
        <v>4253</v>
      </c>
      <c r="F2140" s="74" t="s">
        <v>4243</v>
      </c>
      <c r="G2140" s="74" t="s">
        <v>396</v>
      </c>
      <c r="H2140" s="74">
        <v>77004</v>
      </c>
      <c r="I2140" s="110"/>
      <c r="J2140" s="110"/>
      <c r="K2140" s="110"/>
      <c r="L2140" s="110"/>
      <c r="M2140" s="110"/>
      <c r="N2140" s="110">
        <v>0</v>
      </c>
    </row>
    <row r="2141" spans="1:14" x14ac:dyDescent="0.3">
      <c r="A2141" s="74">
        <v>440454</v>
      </c>
      <c r="B2141" s="74" t="s">
        <v>87</v>
      </c>
      <c r="C2141" s="74">
        <v>30</v>
      </c>
      <c r="D2141" s="74" t="s">
        <v>877</v>
      </c>
      <c r="E2141" s="74" t="s">
        <v>4402</v>
      </c>
      <c r="F2141" s="74" t="s">
        <v>4401</v>
      </c>
      <c r="G2141" s="74" t="s">
        <v>396</v>
      </c>
      <c r="H2141" s="74">
        <v>75707</v>
      </c>
      <c r="I2141" s="110">
        <v>1000</v>
      </c>
      <c r="J2141" s="110"/>
      <c r="K2141" s="110"/>
      <c r="L2141" s="110"/>
      <c r="M2141" s="110">
        <v>0</v>
      </c>
      <c r="N2141" s="110">
        <v>0</v>
      </c>
    </row>
    <row r="2142" spans="1:14" x14ac:dyDescent="0.3">
      <c r="A2142" s="74">
        <v>440065</v>
      </c>
      <c r="B2142" s="74" t="s">
        <v>87</v>
      </c>
      <c r="C2142" s="74">
        <v>30</v>
      </c>
      <c r="D2142" s="74" t="s">
        <v>877</v>
      </c>
      <c r="E2142" s="74" t="s">
        <v>4089</v>
      </c>
      <c r="F2142" s="74" t="s">
        <v>4079</v>
      </c>
      <c r="G2142" s="74" t="s">
        <v>396</v>
      </c>
      <c r="H2142" s="74">
        <v>78705</v>
      </c>
      <c r="I2142" s="110"/>
      <c r="J2142" s="110"/>
      <c r="K2142" s="110"/>
      <c r="L2142" s="110"/>
      <c r="M2142" s="110">
        <v>0</v>
      </c>
      <c r="N2142" s="110">
        <v>1192</v>
      </c>
    </row>
    <row r="2143" spans="1:14" x14ac:dyDescent="0.3">
      <c r="A2143" s="74">
        <v>440204</v>
      </c>
      <c r="B2143" s="74" t="s">
        <v>87</v>
      </c>
      <c r="C2143" s="74">
        <v>30</v>
      </c>
      <c r="D2143" s="74" t="s">
        <v>877</v>
      </c>
      <c r="E2143" s="74" t="s">
        <v>4211</v>
      </c>
      <c r="F2143" s="74" t="s">
        <v>4194</v>
      </c>
      <c r="G2143" s="74" t="s">
        <v>396</v>
      </c>
      <c r="H2143" s="74" t="s">
        <v>400</v>
      </c>
      <c r="I2143" s="110">
        <v>0</v>
      </c>
      <c r="J2143" s="110"/>
      <c r="K2143" s="110"/>
      <c r="L2143" s="110">
        <v>0</v>
      </c>
      <c r="M2143" s="110">
        <v>0</v>
      </c>
      <c r="N2143" s="110">
        <v>0</v>
      </c>
    </row>
    <row r="2144" spans="1:14" x14ac:dyDescent="0.3">
      <c r="A2144" s="74">
        <v>320043</v>
      </c>
      <c r="B2144" s="74" t="s">
        <v>87</v>
      </c>
      <c r="C2144" s="74">
        <v>30</v>
      </c>
      <c r="D2144" s="74" t="s">
        <v>5772</v>
      </c>
      <c r="E2144" s="74" t="s">
        <v>5773</v>
      </c>
      <c r="F2144" s="74" t="s">
        <v>2630</v>
      </c>
      <c r="G2144" s="74" t="s">
        <v>399</v>
      </c>
      <c r="H2144" s="74">
        <v>87505</v>
      </c>
      <c r="I2144" s="110"/>
      <c r="J2144" s="110"/>
      <c r="K2144" s="110"/>
      <c r="L2144" s="110"/>
      <c r="M2144" s="110"/>
      <c r="N2144" s="110"/>
    </row>
    <row r="2145" spans="1:14" x14ac:dyDescent="0.3">
      <c r="A2145" s="74">
        <v>440156</v>
      </c>
      <c r="B2145" s="74" t="s">
        <v>87</v>
      </c>
      <c r="C2145" s="74">
        <v>30</v>
      </c>
      <c r="D2145" s="74" t="s">
        <v>4165</v>
      </c>
      <c r="E2145" s="74" t="s">
        <v>4166</v>
      </c>
      <c r="F2145" s="74" t="s">
        <v>4147</v>
      </c>
      <c r="G2145" s="74" t="s">
        <v>396</v>
      </c>
      <c r="H2145" s="74">
        <v>75215</v>
      </c>
      <c r="I2145" s="110">
        <v>0</v>
      </c>
      <c r="J2145" s="110"/>
      <c r="K2145" s="110"/>
      <c r="L2145" s="110"/>
      <c r="M2145" s="110">
        <v>100</v>
      </c>
      <c r="N2145" s="110">
        <v>100</v>
      </c>
    </row>
    <row r="2146" spans="1:14" x14ac:dyDescent="0.3">
      <c r="A2146" s="74">
        <v>320037</v>
      </c>
      <c r="B2146" s="74" t="s">
        <v>87</v>
      </c>
      <c r="C2146" s="74">
        <v>30</v>
      </c>
      <c r="D2146" s="74" t="s">
        <v>4039</v>
      </c>
      <c r="E2146" s="74" t="s">
        <v>4040</v>
      </c>
      <c r="F2146" s="74" t="s">
        <v>4024</v>
      </c>
      <c r="G2146" s="74" t="s">
        <v>399</v>
      </c>
      <c r="H2146" s="74">
        <v>87114</v>
      </c>
      <c r="I2146" s="110">
        <v>0</v>
      </c>
      <c r="J2146" s="110"/>
      <c r="K2146" s="110">
        <v>0</v>
      </c>
      <c r="L2146" s="110">
        <v>0</v>
      </c>
      <c r="M2146" s="110">
        <v>0</v>
      </c>
      <c r="N2146" s="110">
        <v>0</v>
      </c>
    </row>
    <row r="2147" spans="1:14" x14ac:dyDescent="0.3">
      <c r="A2147" s="74">
        <v>440408</v>
      </c>
      <c r="B2147" s="74" t="s">
        <v>87</v>
      </c>
      <c r="C2147" s="74">
        <v>30</v>
      </c>
      <c r="D2147" s="74" t="s">
        <v>4365</v>
      </c>
      <c r="E2147" s="74" t="s">
        <v>4366</v>
      </c>
      <c r="F2147" s="74" t="s">
        <v>4359</v>
      </c>
      <c r="G2147" s="74" t="s">
        <v>396</v>
      </c>
      <c r="H2147" s="74">
        <v>78240</v>
      </c>
      <c r="I2147" s="110">
        <v>527.27</v>
      </c>
      <c r="J2147" s="110"/>
      <c r="K2147" s="110">
        <v>0</v>
      </c>
      <c r="L2147" s="110">
        <v>0</v>
      </c>
      <c r="M2147" s="110">
        <v>0</v>
      </c>
      <c r="N2147" s="110">
        <v>0</v>
      </c>
    </row>
    <row r="2148" spans="1:14" x14ac:dyDescent="0.3">
      <c r="A2148" s="74">
        <v>440308</v>
      </c>
      <c r="B2148" s="74" t="s">
        <v>87</v>
      </c>
      <c r="C2148" s="74">
        <v>30</v>
      </c>
      <c r="D2148" s="74" t="s">
        <v>5774</v>
      </c>
      <c r="E2148" s="74" t="s">
        <v>5775</v>
      </c>
      <c r="F2148" s="74" t="s">
        <v>4291</v>
      </c>
      <c r="G2148" s="74" t="s">
        <v>396</v>
      </c>
      <c r="H2148" s="74">
        <v>79414</v>
      </c>
      <c r="I2148" s="110"/>
      <c r="J2148" s="110"/>
      <c r="K2148" s="110"/>
      <c r="L2148" s="110"/>
      <c r="M2148" s="110"/>
      <c r="N2148" s="110"/>
    </row>
    <row r="2149" spans="1:14" x14ac:dyDescent="0.3">
      <c r="A2149" s="74">
        <v>440526</v>
      </c>
      <c r="B2149" s="74" t="s">
        <v>87</v>
      </c>
      <c r="C2149" s="74">
        <v>30</v>
      </c>
      <c r="D2149" s="74" t="s">
        <v>4446</v>
      </c>
      <c r="E2149" s="74" t="s">
        <v>4447</v>
      </c>
      <c r="F2149" s="74" t="s">
        <v>4448</v>
      </c>
      <c r="G2149" s="74" t="s">
        <v>396</v>
      </c>
      <c r="H2149" s="74">
        <v>76244</v>
      </c>
      <c r="I2149" s="110">
        <v>250</v>
      </c>
      <c r="J2149" s="110"/>
      <c r="K2149" s="110">
        <v>0</v>
      </c>
      <c r="L2149" s="110"/>
      <c r="M2149" s="110"/>
      <c r="N2149" s="110"/>
    </row>
    <row r="2150" spans="1:14" x14ac:dyDescent="0.3">
      <c r="A2150" s="74">
        <v>440410</v>
      </c>
      <c r="B2150" s="74" t="s">
        <v>87</v>
      </c>
      <c r="C2150" s="74">
        <v>30</v>
      </c>
      <c r="D2150" s="74" t="s">
        <v>4367</v>
      </c>
      <c r="E2150" s="74" t="s">
        <v>4368</v>
      </c>
      <c r="F2150" s="74" t="s">
        <v>4359</v>
      </c>
      <c r="G2150" s="74" t="s">
        <v>396</v>
      </c>
      <c r="H2150" s="74">
        <v>78201</v>
      </c>
      <c r="I2150" s="110">
        <v>0</v>
      </c>
      <c r="J2150" s="110"/>
      <c r="K2150" s="110">
        <v>0</v>
      </c>
      <c r="L2150" s="110">
        <v>0</v>
      </c>
      <c r="M2150" s="110">
        <v>0</v>
      </c>
      <c r="N2150" s="110">
        <v>0</v>
      </c>
    </row>
    <row r="2151" spans="1:14" x14ac:dyDescent="0.3">
      <c r="A2151" s="74">
        <v>440547</v>
      </c>
      <c r="B2151" s="74" t="s">
        <v>87</v>
      </c>
      <c r="C2151" s="74">
        <v>30</v>
      </c>
      <c r="D2151" s="74" t="s">
        <v>4455</v>
      </c>
      <c r="E2151" s="74" t="s">
        <v>4456</v>
      </c>
      <c r="F2151" s="74" t="s">
        <v>5352</v>
      </c>
      <c r="G2151" s="74" t="s">
        <v>396</v>
      </c>
      <c r="H2151" s="74">
        <v>79606</v>
      </c>
      <c r="I2151" s="110"/>
      <c r="J2151" s="110"/>
      <c r="K2151" s="110"/>
      <c r="L2151" s="110"/>
      <c r="M2151" s="110"/>
      <c r="N2151" s="110">
        <v>110</v>
      </c>
    </row>
    <row r="2152" spans="1:14" x14ac:dyDescent="0.3">
      <c r="A2152" s="74">
        <v>430077</v>
      </c>
      <c r="B2152" s="74" t="s">
        <v>86</v>
      </c>
      <c r="C2152" s="74">
        <v>31</v>
      </c>
      <c r="D2152" s="74" t="s">
        <v>4545</v>
      </c>
      <c r="E2152" s="74" t="s">
        <v>4546</v>
      </c>
      <c r="F2152" s="74" t="s">
        <v>4547</v>
      </c>
      <c r="G2152" s="74" t="s">
        <v>425</v>
      </c>
      <c r="H2152" s="74">
        <v>37617</v>
      </c>
      <c r="I2152" s="110">
        <v>0</v>
      </c>
      <c r="J2152" s="110"/>
      <c r="K2152" s="110"/>
      <c r="L2152" s="110"/>
      <c r="M2152" s="110"/>
      <c r="N2152" s="110"/>
    </row>
    <row r="2153" spans="1:14" x14ac:dyDescent="0.3">
      <c r="A2153" s="74">
        <v>430055</v>
      </c>
      <c r="B2153" s="74" t="s">
        <v>86</v>
      </c>
      <c r="C2153" s="74">
        <v>31</v>
      </c>
      <c r="D2153" s="74" t="s">
        <v>4522</v>
      </c>
      <c r="E2153" s="74" t="s">
        <v>4523</v>
      </c>
      <c r="F2153" s="74" t="s">
        <v>4524</v>
      </c>
      <c r="G2153" s="74" t="s">
        <v>425</v>
      </c>
      <c r="H2153" s="74">
        <v>37218</v>
      </c>
      <c r="I2153" s="110">
        <v>100</v>
      </c>
      <c r="J2153" s="110"/>
      <c r="K2153" s="110"/>
      <c r="L2153" s="110"/>
      <c r="M2153" s="110"/>
      <c r="N2153" s="110">
        <v>0</v>
      </c>
    </row>
    <row r="2154" spans="1:14" x14ac:dyDescent="0.3">
      <c r="A2154" s="74">
        <v>430009</v>
      </c>
      <c r="B2154" s="74" t="s">
        <v>86</v>
      </c>
      <c r="C2154" s="74">
        <v>31</v>
      </c>
      <c r="D2154" s="74" t="s">
        <v>4485</v>
      </c>
      <c r="E2154" s="74" t="s">
        <v>4486</v>
      </c>
      <c r="F2154" s="74" t="s">
        <v>4487</v>
      </c>
      <c r="G2154" s="74" t="s">
        <v>425</v>
      </c>
      <c r="H2154" s="74" t="s">
        <v>426</v>
      </c>
      <c r="I2154" s="110">
        <v>400</v>
      </c>
      <c r="J2154" s="110"/>
      <c r="K2154" s="110"/>
      <c r="L2154" s="110"/>
      <c r="M2154" s="110"/>
      <c r="N2154" s="110"/>
    </row>
    <row r="2155" spans="1:14" x14ac:dyDescent="0.3">
      <c r="A2155" s="74">
        <v>430056</v>
      </c>
      <c r="B2155" s="74" t="s">
        <v>86</v>
      </c>
      <c r="C2155" s="74">
        <v>31</v>
      </c>
      <c r="D2155" s="74" t="s">
        <v>2726</v>
      </c>
      <c r="E2155" s="74" t="s">
        <v>4525</v>
      </c>
      <c r="F2155" s="74" t="s">
        <v>4526</v>
      </c>
      <c r="G2155" s="74" t="s">
        <v>425</v>
      </c>
      <c r="H2155" s="74">
        <v>37221</v>
      </c>
      <c r="I2155" s="110"/>
      <c r="J2155" s="110"/>
      <c r="K2155" s="110"/>
      <c r="L2155" s="110"/>
      <c r="M2155" s="110"/>
      <c r="N2155" s="110">
        <v>0</v>
      </c>
    </row>
    <row r="2156" spans="1:14" x14ac:dyDescent="0.3">
      <c r="A2156" s="74">
        <v>430029</v>
      </c>
      <c r="B2156" s="74" t="s">
        <v>86</v>
      </c>
      <c r="C2156" s="74">
        <v>31</v>
      </c>
      <c r="D2156" s="74" t="s">
        <v>4502</v>
      </c>
      <c r="E2156" s="74" t="s">
        <v>4503</v>
      </c>
      <c r="F2156" s="74" t="s">
        <v>1367</v>
      </c>
      <c r="G2156" s="74" t="s">
        <v>425</v>
      </c>
      <c r="H2156" s="74">
        <v>37914</v>
      </c>
      <c r="I2156" s="110"/>
      <c r="J2156" s="110"/>
      <c r="K2156" s="110">
        <v>0</v>
      </c>
      <c r="L2156" s="110">
        <v>0</v>
      </c>
      <c r="M2156" s="110">
        <v>0</v>
      </c>
      <c r="N2156" s="110">
        <v>0</v>
      </c>
    </row>
    <row r="2157" spans="1:14" x14ac:dyDescent="0.3">
      <c r="A2157" s="74">
        <v>430018</v>
      </c>
      <c r="B2157" s="74" t="s">
        <v>86</v>
      </c>
      <c r="C2157" s="74">
        <v>31</v>
      </c>
      <c r="D2157" s="74" t="s">
        <v>869</v>
      </c>
      <c r="E2157" s="74" t="s">
        <v>4496</v>
      </c>
      <c r="F2157" s="74" t="s">
        <v>4497</v>
      </c>
      <c r="G2157" s="74" t="s">
        <v>425</v>
      </c>
      <c r="H2157" s="74">
        <v>38028</v>
      </c>
      <c r="I2157" s="110">
        <v>2297.71</v>
      </c>
      <c r="J2157" s="110"/>
      <c r="K2157" s="110"/>
      <c r="L2157" s="110"/>
      <c r="M2157" s="110"/>
      <c r="N2157" s="110">
        <v>563</v>
      </c>
    </row>
    <row r="2158" spans="1:14" x14ac:dyDescent="0.3">
      <c r="A2158" s="74">
        <v>430027</v>
      </c>
      <c r="B2158" s="74" t="s">
        <v>86</v>
      </c>
      <c r="C2158" s="74">
        <v>31</v>
      </c>
      <c r="D2158" s="74" t="s">
        <v>811</v>
      </c>
      <c r="E2158" s="74" t="s">
        <v>4500</v>
      </c>
      <c r="F2158" s="74" t="s">
        <v>4501</v>
      </c>
      <c r="G2158" s="74" t="s">
        <v>425</v>
      </c>
      <c r="H2158" s="74">
        <v>37659</v>
      </c>
      <c r="I2158" s="110">
        <v>0</v>
      </c>
      <c r="J2158" s="110"/>
      <c r="K2158" s="110"/>
      <c r="L2158" s="110"/>
      <c r="M2158" s="110"/>
      <c r="N2158" s="110"/>
    </row>
    <row r="2159" spans="1:14" x14ac:dyDescent="0.3">
      <c r="A2159" s="74">
        <v>430024</v>
      </c>
      <c r="B2159" s="74" t="s">
        <v>86</v>
      </c>
      <c r="C2159" s="74">
        <v>31</v>
      </c>
      <c r="D2159" s="74" t="s">
        <v>4498</v>
      </c>
      <c r="E2159" s="74" t="s">
        <v>4499</v>
      </c>
      <c r="F2159" s="74" t="s">
        <v>2748</v>
      </c>
      <c r="G2159" s="74" t="s">
        <v>425</v>
      </c>
      <c r="H2159" s="74">
        <v>38343</v>
      </c>
      <c r="I2159" s="110">
        <v>250</v>
      </c>
      <c r="J2159" s="110"/>
      <c r="K2159" s="110"/>
      <c r="L2159" s="110"/>
      <c r="M2159" s="110"/>
      <c r="N2159" s="110">
        <v>0</v>
      </c>
    </row>
    <row r="2160" spans="1:14" x14ac:dyDescent="0.3">
      <c r="A2160" s="74">
        <v>430035</v>
      </c>
      <c r="B2160" s="74" t="s">
        <v>86</v>
      </c>
      <c r="C2160" s="74">
        <v>31</v>
      </c>
      <c r="D2160" s="74" t="s">
        <v>915</v>
      </c>
      <c r="E2160" s="74" t="s">
        <v>4509</v>
      </c>
      <c r="F2160" s="74" t="s">
        <v>4510</v>
      </c>
      <c r="G2160" s="74" t="s">
        <v>425</v>
      </c>
      <c r="H2160" s="74">
        <v>38104</v>
      </c>
      <c r="I2160" s="110">
        <v>200</v>
      </c>
      <c r="J2160" s="110"/>
      <c r="K2160" s="110"/>
      <c r="L2160" s="110"/>
      <c r="M2160" s="110">
        <v>0</v>
      </c>
      <c r="N2160" s="110">
        <v>437</v>
      </c>
    </row>
    <row r="2161" spans="1:14" x14ac:dyDescent="0.3">
      <c r="A2161" s="74">
        <v>430054</v>
      </c>
      <c r="B2161" s="74" t="s">
        <v>86</v>
      </c>
      <c r="C2161" s="74">
        <v>31</v>
      </c>
      <c r="D2161" s="74" t="s">
        <v>915</v>
      </c>
      <c r="E2161" s="74" t="s">
        <v>4520</v>
      </c>
      <c r="F2161" s="74" t="s">
        <v>4521</v>
      </c>
      <c r="G2161" s="74" t="s">
        <v>425</v>
      </c>
      <c r="H2161" s="74">
        <v>37130</v>
      </c>
      <c r="I2161" s="110">
        <v>554.16999999999996</v>
      </c>
      <c r="J2161" s="110"/>
      <c r="K2161" s="110"/>
      <c r="L2161" s="110">
        <v>0</v>
      </c>
      <c r="M2161" s="110">
        <v>0</v>
      </c>
      <c r="N2161" s="110">
        <v>0</v>
      </c>
    </row>
    <row r="2162" spans="1:14" x14ac:dyDescent="0.3">
      <c r="A2162" s="74">
        <v>430069</v>
      </c>
      <c r="B2162" s="74" t="s">
        <v>86</v>
      </c>
      <c r="C2162" s="74">
        <v>31</v>
      </c>
      <c r="D2162" s="74" t="s">
        <v>915</v>
      </c>
      <c r="E2162" s="74" t="s">
        <v>1694</v>
      </c>
      <c r="F2162" s="74" t="s">
        <v>898</v>
      </c>
      <c r="G2162" s="74" t="s">
        <v>425</v>
      </c>
      <c r="H2162" s="74">
        <v>37172</v>
      </c>
      <c r="I2162" s="110">
        <v>700</v>
      </c>
      <c r="J2162" s="110"/>
      <c r="K2162" s="110">
        <v>0</v>
      </c>
      <c r="L2162" s="110"/>
      <c r="M2162" s="110"/>
      <c r="N2162" s="110">
        <v>0</v>
      </c>
    </row>
    <row r="2163" spans="1:14" x14ac:dyDescent="0.3">
      <c r="A2163" s="74">
        <v>430083</v>
      </c>
      <c r="B2163" s="74" t="s">
        <v>86</v>
      </c>
      <c r="C2163" s="74">
        <v>31</v>
      </c>
      <c r="D2163" s="74" t="s">
        <v>4548</v>
      </c>
      <c r="E2163" s="74" t="s">
        <v>4549</v>
      </c>
      <c r="F2163" s="74" t="s">
        <v>4550</v>
      </c>
      <c r="G2163" s="74" t="s">
        <v>425</v>
      </c>
      <c r="H2163" s="74" t="s">
        <v>428</v>
      </c>
      <c r="I2163" s="110">
        <v>778</v>
      </c>
      <c r="J2163" s="110"/>
      <c r="K2163" s="110"/>
      <c r="L2163" s="110"/>
      <c r="M2163" s="110">
        <v>125</v>
      </c>
      <c r="N2163" s="110">
        <v>436</v>
      </c>
    </row>
    <row r="2164" spans="1:14" x14ac:dyDescent="0.3">
      <c r="A2164" s="74">
        <v>430013</v>
      </c>
      <c r="B2164" s="74" t="s">
        <v>86</v>
      </c>
      <c r="C2164" s="74">
        <v>31</v>
      </c>
      <c r="D2164" s="74" t="s">
        <v>4491</v>
      </c>
      <c r="E2164" s="74" t="s">
        <v>4492</v>
      </c>
      <c r="F2164" s="74" t="s">
        <v>4493</v>
      </c>
      <c r="G2164" s="74" t="s">
        <v>425</v>
      </c>
      <c r="H2164" s="74" t="s">
        <v>431</v>
      </c>
      <c r="I2164" s="110">
        <v>0</v>
      </c>
      <c r="J2164" s="110"/>
      <c r="K2164" s="110"/>
      <c r="L2164" s="110"/>
      <c r="M2164" s="110"/>
      <c r="N2164" s="110">
        <v>0</v>
      </c>
    </row>
    <row r="2165" spans="1:14" x14ac:dyDescent="0.3">
      <c r="A2165" s="74">
        <v>430073</v>
      </c>
      <c r="B2165" s="74" t="s">
        <v>86</v>
      </c>
      <c r="C2165" s="74">
        <v>31</v>
      </c>
      <c r="D2165" s="74" t="s">
        <v>744</v>
      </c>
      <c r="E2165" s="74" t="s">
        <v>4544</v>
      </c>
      <c r="F2165" s="74" t="s">
        <v>4526</v>
      </c>
      <c r="G2165" s="74" t="s">
        <v>425</v>
      </c>
      <c r="H2165" s="74">
        <v>37207</v>
      </c>
      <c r="I2165" s="110">
        <v>200</v>
      </c>
      <c r="J2165" s="110"/>
      <c r="K2165" s="110"/>
      <c r="L2165" s="110">
        <v>0</v>
      </c>
      <c r="M2165" s="110">
        <v>0</v>
      </c>
      <c r="N2165" s="110">
        <v>0</v>
      </c>
    </row>
    <row r="2166" spans="1:14" x14ac:dyDescent="0.3">
      <c r="A2166" s="74">
        <v>430036</v>
      </c>
      <c r="B2166" s="74" t="s">
        <v>86</v>
      </c>
      <c r="C2166" s="74">
        <v>31</v>
      </c>
      <c r="D2166" s="74" t="s">
        <v>4511</v>
      </c>
      <c r="E2166" s="74" t="s">
        <v>4512</v>
      </c>
      <c r="F2166" s="74" t="s">
        <v>4510</v>
      </c>
      <c r="G2166" s="74" t="s">
        <v>425</v>
      </c>
      <c r="H2166" s="74">
        <v>38134</v>
      </c>
      <c r="I2166" s="110">
        <v>1394.91</v>
      </c>
      <c r="J2166" s="110">
        <v>0</v>
      </c>
      <c r="K2166" s="110"/>
      <c r="L2166" s="110">
        <v>0</v>
      </c>
      <c r="M2166" s="110">
        <v>0</v>
      </c>
      <c r="N2166" s="110">
        <v>0</v>
      </c>
    </row>
    <row r="2167" spans="1:14" x14ac:dyDescent="0.3">
      <c r="A2167" s="74">
        <v>430058</v>
      </c>
      <c r="B2167" s="74" t="s">
        <v>86</v>
      </c>
      <c r="C2167" s="74">
        <v>31</v>
      </c>
      <c r="D2167" s="74" t="s">
        <v>4529</v>
      </c>
      <c r="E2167" s="74" t="s">
        <v>4530</v>
      </c>
      <c r="F2167" s="74" t="s">
        <v>4524</v>
      </c>
      <c r="G2167" s="74" t="s">
        <v>425</v>
      </c>
      <c r="H2167" s="74" t="s">
        <v>542</v>
      </c>
      <c r="I2167" s="110">
        <v>0</v>
      </c>
      <c r="J2167" s="110"/>
      <c r="K2167" s="110"/>
      <c r="L2167" s="110"/>
      <c r="M2167" s="110"/>
      <c r="N2167" s="110">
        <v>0</v>
      </c>
    </row>
    <row r="2168" spans="1:14" x14ac:dyDescent="0.3">
      <c r="A2168" s="74">
        <v>430042</v>
      </c>
      <c r="B2168" s="74" t="s">
        <v>86</v>
      </c>
      <c r="C2168" s="74">
        <v>31</v>
      </c>
      <c r="D2168" s="74" t="s">
        <v>1794</v>
      </c>
      <c r="E2168" s="74" t="s">
        <v>6592</v>
      </c>
      <c r="F2168" s="74" t="s">
        <v>2475</v>
      </c>
      <c r="G2168" s="74" t="s">
        <v>425</v>
      </c>
      <c r="H2168" s="74" t="s">
        <v>6593</v>
      </c>
      <c r="I2168" s="110">
        <v>778.57</v>
      </c>
      <c r="J2168" s="110"/>
      <c r="K2168" s="110"/>
      <c r="L2168" s="110"/>
      <c r="M2168" s="110">
        <v>0</v>
      </c>
      <c r="N2168" s="110">
        <v>0</v>
      </c>
    </row>
    <row r="2169" spans="1:14" x14ac:dyDescent="0.3">
      <c r="A2169" s="74">
        <v>40080</v>
      </c>
      <c r="B2169" s="74" t="s">
        <v>86</v>
      </c>
      <c r="C2169" s="74">
        <v>338</v>
      </c>
      <c r="D2169" s="74" t="s">
        <v>666</v>
      </c>
      <c r="E2169" s="74" t="s">
        <v>6481</v>
      </c>
      <c r="F2169" s="74" t="s">
        <v>6482</v>
      </c>
      <c r="G2169" s="74" t="s">
        <v>475</v>
      </c>
      <c r="H2169" s="74" t="s">
        <v>477</v>
      </c>
      <c r="I2169" s="110">
        <v>551.6</v>
      </c>
      <c r="J2169" s="110"/>
      <c r="K2169" s="110"/>
      <c r="L2169" s="110"/>
      <c r="M2169" s="110">
        <v>0</v>
      </c>
      <c r="N2169" s="110">
        <v>0</v>
      </c>
    </row>
    <row r="2170" spans="1:14" x14ac:dyDescent="0.3">
      <c r="A2170" s="74">
        <v>430032</v>
      </c>
      <c r="B2170" s="74" t="s">
        <v>86</v>
      </c>
      <c r="C2170" s="74">
        <v>31</v>
      </c>
      <c r="D2170" s="74" t="s">
        <v>666</v>
      </c>
      <c r="E2170" s="74" t="s">
        <v>4507</v>
      </c>
      <c r="F2170" s="74" t="s">
        <v>4508</v>
      </c>
      <c r="G2170" s="74" t="s">
        <v>425</v>
      </c>
      <c r="H2170" s="74">
        <v>38570</v>
      </c>
      <c r="I2170" s="110">
        <v>0</v>
      </c>
      <c r="J2170" s="110">
        <v>0</v>
      </c>
      <c r="K2170" s="110"/>
      <c r="L2170" s="110"/>
      <c r="M2170" s="110"/>
      <c r="N2170" s="110">
        <v>0</v>
      </c>
    </row>
    <row r="2171" spans="1:14" x14ac:dyDescent="0.3">
      <c r="A2171" s="74">
        <v>430004</v>
      </c>
      <c r="B2171" s="74" t="s">
        <v>86</v>
      </c>
      <c r="C2171" s="74">
        <v>31</v>
      </c>
      <c r="D2171" s="74" t="s">
        <v>666</v>
      </c>
      <c r="E2171" s="74" t="s">
        <v>1447</v>
      </c>
      <c r="F2171" s="74" t="s">
        <v>4482</v>
      </c>
      <c r="G2171" s="74" t="s">
        <v>425</v>
      </c>
      <c r="H2171" s="74">
        <v>38001</v>
      </c>
      <c r="I2171" s="110">
        <v>1000</v>
      </c>
      <c r="J2171" s="110"/>
      <c r="K2171" s="110"/>
      <c r="L2171" s="110"/>
      <c r="M2171" s="110">
        <v>0</v>
      </c>
      <c r="N2171" s="110">
        <v>0</v>
      </c>
    </row>
    <row r="2172" spans="1:14" x14ac:dyDescent="0.3">
      <c r="A2172" s="74">
        <v>430006</v>
      </c>
      <c r="B2172" s="74" t="s">
        <v>86</v>
      </c>
      <c r="C2172" s="74">
        <v>31</v>
      </c>
      <c r="D2172" s="74" t="s">
        <v>666</v>
      </c>
      <c r="E2172" s="74" t="s">
        <v>4483</v>
      </c>
      <c r="F2172" s="74" t="s">
        <v>4484</v>
      </c>
      <c r="G2172" s="74" t="s">
        <v>425</v>
      </c>
      <c r="H2172" s="74">
        <v>38006</v>
      </c>
      <c r="I2172" s="110">
        <v>480</v>
      </c>
      <c r="J2172" s="110"/>
      <c r="K2172" s="110"/>
      <c r="L2172" s="110">
        <v>0</v>
      </c>
      <c r="M2172" s="110">
        <v>0</v>
      </c>
      <c r="N2172" s="110">
        <v>0</v>
      </c>
    </row>
    <row r="2173" spans="1:14" x14ac:dyDescent="0.3">
      <c r="A2173" s="74">
        <v>430010</v>
      </c>
      <c r="B2173" s="74" t="s">
        <v>86</v>
      </c>
      <c r="C2173" s="74">
        <v>31</v>
      </c>
      <c r="D2173" s="74" t="s">
        <v>666</v>
      </c>
      <c r="E2173" s="74" t="s">
        <v>4488</v>
      </c>
      <c r="F2173" s="74" t="s">
        <v>4487</v>
      </c>
      <c r="G2173" s="74" t="s">
        <v>425</v>
      </c>
      <c r="H2173" s="74">
        <v>37403</v>
      </c>
      <c r="I2173" s="110">
        <v>1500</v>
      </c>
      <c r="J2173" s="110"/>
      <c r="K2173" s="110">
        <v>0</v>
      </c>
      <c r="L2173" s="110">
        <v>0</v>
      </c>
      <c r="M2173" s="110">
        <v>0</v>
      </c>
      <c r="N2173" s="110">
        <v>1693</v>
      </c>
    </row>
    <row r="2174" spans="1:14" x14ac:dyDescent="0.3">
      <c r="A2174" s="74">
        <v>430011</v>
      </c>
      <c r="B2174" s="74" t="s">
        <v>86</v>
      </c>
      <c r="C2174" s="74">
        <v>31</v>
      </c>
      <c r="D2174" s="74" t="s">
        <v>666</v>
      </c>
      <c r="E2174" s="74" t="s">
        <v>4489</v>
      </c>
      <c r="F2174" s="74" t="s">
        <v>3885</v>
      </c>
      <c r="G2174" s="74" t="s">
        <v>425</v>
      </c>
      <c r="H2174" s="74" t="s">
        <v>429</v>
      </c>
      <c r="I2174" s="110">
        <v>0</v>
      </c>
      <c r="J2174" s="110"/>
      <c r="K2174" s="110"/>
      <c r="L2174" s="110"/>
      <c r="M2174" s="110"/>
      <c r="N2174" s="110">
        <v>0</v>
      </c>
    </row>
    <row r="2175" spans="1:14" x14ac:dyDescent="0.3">
      <c r="A2175" s="74">
        <v>430012</v>
      </c>
      <c r="B2175" s="74" t="s">
        <v>86</v>
      </c>
      <c r="C2175" s="74">
        <v>31</v>
      </c>
      <c r="D2175" s="74" t="s">
        <v>666</v>
      </c>
      <c r="E2175" s="74" t="s">
        <v>4490</v>
      </c>
      <c r="F2175" s="74" t="s">
        <v>2415</v>
      </c>
      <c r="G2175" s="74" t="s">
        <v>425</v>
      </c>
      <c r="H2175" s="74">
        <v>37312</v>
      </c>
      <c r="I2175" s="110">
        <v>0</v>
      </c>
      <c r="J2175" s="110"/>
      <c r="K2175" s="110"/>
      <c r="L2175" s="110"/>
      <c r="M2175" s="110"/>
      <c r="N2175" s="110"/>
    </row>
    <row r="2176" spans="1:14" x14ac:dyDescent="0.3">
      <c r="A2176" s="74">
        <v>430017</v>
      </c>
      <c r="B2176" s="74" t="s">
        <v>86</v>
      </c>
      <c r="C2176" s="74">
        <v>31</v>
      </c>
      <c r="D2176" s="74" t="s">
        <v>666</v>
      </c>
      <c r="E2176" s="74" t="s">
        <v>4684</v>
      </c>
      <c r="F2176" s="74" t="s">
        <v>2442</v>
      </c>
      <c r="G2176" s="74" t="s">
        <v>425</v>
      </c>
      <c r="H2176" s="74">
        <v>37058</v>
      </c>
      <c r="I2176" s="110"/>
      <c r="J2176" s="110"/>
      <c r="K2176" s="110"/>
      <c r="L2176" s="110"/>
      <c r="M2176" s="110"/>
      <c r="N2176" s="110"/>
    </row>
    <row r="2177" spans="1:14" x14ac:dyDescent="0.3">
      <c r="A2177" s="74">
        <v>430030</v>
      </c>
      <c r="B2177" s="74" t="s">
        <v>86</v>
      </c>
      <c r="C2177" s="74">
        <v>31</v>
      </c>
      <c r="D2177" s="74" t="s">
        <v>666</v>
      </c>
      <c r="E2177" s="74" t="s">
        <v>4504</v>
      </c>
      <c r="F2177" s="74" t="s">
        <v>4505</v>
      </c>
      <c r="G2177" s="74" t="s">
        <v>425</v>
      </c>
      <c r="H2177" s="74">
        <v>37917</v>
      </c>
      <c r="I2177" s="110">
        <v>2750</v>
      </c>
      <c r="J2177" s="110"/>
      <c r="K2177" s="110"/>
      <c r="L2177" s="110"/>
      <c r="M2177" s="110">
        <v>0</v>
      </c>
      <c r="N2177" s="110">
        <v>350</v>
      </c>
    </row>
    <row r="2178" spans="1:14" x14ac:dyDescent="0.3">
      <c r="A2178" s="74">
        <v>430063</v>
      </c>
      <c r="B2178" s="74" t="s">
        <v>86</v>
      </c>
      <c r="C2178" s="74">
        <v>31</v>
      </c>
      <c r="D2178" s="74" t="s">
        <v>666</v>
      </c>
      <c r="E2178" s="74" t="s">
        <v>4536</v>
      </c>
      <c r="F2178" s="74" t="s">
        <v>4537</v>
      </c>
      <c r="G2178" s="74" t="s">
        <v>425</v>
      </c>
      <c r="H2178" s="74">
        <v>37830</v>
      </c>
      <c r="I2178" s="110">
        <v>833.26</v>
      </c>
      <c r="J2178" s="110"/>
      <c r="K2178" s="110"/>
      <c r="L2178" s="110"/>
      <c r="M2178" s="110">
        <v>0</v>
      </c>
      <c r="N2178" s="110">
        <v>162.5</v>
      </c>
    </row>
    <row r="2179" spans="1:14" x14ac:dyDescent="0.3">
      <c r="A2179" s="74">
        <v>430064</v>
      </c>
      <c r="B2179" s="74" t="s">
        <v>86</v>
      </c>
      <c r="C2179" s="74">
        <v>31</v>
      </c>
      <c r="D2179" s="74" t="s">
        <v>666</v>
      </c>
      <c r="E2179" s="74" t="s">
        <v>4538</v>
      </c>
      <c r="F2179" s="74" t="s">
        <v>1416</v>
      </c>
      <c r="G2179" s="74" t="s">
        <v>425</v>
      </c>
      <c r="H2179" s="74" t="s">
        <v>434</v>
      </c>
      <c r="I2179" s="110">
        <v>200</v>
      </c>
      <c r="J2179" s="110"/>
      <c r="K2179" s="110"/>
      <c r="L2179" s="110"/>
      <c r="M2179" s="110">
        <v>0</v>
      </c>
      <c r="N2179" s="110">
        <v>75</v>
      </c>
    </row>
    <row r="2180" spans="1:14" x14ac:dyDescent="0.3">
      <c r="A2180" s="74">
        <v>430067</v>
      </c>
      <c r="B2180" s="74" t="s">
        <v>86</v>
      </c>
      <c r="C2180" s="74">
        <v>31</v>
      </c>
      <c r="D2180" s="74" t="s">
        <v>666</v>
      </c>
      <c r="E2180" s="74" t="s">
        <v>4540</v>
      </c>
      <c r="F2180" s="74" t="s">
        <v>2223</v>
      </c>
      <c r="G2180" s="74" t="s">
        <v>425</v>
      </c>
      <c r="H2180" s="74" t="s">
        <v>430</v>
      </c>
      <c r="I2180" s="110">
        <v>1500</v>
      </c>
      <c r="J2180" s="110"/>
      <c r="K2180" s="110">
        <v>0</v>
      </c>
      <c r="L2180" s="110">
        <v>0</v>
      </c>
      <c r="M2180" s="110">
        <v>0</v>
      </c>
      <c r="N2180" s="110">
        <v>0</v>
      </c>
    </row>
    <row r="2181" spans="1:14" x14ac:dyDescent="0.3">
      <c r="A2181" s="74">
        <v>430068</v>
      </c>
      <c r="B2181" s="74" t="s">
        <v>86</v>
      </c>
      <c r="C2181" s="74">
        <v>31</v>
      </c>
      <c r="D2181" s="74" t="s">
        <v>666</v>
      </c>
      <c r="E2181" s="74" t="s">
        <v>5776</v>
      </c>
      <c r="F2181" s="74" t="s">
        <v>5539</v>
      </c>
      <c r="G2181" s="74" t="s">
        <v>425</v>
      </c>
      <c r="H2181" s="74" t="s">
        <v>5777</v>
      </c>
      <c r="I2181" s="110">
        <v>0</v>
      </c>
      <c r="J2181" s="110"/>
      <c r="K2181" s="110"/>
      <c r="L2181" s="110"/>
      <c r="M2181" s="110"/>
      <c r="N2181" s="110"/>
    </row>
    <row r="2182" spans="1:14" x14ac:dyDescent="0.3">
      <c r="A2182" s="74">
        <v>430070</v>
      </c>
      <c r="B2182" s="74" t="s">
        <v>86</v>
      </c>
      <c r="C2182" s="74">
        <v>31</v>
      </c>
      <c r="D2182" s="74" t="s">
        <v>666</v>
      </c>
      <c r="E2182" s="74" t="s">
        <v>3326</v>
      </c>
      <c r="F2182" s="74" t="s">
        <v>4541</v>
      </c>
      <c r="G2182" s="74" t="s">
        <v>425</v>
      </c>
      <c r="H2182" s="74">
        <v>37388</v>
      </c>
      <c r="I2182" s="110">
        <v>0</v>
      </c>
      <c r="J2182" s="110"/>
      <c r="K2182" s="110"/>
      <c r="L2182" s="110"/>
      <c r="M2182" s="110"/>
      <c r="N2182" s="110">
        <v>0</v>
      </c>
    </row>
    <row r="2183" spans="1:14" x14ac:dyDescent="0.3">
      <c r="A2183" s="74">
        <v>430071</v>
      </c>
      <c r="B2183" s="74" t="s">
        <v>86</v>
      </c>
      <c r="C2183" s="74">
        <v>31</v>
      </c>
      <c r="D2183" s="74" t="s">
        <v>666</v>
      </c>
      <c r="E2183" s="74" t="s">
        <v>4542</v>
      </c>
      <c r="F2183" s="74" t="s">
        <v>1742</v>
      </c>
      <c r="G2183" s="74" t="s">
        <v>425</v>
      </c>
      <c r="H2183" s="74">
        <v>38261</v>
      </c>
      <c r="I2183" s="110">
        <v>0</v>
      </c>
      <c r="J2183" s="110"/>
      <c r="K2183" s="110"/>
      <c r="L2183" s="110"/>
      <c r="M2183" s="110">
        <v>0</v>
      </c>
      <c r="N2183" s="110">
        <v>0</v>
      </c>
    </row>
    <row r="2184" spans="1:14" x14ac:dyDescent="0.3">
      <c r="A2184" s="74">
        <v>430072</v>
      </c>
      <c r="B2184" s="74" t="s">
        <v>86</v>
      </c>
      <c r="C2184" s="74">
        <v>31</v>
      </c>
      <c r="D2184" s="74" t="s">
        <v>666</v>
      </c>
      <c r="E2184" s="74" t="s">
        <v>4261</v>
      </c>
      <c r="F2184" s="74" t="s">
        <v>4543</v>
      </c>
      <c r="G2184" s="74" t="s">
        <v>425</v>
      </c>
      <c r="H2184" s="74">
        <v>38485</v>
      </c>
      <c r="I2184" s="110">
        <v>0</v>
      </c>
      <c r="J2184" s="110"/>
      <c r="K2184" s="110"/>
      <c r="L2184" s="110"/>
      <c r="M2184" s="110"/>
      <c r="N2184" s="110">
        <v>0</v>
      </c>
    </row>
    <row r="2185" spans="1:14" x14ac:dyDescent="0.3">
      <c r="A2185" s="74">
        <v>430065</v>
      </c>
      <c r="B2185" s="74" t="s">
        <v>86</v>
      </c>
      <c r="C2185" s="74">
        <v>31</v>
      </c>
      <c r="D2185" s="74" t="s">
        <v>1913</v>
      </c>
      <c r="E2185" s="74" t="s">
        <v>1167</v>
      </c>
      <c r="F2185" s="74" t="s">
        <v>4539</v>
      </c>
      <c r="G2185" s="74" t="s">
        <v>425</v>
      </c>
      <c r="H2185" s="74" t="s">
        <v>427</v>
      </c>
      <c r="I2185" s="110">
        <v>1300</v>
      </c>
      <c r="J2185" s="110"/>
      <c r="K2185" s="110"/>
      <c r="L2185" s="110"/>
      <c r="M2185" s="110"/>
      <c r="N2185" s="110">
        <v>0</v>
      </c>
    </row>
    <row r="2186" spans="1:14" x14ac:dyDescent="0.3">
      <c r="A2186" s="74">
        <v>430038</v>
      </c>
      <c r="B2186" s="74" t="s">
        <v>86</v>
      </c>
      <c r="C2186" s="74">
        <v>31</v>
      </c>
      <c r="D2186" s="74" t="s">
        <v>6163</v>
      </c>
      <c r="E2186" s="74" t="s">
        <v>6164</v>
      </c>
      <c r="F2186" s="74" t="s">
        <v>6165</v>
      </c>
      <c r="G2186" s="74" t="s">
        <v>432</v>
      </c>
      <c r="H2186" s="74" t="s">
        <v>6166</v>
      </c>
      <c r="I2186" s="110"/>
      <c r="J2186" s="110"/>
      <c r="K2186" s="110"/>
      <c r="L2186" s="110"/>
      <c r="M2186" s="110"/>
      <c r="N2186" s="110"/>
    </row>
    <row r="2187" spans="1:14" x14ac:dyDescent="0.3">
      <c r="A2187" s="74">
        <v>430003</v>
      </c>
      <c r="B2187" s="74" t="s">
        <v>86</v>
      </c>
      <c r="C2187" s="74">
        <v>31</v>
      </c>
      <c r="D2187" s="74" t="s">
        <v>4479</v>
      </c>
      <c r="E2187" s="74" t="s">
        <v>4480</v>
      </c>
      <c r="F2187" s="74" t="s">
        <v>4481</v>
      </c>
      <c r="G2187" s="74" t="s">
        <v>425</v>
      </c>
      <c r="H2187" s="74">
        <v>37857</v>
      </c>
      <c r="I2187" s="110">
        <v>0</v>
      </c>
      <c r="J2187" s="110"/>
      <c r="K2187" s="110"/>
      <c r="L2187" s="110"/>
      <c r="M2187" s="110"/>
      <c r="N2187" s="110"/>
    </row>
    <row r="2188" spans="1:14" x14ac:dyDescent="0.3">
      <c r="A2188" s="74">
        <v>430093</v>
      </c>
      <c r="B2188" s="74" t="s">
        <v>86</v>
      </c>
      <c r="C2188" s="74">
        <v>31</v>
      </c>
      <c r="D2188" s="74" t="s">
        <v>5778</v>
      </c>
      <c r="E2188" s="74" t="s">
        <v>5779</v>
      </c>
      <c r="F2188" s="74" t="s">
        <v>2475</v>
      </c>
      <c r="G2188" s="74" t="s">
        <v>425</v>
      </c>
      <c r="H2188" s="74">
        <v>38122</v>
      </c>
      <c r="I2188" s="110"/>
      <c r="J2188" s="110"/>
      <c r="K2188" s="110"/>
      <c r="L2188" s="110"/>
      <c r="M2188" s="110"/>
      <c r="N2188" s="110"/>
    </row>
    <row r="2189" spans="1:14" x14ac:dyDescent="0.3">
      <c r="A2189" s="74">
        <v>430039</v>
      </c>
      <c r="B2189" s="74" t="s">
        <v>86</v>
      </c>
      <c r="C2189" s="74">
        <v>31</v>
      </c>
      <c r="D2189" s="74" t="s">
        <v>4513</v>
      </c>
      <c r="E2189" s="74" t="s">
        <v>4514</v>
      </c>
      <c r="F2189" s="74" t="s">
        <v>4515</v>
      </c>
      <c r="G2189" s="74" t="s">
        <v>425</v>
      </c>
      <c r="H2189" s="74" t="s">
        <v>433</v>
      </c>
      <c r="I2189" s="110">
        <v>0</v>
      </c>
      <c r="J2189" s="110"/>
      <c r="K2189" s="110"/>
      <c r="L2189" s="110"/>
      <c r="M2189" s="110"/>
      <c r="N2189" s="110"/>
    </row>
    <row r="2190" spans="1:14" x14ac:dyDescent="0.3">
      <c r="A2190" s="74">
        <v>430014</v>
      </c>
      <c r="B2190" s="74" t="s">
        <v>86</v>
      </c>
      <c r="C2190" s="74">
        <v>31</v>
      </c>
      <c r="D2190" s="74" t="s">
        <v>4494</v>
      </c>
      <c r="E2190" s="74" t="s">
        <v>4495</v>
      </c>
      <c r="F2190" s="74" t="s">
        <v>4493</v>
      </c>
      <c r="G2190" s="74" t="s">
        <v>425</v>
      </c>
      <c r="H2190" s="74">
        <v>38017</v>
      </c>
      <c r="I2190" s="110">
        <v>150</v>
      </c>
      <c r="J2190" s="110"/>
      <c r="K2190" s="110"/>
      <c r="L2190" s="110"/>
      <c r="M2190" s="110"/>
      <c r="N2190" s="110"/>
    </row>
    <row r="2191" spans="1:14" x14ac:dyDescent="0.3">
      <c r="A2191" s="74">
        <v>430040</v>
      </c>
      <c r="B2191" s="74" t="s">
        <v>86</v>
      </c>
      <c r="C2191" s="74">
        <v>31</v>
      </c>
      <c r="D2191" s="74" t="s">
        <v>4516</v>
      </c>
      <c r="E2191" s="74" t="s">
        <v>4517</v>
      </c>
      <c r="F2191" s="74" t="s">
        <v>4510</v>
      </c>
      <c r="G2191" s="74" t="s">
        <v>425</v>
      </c>
      <c r="H2191" s="74">
        <v>38112</v>
      </c>
      <c r="I2191" s="110">
        <v>0</v>
      </c>
      <c r="J2191" s="110"/>
      <c r="K2191" s="110">
        <v>0</v>
      </c>
      <c r="L2191" s="110">
        <v>0</v>
      </c>
      <c r="M2191" s="110">
        <v>0</v>
      </c>
      <c r="N2191" s="110">
        <v>0</v>
      </c>
    </row>
    <row r="2192" spans="1:14" x14ac:dyDescent="0.3">
      <c r="A2192" s="74">
        <v>430007</v>
      </c>
      <c r="B2192" s="74" t="s">
        <v>86</v>
      </c>
      <c r="C2192" s="74">
        <v>31</v>
      </c>
      <c r="D2192" s="74" t="s">
        <v>5780</v>
      </c>
      <c r="E2192" s="74" t="s">
        <v>6233</v>
      </c>
      <c r="F2192" s="74" t="s">
        <v>5781</v>
      </c>
      <c r="G2192" s="74" t="s">
        <v>425</v>
      </c>
      <c r="H2192" s="74" t="s">
        <v>5782</v>
      </c>
      <c r="I2192" s="110"/>
      <c r="J2192" s="110"/>
      <c r="K2192" s="110"/>
      <c r="L2192" s="110"/>
      <c r="M2192" s="110"/>
      <c r="N2192" s="110"/>
    </row>
    <row r="2193" spans="1:14" x14ac:dyDescent="0.3">
      <c r="A2193" s="74">
        <v>430005</v>
      </c>
      <c r="B2193" s="74" t="s">
        <v>86</v>
      </c>
      <c r="C2193" s="74">
        <v>31</v>
      </c>
      <c r="D2193" s="74" t="s">
        <v>5783</v>
      </c>
      <c r="E2193" s="74" t="s">
        <v>5784</v>
      </c>
      <c r="F2193" s="74" t="s">
        <v>5785</v>
      </c>
      <c r="G2193" s="74" t="s">
        <v>425</v>
      </c>
      <c r="H2193" s="74" t="s">
        <v>5786</v>
      </c>
      <c r="I2193" s="110">
        <v>0</v>
      </c>
      <c r="J2193" s="110"/>
      <c r="K2193" s="110">
        <v>0</v>
      </c>
      <c r="L2193" s="110"/>
      <c r="M2193" s="110"/>
      <c r="N2193" s="110"/>
    </row>
    <row r="2194" spans="1:14" x14ac:dyDescent="0.3">
      <c r="A2194" s="74">
        <v>439031</v>
      </c>
      <c r="B2194" s="74" t="s">
        <v>86</v>
      </c>
      <c r="C2194" s="74">
        <v>31</v>
      </c>
      <c r="D2194" s="74" t="s">
        <v>4556</v>
      </c>
      <c r="E2194" s="74" t="s">
        <v>4557</v>
      </c>
      <c r="F2194" s="74" t="s">
        <v>4526</v>
      </c>
      <c r="G2194" s="74" t="s">
        <v>425</v>
      </c>
      <c r="H2194" s="74">
        <v>37205</v>
      </c>
      <c r="I2194" s="110">
        <v>0</v>
      </c>
      <c r="J2194" s="110">
        <v>0</v>
      </c>
      <c r="K2194" s="110"/>
      <c r="L2194" s="110"/>
      <c r="M2194" s="110"/>
      <c r="N2194" s="110"/>
    </row>
    <row r="2195" spans="1:14" x14ac:dyDescent="0.3">
      <c r="A2195" s="74">
        <v>430043</v>
      </c>
      <c r="B2195" s="74" t="s">
        <v>86</v>
      </c>
      <c r="C2195" s="74">
        <v>31</v>
      </c>
      <c r="D2195" s="74" t="s">
        <v>4518</v>
      </c>
      <c r="E2195" s="74" t="s">
        <v>4519</v>
      </c>
      <c r="F2195" s="74" t="s">
        <v>2475</v>
      </c>
      <c r="G2195" s="74" t="s">
        <v>425</v>
      </c>
      <c r="H2195" s="74" t="s">
        <v>659</v>
      </c>
      <c r="I2195" s="110">
        <v>6666.66</v>
      </c>
      <c r="J2195" s="110"/>
      <c r="K2195" s="110"/>
      <c r="L2195" s="110"/>
      <c r="M2195" s="110"/>
      <c r="N2195" s="110"/>
    </row>
    <row r="2196" spans="1:14" x14ac:dyDescent="0.3">
      <c r="A2196" s="74">
        <v>430059</v>
      </c>
      <c r="B2196" s="74" t="s">
        <v>86</v>
      </c>
      <c r="C2196" s="74">
        <v>31</v>
      </c>
      <c r="D2196" s="74" t="s">
        <v>1194</v>
      </c>
      <c r="E2196" s="74" t="s">
        <v>4531</v>
      </c>
      <c r="F2196" s="74" t="s">
        <v>4524</v>
      </c>
      <c r="G2196" s="74" t="s">
        <v>425</v>
      </c>
      <c r="H2196" s="74">
        <v>37208</v>
      </c>
      <c r="I2196" s="110"/>
      <c r="J2196" s="110"/>
      <c r="K2196" s="110"/>
      <c r="L2196" s="110"/>
      <c r="M2196" s="110">
        <v>223</v>
      </c>
      <c r="N2196" s="110">
        <v>266</v>
      </c>
    </row>
    <row r="2197" spans="1:14" x14ac:dyDescent="0.3">
      <c r="A2197" s="74">
        <v>430084</v>
      </c>
      <c r="B2197" s="74" t="s">
        <v>86</v>
      </c>
      <c r="C2197" s="74">
        <v>31</v>
      </c>
      <c r="D2197" s="74" t="s">
        <v>4551</v>
      </c>
      <c r="E2197" s="74" t="s">
        <v>5314</v>
      </c>
      <c r="F2197" s="74" t="s">
        <v>2475</v>
      </c>
      <c r="G2197" s="74" t="s">
        <v>425</v>
      </c>
      <c r="H2197" s="74" t="s">
        <v>5315</v>
      </c>
      <c r="I2197" s="110">
        <v>2500</v>
      </c>
      <c r="J2197" s="110"/>
      <c r="K2197" s="110"/>
      <c r="L2197" s="110"/>
      <c r="M2197" s="110"/>
      <c r="N2197" s="110"/>
    </row>
    <row r="2198" spans="1:14" x14ac:dyDescent="0.3">
      <c r="A2198" s="74">
        <v>430031</v>
      </c>
      <c r="B2198" s="74" t="s">
        <v>86</v>
      </c>
      <c r="C2198" s="74">
        <v>31</v>
      </c>
      <c r="D2198" s="74" t="s">
        <v>2619</v>
      </c>
      <c r="E2198" s="74" t="s">
        <v>4506</v>
      </c>
      <c r="F2198" s="74" t="s">
        <v>1367</v>
      </c>
      <c r="G2198" s="74" t="s">
        <v>425</v>
      </c>
      <c r="H2198" s="74">
        <v>37918</v>
      </c>
      <c r="I2198" s="110">
        <v>492.25</v>
      </c>
      <c r="J2198" s="110"/>
      <c r="K2198" s="110"/>
      <c r="L2198" s="110"/>
      <c r="M2198" s="110">
        <v>0</v>
      </c>
      <c r="N2198" s="110">
        <v>0</v>
      </c>
    </row>
    <row r="2199" spans="1:14" x14ac:dyDescent="0.3">
      <c r="A2199" s="74">
        <v>430095</v>
      </c>
      <c r="B2199" s="74" t="s">
        <v>86</v>
      </c>
      <c r="C2199" s="74">
        <v>31</v>
      </c>
      <c r="D2199" s="74" t="s">
        <v>4552</v>
      </c>
      <c r="E2199" s="74" t="s">
        <v>4553</v>
      </c>
      <c r="F2199" s="74" t="s">
        <v>4524</v>
      </c>
      <c r="G2199" s="74" t="s">
        <v>425</v>
      </c>
      <c r="H2199" s="74">
        <v>37205</v>
      </c>
      <c r="I2199" s="110"/>
      <c r="J2199" s="110"/>
      <c r="K2199" s="110"/>
      <c r="L2199" s="110"/>
      <c r="M2199" s="110"/>
      <c r="N2199" s="110"/>
    </row>
    <row r="2200" spans="1:14" x14ac:dyDescent="0.3">
      <c r="A2200" s="74">
        <v>430066</v>
      </c>
      <c r="B2200" s="74" t="s">
        <v>86</v>
      </c>
      <c r="C2200" s="74">
        <v>31</v>
      </c>
      <c r="D2200" s="74" t="s">
        <v>6167</v>
      </c>
      <c r="E2200" s="74" t="s">
        <v>6168</v>
      </c>
      <c r="F2200" s="74" t="s">
        <v>6169</v>
      </c>
      <c r="G2200" s="74" t="s">
        <v>425</v>
      </c>
      <c r="H2200" s="74">
        <v>38066</v>
      </c>
      <c r="I2200" s="110">
        <v>0</v>
      </c>
      <c r="J2200" s="110"/>
      <c r="K2200" s="110"/>
      <c r="L2200" s="110"/>
      <c r="M2200" s="110"/>
      <c r="N2200" s="110"/>
    </row>
    <row r="2201" spans="1:14" x14ac:dyDescent="0.3">
      <c r="A2201" s="74">
        <v>430057</v>
      </c>
      <c r="B2201" s="74" t="s">
        <v>86</v>
      </c>
      <c r="C2201" s="74">
        <v>31</v>
      </c>
      <c r="D2201" s="74" t="s">
        <v>1155</v>
      </c>
      <c r="E2201" s="74" t="s">
        <v>4527</v>
      </c>
      <c r="F2201" s="74" t="s">
        <v>4528</v>
      </c>
      <c r="G2201" s="74" t="s">
        <v>425</v>
      </c>
      <c r="H2201" s="74" t="s">
        <v>660</v>
      </c>
      <c r="I2201" s="110"/>
      <c r="J2201" s="110">
        <v>0</v>
      </c>
      <c r="K2201" s="110"/>
      <c r="L2201" s="110"/>
      <c r="M2201" s="110"/>
      <c r="N2201" s="110"/>
    </row>
    <row r="2202" spans="1:14" x14ac:dyDescent="0.3">
      <c r="A2202" s="74">
        <v>430088</v>
      </c>
      <c r="B2202" s="74" t="s">
        <v>86</v>
      </c>
      <c r="C2202" s="74">
        <v>31</v>
      </c>
      <c r="D2202" s="74" t="s">
        <v>6170</v>
      </c>
      <c r="E2202" s="74" t="s">
        <v>6171</v>
      </c>
      <c r="F2202" s="74" t="s">
        <v>6172</v>
      </c>
      <c r="G2202" s="74" t="s">
        <v>425</v>
      </c>
      <c r="H2202" s="74" t="s">
        <v>6173</v>
      </c>
      <c r="I2202" s="110"/>
      <c r="J2202" s="110"/>
      <c r="K2202" s="110">
        <v>0</v>
      </c>
      <c r="L2202" s="110"/>
      <c r="M2202" s="110"/>
      <c r="N2202" s="110"/>
    </row>
    <row r="2203" spans="1:14" x14ac:dyDescent="0.3">
      <c r="A2203" s="74">
        <v>430061</v>
      </c>
      <c r="B2203" s="74" t="s">
        <v>86</v>
      </c>
      <c r="C2203" s="74">
        <v>31</v>
      </c>
      <c r="D2203" s="74" t="s">
        <v>4532</v>
      </c>
      <c r="E2203" s="74" t="s">
        <v>4533</v>
      </c>
      <c r="F2203" s="74" t="s">
        <v>4526</v>
      </c>
      <c r="G2203" s="74" t="s">
        <v>425</v>
      </c>
      <c r="H2203" s="74">
        <v>37205</v>
      </c>
      <c r="I2203" s="110">
        <v>300</v>
      </c>
      <c r="J2203" s="110">
        <v>100</v>
      </c>
      <c r="K2203" s="110">
        <v>0</v>
      </c>
      <c r="L2203" s="110">
        <v>0</v>
      </c>
      <c r="M2203" s="110">
        <v>60</v>
      </c>
      <c r="N2203" s="110">
        <v>110</v>
      </c>
    </row>
    <row r="2204" spans="1:14" x14ac:dyDescent="0.3">
      <c r="A2204" s="74">
        <v>430097</v>
      </c>
      <c r="B2204" s="74" t="s">
        <v>86</v>
      </c>
      <c r="C2204" s="74">
        <v>31</v>
      </c>
      <c r="D2204" s="74" t="s">
        <v>4554</v>
      </c>
      <c r="E2204" s="74" t="s">
        <v>4555</v>
      </c>
      <c r="F2204" s="74" t="s">
        <v>2475</v>
      </c>
      <c r="G2204" s="74" t="s">
        <v>425</v>
      </c>
      <c r="H2204" s="74">
        <v>38117</v>
      </c>
      <c r="I2204" s="110">
        <v>100</v>
      </c>
      <c r="J2204" s="110"/>
      <c r="K2204" s="110"/>
      <c r="L2204" s="110"/>
      <c r="M2204" s="110"/>
      <c r="N2204" s="110"/>
    </row>
    <row r="2205" spans="1:14" x14ac:dyDescent="0.3">
      <c r="A2205" s="74">
        <v>430062</v>
      </c>
      <c r="B2205" s="74" t="s">
        <v>86</v>
      </c>
      <c r="C2205" s="74">
        <v>31</v>
      </c>
      <c r="D2205" s="74" t="s">
        <v>4534</v>
      </c>
      <c r="E2205" s="74" t="s">
        <v>4535</v>
      </c>
      <c r="F2205" s="74" t="s">
        <v>4526</v>
      </c>
      <c r="G2205" s="74" t="s">
        <v>425</v>
      </c>
      <c r="H2205" s="74">
        <v>37215</v>
      </c>
      <c r="I2205" s="110">
        <v>4500</v>
      </c>
      <c r="J2205" s="110"/>
      <c r="K2205" s="110">
        <v>0</v>
      </c>
      <c r="L2205" s="110"/>
      <c r="M2205" s="110">
        <v>0</v>
      </c>
      <c r="N2205" s="110">
        <v>0</v>
      </c>
    </row>
    <row r="2206" spans="1:14" x14ac:dyDescent="0.3">
      <c r="A2206" s="74">
        <v>160013</v>
      </c>
      <c r="B2206" s="74" t="s">
        <v>85</v>
      </c>
      <c r="C2206" s="74">
        <v>32</v>
      </c>
      <c r="D2206" s="74" t="s">
        <v>4562</v>
      </c>
      <c r="E2206" s="74" t="s">
        <v>2747</v>
      </c>
      <c r="F2206" s="74" t="s">
        <v>4563</v>
      </c>
      <c r="G2206" s="74" t="s">
        <v>435</v>
      </c>
      <c r="H2206" s="74">
        <v>50009</v>
      </c>
      <c r="I2206" s="110">
        <v>3885</v>
      </c>
      <c r="J2206" s="110"/>
      <c r="K2206" s="110"/>
      <c r="L2206" s="110"/>
      <c r="M2206" s="110">
        <v>65</v>
      </c>
      <c r="N2206" s="110">
        <v>57</v>
      </c>
    </row>
    <row r="2207" spans="1:14" x14ac:dyDescent="0.3">
      <c r="A2207" s="74">
        <v>160015</v>
      </c>
      <c r="B2207" s="74" t="s">
        <v>85</v>
      </c>
      <c r="C2207" s="74">
        <v>32</v>
      </c>
      <c r="D2207" s="74" t="s">
        <v>4566</v>
      </c>
      <c r="E2207" s="74" t="s">
        <v>4567</v>
      </c>
      <c r="F2207" s="74" t="s">
        <v>4568</v>
      </c>
      <c r="G2207" s="74" t="s">
        <v>435</v>
      </c>
      <c r="H2207" s="74">
        <v>50021</v>
      </c>
      <c r="I2207" s="110">
        <v>0</v>
      </c>
      <c r="J2207" s="110"/>
      <c r="K2207" s="110"/>
      <c r="L2207" s="110"/>
      <c r="M2207" s="110">
        <v>93</v>
      </c>
      <c r="N2207" s="110">
        <v>165</v>
      </c>
    </row>
    <row r="2208" spans="1:14" x14ac:dyDescent="0.3">
      <c r="A2208" s="74">
        <v>160134</v>
      </c>
      <c r="B2208" s="74" t="s">
        <v>85</v>
      </c>
      <c r="C2208" s="74">
        <v>32</v>
      </c>
      <c r="D2208" s="74" t="s">
        <v>4693</v>
      </c>
      <c r="E2208" s="74" t="s">
        <v>4694</v>
      </c>
      <c r="F2208" s="74" t="s">
        <v>4695</v>
      </c>
      <c r="G2208" s="74" t="s">
        <v>435</v>
      </c>
      <c r="H2208" s="74" t="s">
        <v>449</v>
      </c>
      <c r="I2208" s="110">
        <v>0</v>
      </c>
      <c r="J2208" s="110"/>
      <c r="K2208" s="110"/>
      <c r="L2208" s="110">
        <v>0</v>
      </c>
      <c r="M2208" s="110">
        <v>0</v>
      </c>
      <c r="N2208" s="110">
        <v>0</v>
      </c>
    </row>
    <row r="2209" spans="1:14" x14ac:dyDescent="0.3">
      <c r="A2209" s="74">
        <v>160021</v>
      </c>
      <c r="B2209" s="74" t="s">
        <v>85</v>
      </c>
      <c r="C2209" s="74">
        <v>32</v>
      </c>
      <c r="D2209" s="74" t="s">
        <v>1982</v>
      </c>
      <c r="E2209" s="74" t="s">
        <v>4574</v>
      </c>
      <c r="F2209" s="74" t="s">
        <v>1984</v>
      </c>
      <c r="G2209" s="74" t="s">
        <v>435</v>
      </c>
      <c r="H2209" s="74">
        <v>52537</v>
      </c>
      <c r="I2209" s="110">
        <v>0</v>
      </c>
      <c r="J2209" s="110"/>
      <c r="K2209" s="110">
        <v>0</v>
      </c>
      <c r="L2209" s="110"/>
      <c r="M2209" s="110"/>
      <c r="N2209" s="110">
        <v>0</v>
      </c>
    </row>
    <row r="2210" spans="1:14" x14ac:dyDescent="0.3">
      <c r="A2210" s="74">
        <v>160024</v>
      </c>
      <c r="B2210" s="74" t="s">
        <v>85</v>
      </c>
      <c r="C2210" s="74">
        <v>32</v>
      </c>
      <c r="D2210" s="74" t="s">
        <v>4575</v>
      </c>
      <c r="E2210" s="74" t="s">
        <v>4576</v>
      </c>
      <c r="F2210" s="74" t="s">
        <v>4577</v>
      </c>
      <c r="G2210" s="74" t="s">
        <v>435</v>
      </c>
      <c r="H2210" s="74">
        <v>50035</v>
      </c>
      <c r="I2210" s="110"/>
      <c r="J2210" s="110"/>
      <c r="K2210" s="110"/>
      <c r="L2210" s="110">
        <v>0</v>
      </c>
      <c r="M2210" s="110">
        <v>0</v>
      </c>
      <c r="N2210" s="110">
        <v>0</v>
      </c>
    </row>
    <row r="2211" spans="1:14" x14ac:dyDescent="0.3">
      <c r="A2211" s="74">
        <v>160026</v>
      </c>
      <c r="B2211" s="74" t="s">
        <v>85</v>
      </c>
      <c r="C2211" s="74">
        <v>32</v>
      </c>
      <c r="D2211" s="74" t="s">
        <v>6174</v>
      </c>
      <c r="E2211" s="74" t="s">
        <v>6175</v>
      </c>
      <c r="F2211" s="74" t="s">
        <v>6176</v>
      </c>
      <c r="G2211" s="74" t="s">
        <v>435</v>
      </c>
      <c r="H2211" s="74">
        <v>51631</v>
      </c>
      <c r="I2211" s="110"/>
      <c r="J2211" s="110"/>
      <c r="K2211" s="110"/>
      <c r="L2211" s="110"/>
      <c r="M2211" s="110"/>
      <c r="N2211" s="110"/>
    </row>
    <row r="2212" spans="1:14" x14ac:dyDescent="0.3">
      <c r="A2212" s="74">
        <v>160049</v>
      </c>
      <c r="B2212" s="74" t="s">
        <v>85</v>
      </c>
      <c r="C2212" s="74">
        <v>32</v>
      </c>
      <c r="D2212" s="74" t="s">
        <v>1707</v>
      </c>
      <c r="E2212" s="74" t="s">
        <v>4604</v>
      </c>
      <c r="F2212" s="74" t="s">
        <v>4605</v>
      </c>
      <c r="G2212" s="74" t="s">
        <v>435</v>
      </c>
      <c r="H2212" s="74">
        <v>51501</v>
      </c>
      <c r="I2212" s="110">
        <v>0</v>
      </c>
      <c r="J2212" s="110"/>
      <c r="K2212" s="110">
        <v>310</v>
      </c>
      <c r="L2212" s="110">
        <v>204</v>
      </c>
      <c r="M2212" s="110">
        <v>0</v>
      </c>
      <c r="N2212" s="110">
        <v>115</v>
      </c>
    </row>
    <row r="2213" spans="1:14" x14ac:dyDescent="0.3">
      <c r="A2213" s="74">
        <v>160057</v>
      </c>
      <c r="B2213" s="74" t="s">
        <v>85</v>
      </c>
      <c r="C2213" s="74">
        <v>32</v>
      </c>
      <c r="D2213" s="74" t="s">
        <v>4618</v>
      </c>
      <c r="E2213" s="74" t="s">
        <v>4619</v>
      </c>
      <c r="F2213" s="74" t="s">
        <v>4620</v>
      </c>
      <c r="G2213" s="74" t="s">
        <v>435</v>
      </c>
      <c r="H2213" s="74" t="s">
        <v>439</v>
      </c>
      <c r="I2213" s="110">
        <v>0</v>
      </c>
      <c r="J2213" s="110"/>
      <c r="K2213" s="110"/>
      <c r="L2213" s="110"/>
      <c r="M2213" s="110">
        <v>0</v>
      </c>
      <c r="N2213" s="110">
        <v>0</v>
      </c>
    </row>
    <row r="2214" spans="1:14" x14ac:dyDescent="0.3">
      <c r="A2214" s="74">
        <v>160029</v>
      </c>
      <c r="B2214" s="74" t="s">
        <v>85</v>
      </c>
      <c r="C2214" s="74">
        <v>32</v>
      </c>
      <c r="D2214" s="74" t="s">
        <v>1523</v>
      </c>
      <c r="E2214" s="74" t="s">
        <v>4582</v>
      </c>
      <c r="F2214" s="74" t="s">
        <v>2006</v>
      </c>
      <c r="G2214" s="74" t="s">
        <v>435</v>
      </c>
      <c r="H2214" s="74">
        <v>50047</v>
      </c>
      <c r="I2214" s="110">
        <v>715</v>
      </c>
      <c r="J2214" s="110"/>
      <c r="K2214" s="110">
        <v>0</v>
      </c>
      <c r="L2214" s="110"/>
      <c r="M2214" s="110"/>
      <c r="N2214" s="110">
        <v>0</v>
      </c>
    </row>
    <row r="2215" spans="1:14" x14ac:dyDescent="0.3">
      <c r="A2215" s="74">
        <v>160052</v>
      </c>
      <c r="B2215" s="74" t="s">
        <v>85</v>
      </c>
      <c r="C2215" s="74">
        <v>32</v>
      </c>
      <c r="D2215" s="74" t="s">
        <v>4608</v>
      </c>
      <c r="E2215" s="74" t="s">
        <v>4609</v>
      </c>
      <c r="F2215" s="74" t="s">
        <v>4610</v>
      </c>
      <c r="G2215" s="74" t="s">
        <v>435</v>
      </c>
      <c r="H2215" s="74">
        <v>52802</v>
      </c>
      <c r="I2215" s="110"/>
      <c r="J2215" s="110"/>
      <c r="K2215" s="110"/>
      <c r="L2215" s="110"/>
      <c r="M2215" s="110"/>
      <c r="N2215" s="110">
        <v>0</v>
      </c>
    </row>
    <row r="2216" spans="1:14" x14ac:dyDescent="0.3">
      <c r="A2216" s="74">
        <v>160025</v>
      </c>
      <c r="B2216" s="74" t="s">
        <v>85</v>
      </c>
      <c r="C2216" s="74">
        <v>32</v>
      </c>
      <c r="D2216" s="74" t="s">
        <v>915</v>
      </c>
      <c r="E2216" s="74" t="s">
        <v>4578</v>
      </c>
      <c r="F2216" s="74" t="s">
        <v>4579</v>
      </c>
      <c r="G2216" s="74" t="s">
        <v>435</v>
      </c>
      <c r="H2216" s="74">
        <v>50036</v>
      </c>
      <c r="I2216" s="110">
        <v>164</v>
      </c>
      <c r="J2216" s="110"/>
      <c r="K2216" s="110"/>
      <c r="L2216" s="110"/>
      <c r="M2216" s="110">
        <v>0</v>
      </c>
      <c r="N2216" s="110">
        <v>0</v>
      </c>
    </row>
    <row r="2217" spans="1:14" x14ac:dyDescent="0.3">
      <c r="A2217" s="74">
        <v>160093</v>
      </c>
      <c r="B2217" s="74" t="s">
        <v>85</v>
      </c>
      <c r="C2217" s="74">
        <v>32</v>
      </c>
      <c r="D2217" s="74" t="s">
        <v>915</v>
      </c>
      <c r="E2217" s="74" t="s">
        <v>4651</v>
      </c>
      <c r="F2217" s="74" t="s">
        <v>4652</v>
      </c>
      <c r="G2217" s="74" t="s">
        <v>435</v>
      </c>
      <c r="H2217" s="74">
        <v>50129</v>
      </c>
      <c r="I2217" s="110">
        <v>1139.58</v>
      </c>
      <c r="J2217" s="110"/>
      <c r="K2217" s="110"/>
      <c r="L2217" s="110"/>
      <c r="M2217" s="110"/>
      <c r="N2217" s="110">
        <v>0</v>
      </c>
    </row>
    <row r="2218" spans="1:14" x14ac:dyDescent="0.3">
      <c r="A2218" s="74">
        <v>160110</v>
      </c>
      <c r="B2218" s="74" t="s">
        <v>85</v>
      </c>
      <c r="C2218" s="74">
        <v>32</v>
      </c>
      <c r="D2218" s="74" t="s">
        <v>915</v>
      </c>
      <c r="E2218" s="74" t="s">
        <v>4668</v>
      </c>
      <c r="F2218" s="74" t="s">
        <v>4669</v>
      </c>
      <c r="G2218" s="74" t="s">
        <v>435</v>
      </c>
      <c r="H2218" s="74">
        <v>50158</v>
      </c>
      <c r="I2218" s="110">
        <v>1160.25</v>
      </c>
      <c r="J2218" s="110"/>
      <c r="K2218" s="110"/>
      <c r="L2218" s="110"/>
      <c r="M2218" s="110"/>
      <c r="N2218" s="110">
        <v>0</v>
      </c>
    </row>
    <row r="2219" spans="1:14" x14ac:dyDescent="0.3">
      <c r="A2219" s="74">
        <v>160173</v>
      </c>
      <c r="B2219" s="74" t="s">
        <v>85</v>
      </c>
      <c r="C2219" s="74">
        <v>32</v>
      </c>
      <c r="D2219" s="74" t="s">
        <v>915</v>
      </c>
      <c r="E2219" s="74" t="s">
        <v>4734</v>
      </c>
      <c r="F2219" s="74" t="s">
        <v>4735</v>
      </c>
      <c r="G2219" s="74" t="s">
        <v>435</v>
      </c>
      <c r="H2219" s="74">
        <v>50702</v>
      </c>
      <c r="I2219" s="110">
        <v>1028.31</v>
      </c>
      <c r="J2219" s="110"/>
      <c r="K2219" s="110">
        <v>0</v>
      </c>
      <c r="L2219" s="110"/>
      <c r="M2219" s="110">
        <v>0</v>
      </c>
      <c r="N2219" s="110">
        <v>171</v>
      </c>
    </row>
    <row r="2220" spans="1:14" x14ac:dyDescent="0.3">
      <c r="A2220" s="74">
        <v>160036</v>
      </c>
      <c r="B2220" s="74" t="s">
        <v>85</v>
      </c>
      <c r="C2220" s="74">
        <v>32</v>
      </c>
      <c r="D2220" s="74" t="s">
        <v>4591</v>
      </c>
      <c r="E2220" s="74" t="s">
        <v>4592</v>
      </c>
      <c r="F2220" s="74" t="s">
        <v>4593</v>
      </c>
      <c r="G2220" s="74" t="s">
        <v>435</v>
      </c>
      <c r="H2220" s="74">
        <v>50049</v>
      </c>
      <c r="I2220" s="110">
        <v>683</v>
      </c>
      <c r="J2220" s="110"/>
      <c r="K2220" s="110"/>
      <c r="L2220" s="110"/>
      <c r="M2220" s="110"/>
      <c r="N2220" s="110">
        <v>140</v>
      </c>
    </row>
    <row r="2221" spans="1:14" x14ac:dyDescent="0.3">
      <c r="A2221" s="74">
        <v>160128</v>
      </c>
      <c r="B2221" s="74" t="s">
        <v>85</v>
      </c>
      <c r="C2221" s="74">
        <v>32</v>
      </c>
      <c r="D2221" s="74" t="s">
        <v>2311</v>
      </c>
      <c r="E2221" s="74" t="s">
        <v>4686</v>
      </c>
      <c r="F2221" s="74" t="s">
        <v>4687</v>
      </c>
      <c r="G2221" s="74" t="s">
        <v>435</v>
      </c>
      <c r="H2221" s="74">
        <v>52316</v>
      </c>
      <c r="I2221" s="110">
        <v>340</v>
      </c>
      <c r="J2221" s="110"/>
      <c r="K2221" s="110"/>
      <c r="L2221" s="110"/>
      <c r="M2221" s="110"/>
      <c r="N2221" s="110">
        <v>0</v>
      </c>
    </row>
    <row r="2222" spans="1:14" x14ac:dyDescent="0.3">
      <c r="A2222" s="74">
        <v>160149</v>
      </c>
      <c r="B2222" s="74" t="s">
        <v>85</v>
      </c>
      <c r="C2222" s="74">
        <v>32</v>
      </c>
      <c r="D2222" s="74" t="s">
        <v>5787</v>
      </c>
      <c r="E2222" s="74" t="s">
        <v>5788</v>
      </c>
      <c r="F2222" s="74" t="s">
        <v>5789</v>
      </c>
      <c r="G2222" s="74" t="s">
        <v>435</v>
      </c>
      <c r="H2222" s="74">
        <v>51246</v>
      </c>
      <c r="I2222" s="110">
        <v>252</v>
      </c>
      <c r="J2222" s="110"/>
      <c r="K2222" s="110"/>
      <c r="L2222" s="110"/>
      <c r="M2222" s="110"/>
      <c r="N2222" s="110"/>
    </row>
    <row r="2223" spans="1:14" x14ac:dyDescent="0.3">
      <c r="A2223" s="74">
        <v>160040</v>
      </c>
      <c r="B2223" s="74" t="s">
        <v>85</v>
      </c>
      <c r="C2223" s="74">
        <v>32</v>
      </c>
      <c r="D2223" s="74" t="s">
        <v>4596</v>
      </c>
      <c r="E2223" s="74" t="s">
        <v>715</v>
      </c>
      <c r="F2223" s="74" t="s">
        <v>4597</v>
      </c>
      <c r="G2223" s="74" t="s">
        <v>435</v>
      </c>
      <c r="H2223" s="74" t="s">
        <v>539</v>
      </c>
      <c r="I2223" s="110"/>
      <c r="J2223" s="110"/>
      <c r="K2223" s="110"/>
      <c r="L2223" s="110"/>
      <c r="M2223" s="110"/>
      <c r="N2223" s="110">
        <v>0</v>
      </c>
    </row>
    <row r="2224" spans="1:14" x14ac:dyDescent="0.3">
      <c r="A2224" s="74">
        <v>160047</v>
      </c>
      <c r="B2224" s="74" t="s">
        <v>85</v>
      </c>
      <c r="C2224" s="74">
        <v>32</v>
      </c>
      <c r="D2224" s="74" t="s">
        <v>5790</v>
      </c>
      <c r="E2224" s="74" t="s">
        <v>5791</v>
      </c>
      <c r="F2224" s="74" t="s">
        <v>778</v>
      </c>
      <c r="G2224" s="74" t="s">
        <v>435</v>
      </c>
      <c r="H2224" s="74">
        <v>50841</v>
      </c>
      <c r="I2224" s="110">
        <v>0</v>
      </c>
      <c r="J2224" s="110">
        <v>0</v>
      </c>
      <c r="K2224" s="110"/>
      <c r="L2224" s="110"/>
      <c r="M2224" s="110">
        <v>0</v>
      </c>
      <c r="N2224" s="110">
        <v>0</v>
      </c>
    </row>
    <row r="2225" spans="1:14" x14ac:dyDescent="0.3">
      <c r="A2225" s="74">
        <v>160060</v>
      </c>
      <c r="B2225" s="74" t="s">
        <v>85</v>
      </c>
      <c r="C2225" s="74">
        <v>32</v>
      </c>
      <c r="D2225" s="74" t="s">
        <v>2970</v>
      </c>
      <c r="E2225" s="74" t="s">
        <v>4621</v>
      </c>
      <c r="F2225" s="74" t="s">
        <v>4622</v>
      </c>
      <c r="G2225" s="74" t="s">
        <v>435</v>
      </c>
      <c r="H2225" s="74" t="s">
        <v>440</v>
      </c>
      <c r="I2225" s="110">
        <v>416.67</v>
      </c>
      <c r="J2225" s="110"/>
      <c r="K2225" s="110"/>
      <c r="L2225" s="110"/>
      <c r="M2225" s="110">
        <v>0</v>
      </c>
      <c r="N2225" s="110">
        <v>0</v>
      </c>
    </row>
    <row r="2226" spans="1:14" x14ac:dyDescent="0.3">
      <c r="A2226" s="74">
        <v>160135</v>
      </c>
      <c r="B2226" s="74" t="s">
        <v>85</v>
      </c>
      <c r="C2226" s="74">
        <v>32</v>
      </c>
      <c r="D2226" s="74" t="s">
        <v>4696</v>
      </c>
      <c r="E2226" s="74" t="s">
        <v>4697</v>
      </c>
      <c r="F2226" s="74" t="s">
        <v>4698</v>
      </c>
      <c r="G2226" s="74" t="s">
        <v>435</v>
      </c>
      <c r="H2226" s="74">
        <v>52501</v>
      </c>
      <c r="I2226" s="110">
        <v>1437.63</v>
      </c>
      <c r="J2226" s="110"/>
      <c r="K2226" s="110"/>
      <c r="L2226" s="110"/>
      <c r="M2226" s="110"/>
      <c r="N2226" s="110">
        <v>0</v>
      </c>
    </row>
    <row r="2227" spans="1:14" x14ac:dyDescent="0.3">
      <c r="A2227" s="74">
        <v>160054</v>
      </c>
      <c r="B2227" s="74" t="s">
        <v>85</v>
      </c>
      <c r="C2227" s="74">
        <v>32</v>
      </c>
      <c r="D2227" s="74" t="s">
        <v>4612</v>
      </c>
      <c r="E2227" s="74" t="s">
        <v>4613</v>
      </c>
      <c r="F2227" s="74" t="s">
        <v>4614</v>
      </c>
      <c r="G2227" s="74" t="s">
        <v>435</v>
      </c>
      <c r="H2227" s="74">
        <v>52222</v>
      </c>
      <c r="I2227" s="110"/>
      <c r="J2227" s="110"/>
      <c r="K2227" s="110"/>
      <c r="L2227" s="110"/>
      <c r="M2227" s="110">
        <v>0</v>
      </c>
      <c r="N2227" s="110"/>
    </row>
    <row r="2228" spans="1:14" x14ac:dyDescent="0.3">
      <c r="A2228" s="74">
        <v>160055</v>
      </c>
      <c r="B2228" s="74" t="s">
        <v>85</v>
      </c>
      <c r="C2228" s="74">
        <v>32</v>
      </c>
      <c r="D2228" s="74" t="s">
        <v>4615</v>
      </c>
      <c r="E2228" s="74" t="s">
        <v>4616</v>
      </c>
      <c r="F2228" s="74" t="s">
        <v>4617</v>
      </c>
      <c r="G2228" s="74" t="s">
        <v>435</v>
      </c>
      <c r="H2228" s="74" t="s">
        <v>624</v>
      </c>
      <c r="I2228" s="110">
        <v>0</v>
      </c>
      <c r="J2228" s="110"/>
      <c r="K2228" s="110"/>
      <c r="L2228" s="110"/>
      <c r="M2228" s="110">
        <v>0</v>
      </c>
      <c r="N2228" s="110">
        <v>0</v>
      </c>
    </row>
    <row r="2229" spans="1:14" x14ac:dyDescent="0.3">
      <c r="A2229" s="74">
        <v>160035</v>
      </c>
      <c r="B2229" s="74" t="s">
        <v>85</v>
      </c>
      <c r="C2229" s="74">
        <v>32</v>
      </c>
      <c r="D2229" s="74" t="s">
        <v>4588</v>
      </c>
      <c r="E2229" s="74" t="s">
        <v>4589</v>
      </c>
      <c r="F2229" s="74" t="s">
        <v>4590</v>
      </c>
      <c r="G2229" s="74" t="s">
        <v>435</v>
      </c>
      <c r="H2229" s="74">
        <v>52544</v>
      </c>
      <c r="I2229" s="110">
        <v>200</v>
      </c>
      <c r="J2229" s="110"/>
      <c r="K2229" s="110"/>
      <c r="L2229" s="110"/>
      <c r="M2229" s="110"/>
      <c r="N2229" s="110">
        <v>55</v>
      </c>
    </row>
    <row r="2230" spans="1:14" x14ac:dyDescent="0.3">
      <c r="A2230" s="74">
        <v>160075</v>
      </c>
      <c r="B2230" s="74" t="s">
        <v>85</v>
      </c>
      <c r="C2230" s="74">
        <v>32</v>
      </c>
      <c r="D2230" s="74" t="s">
        <v>4635</v>
      </c>
      <c r="E2230" s="74" t="s">
        <v>2913</v>
      </c>
      <c r="F2230" s="74" t="s">
        <v>1550</v>
      </c>
      <c r="G2230" s="74" t="s">
        <v>435</v>
      </c>
      <c r="H2230" s="74">
        <v>50073</v>
      </c>
      <c r="I2230" s="110">
        <v>70</v>
      </c>
      <c r="J2230" s="110"/>
      <c r="K2230" s="110"/>
      <c r="L2230" s="110">
        <v>70</v>
      </c>
      <c r="M2230" s="110">
        <v>0</v>
      </c>
      <c r="N2230" s="110">
        <v>110</v>
      </c>
    </row>
    <row r="2231" spans="1:14" x14ac:dyDescent="0.3">
      <c r="A2231" s="74">
        <v>160077</v>
      </c>
      <c r="B2231" s="74" t="s">
        <v>85</v>
      </c>
      <c r="C2231" s="74">
        <v>32</v>
      </c>
      <c r="D2231" s="74" t="s">
        <v>4637</v>
      </c>
      <c r="E2231" s="74" t="s">
        <v>4638</v>
      </c>
      <c r="F2231" s="74" t="s">
        <v>4639</v>
      </c>
      <c r="G2231" s="74" t="s">
        <v>435</v>
      </c>
      <c r="H2231" s="74">
        <v>50076</v>
      </c>
      <c r="I2231" s="110">
        <v>250</v>
      </c>
      <c r="J2231" s="110"/>
      <c r="K2231" s="110">
        <v>0</v>
      </c>
      <c r="L2231" s="110"/>
      <c r="M2231" s="110">
        <v>687</v>
      </c>
      <c r="N2231" s="110">
        <v>840</v>
      </c>
    </row>
    <row r="2232" spans="1:14" x14ac:dyDescent="0.3">
      <c r="A2232" s="74">
        <v>160143</v>
      </c>
      <c r="B2232" s="74" t="s">
        <v>85</v>
      </c>
      <c r="C2232" s="74">
        <v>32</v>
      </c>
      <c r="D2232" s="74" t="s">
        <v>1934</v>
      </c>
      <c r="E2232" s="74" t="s">
        <v>4709</v>
      </c>
      <c r="F2232" s="74" t="s">
        <v>4710</v>
      </c>
      <c r="G2232" s="74" t="s">
        <v>435</v>
      </c>
      <c r="H2232" s="74">
        <v>50225</v>
      </c>
      <c r="I2232" s="110">
        <v>0</v>
      </c>
      <c r="J2232" s="110"/>
      <c r="K2232" s="110"/>
      <c r="L2232" s="110"/>
      <c r="M2232" s="110">
        <v>0</v>
      </c>
      <c r="N2232" s="110">
        <v>0</v>
      </c>
    </row>
    <row r="2233" spans="1:14" x14ac:dyDescent="0.3">
      <c r="A2233" s="74">
        <v>420194</v>
      </c>
      <c r="B2233" s="74" t="s">
        <v>85</v>
      </c>
      <c r="C2233" s="74">
        <v>32</v>
      </c>
      <c r="D2233" s="74" t="s">
        <v>666</v>
      </c>
      <c r="E2233" s="74" t="s">
        <v>4772</v>
      </c>
      <c r="F2233" s="74" t="s">
        <v>4773</v>
      </c>
      <c r="G2233" s="74" t="s">
        <v>457</v>
      </c>
      <c r="H2233" s="74">
        <v>57104</v>
      </c>
      <c r="I2233" s="110">
        <v>3000</v>
      </c>
      <c r="J2233" s="110"/>
      <c r="K2233" s="110">
        <v>0</v>
      </c>
      <c r="L2233" s="110">
        <v>0</v>
      </c>
      <c r="M2233" s="110">
        <v>65</v>
      </c>
      <c r="N2233" s="110">
        <v>0</v>
      </c>
    </row>
    <row r="2234" spans="1:14" x14ac:dyDescent="0.3">
      <c r="A2234" s="74">
        <v>160081</v>
      </c>
      <c r="B2234" s="74" t="s">
        <v>85</v>
      </c>
      <c r="C2234" s="74">
        <v>32</v>
      </c>
      <c r="D2234" s="74" t="s">
        <v>666</v>
      </c>
      <c r="E2234" s="74" t="s">
        <v>4642</v>
      </c>
      <c r="F2234" s="74" t="s">
        <v>4643</v>
      </c>
      <c r="G2234" s="74" t="s">
        <v>435</v>
      </c>
      <c r="H2234" s="74">
        <v>52627</v>
      </c>
      <c r="I2234" s="110">
        <v>766.47</v>
      </c>
      <c r="J2234" s="110"/>
      <c r="K2234" s="110"/>
      <c r="L2234" s="110"/>
      <c r="M2234" s="110"/>
      <c r="N2234" s="110">
        <v>0</v>
      </c>
    </row>
    <row r="2235" spans="1:14" x14ac:dyDescent="0.3">
      <c r="A2235" s="74">
        <v>160169</v>
      </c>
      <c r="B2235" s="74" t="s">
        <v>85</v>
      </c>
      <c r="C2235" s="74">
        <v>32</v>
      </c>
      <c r="D2235" s="74" t="s">
        <v>666</v>
      </c>
      <c r="E2235" s="74" t="s">
        <v>4732</v>
      </c>
      <c r="F2235" s="74" t="s">
        <v>4733</v>
      </c>
      <c r="G2235" s="74" t="s">
        <v>435</v>
      </c>
      <c r="H2235" s="74">
        <v>52349</v>
      </c>
      <c r="I2235" s="110">
        <v>0</v>
      </c>
      <c r="J2235" s="110"/>
      <c r="K2235" s="110"/>
      <c r="L2235" s="110">
        <v>0</v>
      </c>
      <c r="M2235" s="110">
        <v>0</v>
      </c>
      <c r="N2235" s="110">
        <v>0</v>
      </c>
    </row>
    <row r="2236" spans="1:14" x14ac:dyDescent="0.3">
      <c r="A2236" s="74">
        <v>160111</v>
      </c>
      <c r="B2236" s="74" t="s">
        <v>85</v>
      </c>
      <c r="C2236" s="74">
        <v>32</v>
      </c>
      <c r="D2236" s="74" t="s">
        <v>666</v>
      </c>
      <c r="E2236" s="74" t="s">
        <v>4670</v>
      </c>
      <c r="F2236" s="74" t="s">
        <v>4671</v>
      </c>
      <c r="G2236" s="74" t="s">
        <v>435</v>
      </c>
      <c r="H2236" s="74">
        <v>50401</v>
      </c>
      <c r="I2236" s="110">
        <v>781</v>
      </c>
      <c r="J2236" s="110"/>
      <c r="K2236" s="110"/>
      <c r="L2236" s="110"/>
      <c r="M2236" s="110"/>
      <c r="N2236" s="110">
        <v>0</v>
      </c>
    </row>
    <row r="2237" spans="1:14" x14ac:dyDescent="0.3">
      <c r="A2237" s="74">
        <v>160121</v>
      </c>
      <c r="B2237" s="74" t="s">
        <v>85</v>
      </c>
      <c r="C2237" s="74">
        <v>32</v>
      </c>
      <c r="D2237" s="74" t="s">
        <v>666</v>
      </c>
      <c r="E2237" s="74" t="s">
        <v>6177</v>
      </c>
      <c r="F2237" s="74" t="s">
        <v>6178</v>
      </c>
      <c r="G2237" s="74" t="s">
        <v>435</v>
      </c>
      <c r="H2237" s="74">
        <v>50201</v>
      </c>
      <c r="I2237" s="110">
        <v>0</v>
      </c>
      <c r="J2237" s="110"/>
      <c r="K2237" s="110"/>
      <c r="L2237" s="110"/>
      <c r="M2237" s="110"/>
      <c r="N2237" s="110"/>
    </row>
    <row r="2238" spans="1:14" x14ac:dyDescent="0.3">
      <c r="A2238" s="74">
        <v>160160</v>
      </c>
      <c r="B2238" s="74" t="s">
        <v>85</v>
      </c>
      <c r="C2238" s="74">
        <v>32</v>
      </c>
      <c r="D2238" s="74" t="s">
        <v>666</v>
      </c>
      <c r="E2238" s="74" t="s">
        <v>4725</v>
      </c>
      <c r="F2238" s="74" t="s">
        <v>4726</v>
      </c>
      <c r="G2238" s="74" t="s">
        <v>435</v>
      </c>
      <c r="H2238" s="74">
        <v>51104</v>
      </c>
      <c r="I2238" s="110">
        <v>723.94</v>
      </c>
      <c r="J2238" s="110"/>
      <c r="K2238" s="110"/>
      <c r="L2238" s="110"/>
      <c r="M2238" s="110"/>
      <c r="N2238" s="110">
        <v>125</v>
      </c>
    </row>
    <row r="2239" spans="1:14" x14ac:dyDescent="0.3">
      <c r="A2239" s="74">
        <v>160037</v>
      </c>
      <c r="B2239" s="74" t="s">
        <v>85</v>
      </c>
      <c r="C2239" s="74">
        <v>32</v>
      </c>
      <c r="D2239" s="74" t="s">
        <v>666</v>
      </c>
      <c r="E2239" s="74" t="s">
        <v>6179</v>
      </c>
      <c r="F2239" s="74" t="s">
        <v>6180</v>
      </c>
      <c r="G2239" s="74" t="s">
        <v>435</v>
      </c>
      <c r="H2239" s="74">
        <v>50616</v>
      </c>
      <c r="I2239" s="110">
        <v>0</v>
      </c>
      <c r="J2239" s="110"/>
      <c r="K2239" s="110"/>
      <c r="L2239" s="110"/>
      <c r="M2239" s="110"/>
      <c r="N2239" s="110"/>
    </row>
    <row r="2240" spans="1:14" x14ac:dyDescent="0.3">
      <c r="A2240" s="74">
        <v>160050</v>
      </c>
      <c r="B2240" s="74" t="s">
        <v>85</v>
      </c>
      <c r="C2240" s="74">
        <v>32</v>
      </c>
      <c r="D2240" s="74" t="s">
        <v>666</v>
      </c>
      <c r="E2240" s="74" t="s">
        <v>4606</v>
      </c>
      <c r="F2240" s="74" t="s">
        <v>4607</v>
      </c>
      <c r="G2240" s="74" t="s">
        <v>435</v>
      </c>
      <c r="H2240" s="74">
        <v>50801</v>
      </c>
      <c r="I2240" s="110">
        <v>0</v>
      </c>
      <c r="J2240" s="110"/>
      <c r="K2240" s="110">
        <v>0</v>
      </c>
      <c r="L2240" s="110">
        <v>271</v>
      </c>
      <c r="M2240" s="110">
        <v>262</v>
      </c>
      <c r="N2240" s="110">
        <v>248</v>
      </c>
    </row>
    <row r="2241" spans="1:14" x14ac:dyDescent="0.3">
      <c r="A2241" s="74">
        <v>160073</v>
      </c>
      <c r="B2241" s="74" t="s">
        <v>85</v>
      </c>
      <c r="C2241" s="74">
        <v>32</v>
      </c>
      <c r="D2241" s="74" t="s">
        <v>666</v>
      </c>
      <c r="E2241" s="74" t="s">
        <v>6181</v>
      </c>
      <c r="F2241" s="74" t="s">
        <v>6182</v>
      </c>
      <c r="G2241" s="74" t="s">
        <v>435</v>
      </c>
      <c r="H2241" s="74" t="s">
        <v>6183</v>
      </c>
      <c r="I2241" s="110">
        <v>0</v>
      </c>
      <c r="J2241" s="110">
        <v>0</v>
      </c>
      <c r="K2241" s="110"/>
      <c r="L2241" s="110"/>
      <c r="M2241" s="110"/>
      <c r="N2241" s="110"/>
    </row>
    <row r="2242" spans="1:14" x14ac:dyDescent="0.3">
      <c r="A2242" s="74">
        <v>160078</v>
      </c>
      <c r="B2242" s="74" t="s">
        <v>85</v>
      </c>
      <c r="C2242" s="74">
        <v>32</v>
      </c>
      <c r="D2242" s="74" t="s">
        <v>666</v>
      </c>
      <c r="E2242" s="74" t="s">
        <v>4640</v>
      </c>
      <c r="F2242" s="74" t="s">
        <v>4641</v>
      </c>
      <c r="G2242" s="74" t="s">
        <v>435</v>
      </c>
      <c r="H2242" s="74" t="s">
        <v>608</v>
      </c>
      <c r="I2242" s="110">
        <v>0</v>
      </c>
      <c r="J2242" s="110"/>
      <c r="K2242" s="110"/>
      <c r="L2242" s="110"/>
      <c r="M2242" s="110">
        <v>0</v>
      </c>
      <c r="N2242" s="110">
        <v>0</v>
      </c>
    </row>
    <row r="2243" spans="1:14" x14ac:dyDescent="0.3">
      <c r="A2243" s="74">
        <v>160087</v>
      </c>
      <c r="B2243" s="74" t="s">
        <v>85</v>
      </c>
      <c r="C2243" s="74">
        <v>32</v>
      </c>
      <c r="D2243" s="74" t="s">
        <v>666</v>
      </c>
      <c r="E2243" s="74" t="s">
        <v>5465</v>
      </c>
      <c r="F2243" s="74" t="s">
        <v>5793</v>
      </c>
      <c r="G2243" s="74" t="s">
        <v>435</v>
      </c>
      <c r="H2243" s="74" t="s">
        <v>5794</v>
      </c>
      <c r="I2243" s="110"/>
      <c r="J2243" s="110"/>
      <c r="K2243" s="110"/>
      <c r="L2243" s="110"/>
      <c r="M2243" s="110"/>
      <c r="N2243" s="110"/>
    </row>
    <row r="2244" spans="1:14" x14ac:dyDescent="0.3">
      <c r="A2244" s="74">
        <v>160097</v>
      </c>
      <c r="B2244" s="74" t="s">
        <v>85</v>
      </c>
      <c r="C2244" s="74">
        <v>32</v>
      </c>
      <c r="D2244" s="74" t="s">
        <v>666</v>
      </c>
      <c r="E2244" s="74" t="s">
        <v>4657</v>
      </c>
      <c r="F2244" s="74" t="s">
        <v>4658</v>
      </c>
      <c r="G2244" s="74" t="s">
        <v>435</v>
      </c>
      <c r="H2244" s="74" t="s">
        <v>446</v>
      </c>
      <c r="I2244" s="110">
        <v>8841.1299999999992</v>
      </c>
      <c r="J2244" s="110"/>
      <c r="K2244" s="110">
        <v>0</v>
      </c>
      <c r="L2244" s="110">
        <v>0</v>
      </c>
      <c r="M2244" s="110">
        <v>0</v>
      </c>
      <c r="N2244" s="110">
        <v>743.35</v>
      </c>
    </row>
    <row r="2245" spans="1:14" x14ac:dyDescent="0.3">
      <c r="A2245" s="74">
        <v>160101</v>
      </c>
      <c r="B2245" s="74" t="s">
        <v>85</v>
      </c>
      <c r="C2245" s="74">
        <v>32</v>
      </c>
      <c r="D2245" s="74" t="s">
        <v>666</v>
      </c>
      <c r="E2245" s="74" t="s">
        <v>4661</v>
      </c>
      <c r="F2245" s="74" t="s">
        <v>4662</v>
      </c>
      <c r="G2245" s="74" t="s">
        <v>435</v>
      </c>
      <c r="H2245" s="74">
        <v>50554</v>
      </c>
      <c r="I2245" s="110">
        <v>416.66</v>
      </c>
      <c r="J2245" s="110"/>
      <c r="K2245" s="110"/>
      <c r="L2245" s="110"/>
      <c r="M2245" s="110">
        <v>0</v>
      </c>
      <c r="N2245" s="110">
        <v>277</v>
      </c>
    </row>
    <row r="2246" spans="1:14" x14ac:dyDescent="0.3">
      <c r="A2246" s="74">
        <v>160119</v>
      </c>
      <c r="B2246" s="74" t="s">
        <v>85</v>
      </c>
      <c r="C2246" s="74">
        <v>32</v>
      </c>
      <c r="D2246" s="74" t="s">
        <v>666</v>
      </c>
      <c r="E2246" s="74" t="s">
        <v>5316</v>
      </c>
      <c r="F2246" s="74" t="s">
        <v>5317</v>
      </c>
      <c r="G2246" s="74" t="s">
        <v>435</v>
      </c>
      <c r="H2246" s="74">
        <v>52761</v>
      </c>
      <c r="I2246" s="110">
        <v>1006</v>
      </c>
      <c r="J2246" s="110"/>
      <c r="K2246" s="110"/>
      <c r="L2246" s="110"/>
      <c r="M2246" s="110"/>
      <c r="N2246" s="110">
        <v>0</v>
      </c>
    </row>
    <row r="2247" spans="1:14" x14ac:dyDescent="0.3">
      <c r="A2247" s="74">
        <v>160152</v>
      </c>
      <c r="B2247" s="74" t="s">
        <v>85</v>
      </c>
      <c r="C2247" s="74">
        <v>32</v>
      </c>
      <c r="D2247" s="74" t="s">
        <v>666</v>
      </c>
      <c r="E2247" s="74" t="s">
        <v>4720</v>
      </c>
      <c r="F2247" s="74" t="s">
        <v>4721</v>
      </c>
      <c r="G2247" s="74" t="s">
        <v>435</v>
      </c>
      <c r="H2247" s="74">
        <v>50583</v>
      </c>
      <c r="I2247" s="110">
        <v>978.39</v>
      </c>
      <c r="J2247" s="110"/>
      <c r="K2247" s="110"/>
      <c r="L2247" s="110"/>
      <c r="M2247" s="110">
        <v>0</v>
      </c>
      <c r="N2247" s="110">
        <v>0</v>
      </c>
    </row>
    <row r="2248" spans="1:14" x14ac:dyDescent="0.3">
      <c r="A2248" s="74">
        <v>160011</v>
      </c>
      <c r="B2248" s="74" t="s">
        <v>85</v>
      </c>
      <c r="C2248" s="74">
        <v>32</v>
      </c>
      <c r="D2248" s="74" t="s">
        <v>666</v>
      </c>
      <c r="E2248" s="74" t="s">
        <v>4558</v>
      </c>
      <c r="F2248" s="74" t="s">
        <v>4559</v>
      </c>
      <c r="G2248" s="74" t="s">
        <v>435</v>
      </c>
      <c r="H2248" s="74">
        <v>50003</v>
      </c>
      <c r="I2248" s="110">
        <v>2039.52</v>
      </c>
      <c r="J2248" s="110"/>
      <c r="K2248" s="110"/>
      <c r="L2248" s="110"/>
      <c r="M2248" s="110">
        <v>0</v>
      </c>
      <c r="N2248" s="110">
        <v>0</v>
      </c>
    </row>
    <row r="2249" spans="1:14" x14ac:dyDescent="0.3">
      <c r="A2249" s="74">
        <v>160012</v>
      </c>
      <c r="B2249" s="74" t="s">
        <v>85</v>
      </c>
      <c r="C2249" s="74">
        <v>32</v>
      </c>
      <c r="D2249" s="74" t="s">
        <v>666</v>
      </c>
      <c r="E2249" s="74" t="s">
        <v>4560</v>
      </c>
      <c r="F2249" s="74" t="s">
        <v>4561</v>
      </c>
      <c r="G2249" s="74" t="s">
        <v>435</v>
      </c>
      <c r="H2249" s="74">
        <v>52531</v>
      </c>
      <c r="I2249" s="110">
        <v>6300</v>
      </c>
      <c r="J2249" s="110"/>
      <c r="K2249" s="110"/>
      <c r="L2249" s="110"/>
      <c r="M2249" s="110">
        <v>380</v>
      </c>
      <c r="N2249" s="110">
        <v>257.75</v>
      </c>
    </row>
    <row r="2250" spans="1:14" x14ac:dyDescent="0.3">
      <c r="A2250" s="74">
        <v>160014</v>
      </c>
      <c r="B2250" s="74" t="s">
        <v>85</v>
      </c>
      <c r="C2250" s="74">
        <v>32</v>
      </c>
      <c r="D2250" s="74" t="s">
        <v>666</v>
      </c>
      <c r="E2250" s="74" t="s">
        <v>4564</v>
      </c>
      <c r="F2250" s="74" t="s">
        <v>4565</v>
      </c>
      <c r="G2250" s="74" t="s">
        <v>435</v>
      </c>
      <c r="H2250" s="74">
        <v>50010</v>
      </c>
      <c r="I2250" s="110">
        <v>0</v>
      </c>
      <c r="J2250" s="110"/>
      <c r="K2250" s="110"/>
      <c r="L2250" s="110"/>
      <c r="M2250" s="110"/>
      <c r="N2250" s="110">
        <v>0</v>
      </c>
    </row>
    <row r="2251" spans="1:14" x14ac:dyDescent="0.3">
      <c r="A2251" s="74">
        <v>160028</v>
      </c>
      <c r="B2251" s="74" t="s">
        <v>85</v>
      </c>
      <c r="C2251" s="74">
        <v>32</v>
      </c>
      <c r="D2251" s="74" t="s">
        <v>666</v>
      </c>
      <c r="E2251" s="74" t="s">
        <v>4581</v>
      </c>
      <c r="F2251" s="74" t="s">
        <v>909</v>
      </c>
      <c r="G2251" s="74" t="s">
        <v>435</v>
      </c>
      <c r="H2251" s="74">
        <v>52601</v>
      </c>
      <c r="I2251" s="110">
        <v>4666</v>
      </c>
      <c r="J2251" s="110"/>
      <c r="K2251" s="110"/>
      <c r="L2251" s="110"/>
      <c r="M2251" s="110"/>
      <c r="N2251" s="110">
        <v>0</v>
      </c>
    </row>
    <row r="2252" spans="1:14" x14ac:dyDescent="0.3">
      <c r="A2252" s="74">
        <v>160030</v>
      </c>
      <c r="B2252" s="74" t="s">
        <v>85</v>
      </c>
      <c r="C2252" s="74">
        <v>32</v>
      </c>
      <c r="D2252" s="74" t="s">
        <v>666</v>
      </c>
      <c r="E2252" s="74" t="s">
        <v>4583</v>
      </c>
      <c r="F2252" s="74" t="s">
        <v>4584</v>
      </c>
      <c r="G2252" s="74" t="s">
        <v>435</v>
      </c>
      <c r="H2252" s="74">
        <v>50613</v>
      </c>
      <c r="I2252" s="110">
        <v>2447.42</v>
      </c>
      <c r="J2252" s="110"/>
      <c r="K2252" s="110"/>
      <c r="L2252" s="110"/>
      <c r="M2252" s="110">
        <v>50</v>
      </c>
      <c r="N2252" s="110">
        <v>415.14</v>
      </c>
    </row>
    <row r="2253" spans="1:14" x14ac:dyDescent="0.3">
      <c r="A2253" s="74">
        <v>160034</v>
      </c>
      <c r="B2253" s="74" t="s">
        <v>85</v>
      </c>
      <c r="C2253" s="74">
        <v>32</v>
      </c>
      <c r="D2253" s="74" t="s">
        <v>666</v>
      </c>
      <c r="E2253" s="74" t="s">
        <v>2454</v>
      </c>
      <c r="F2253" s="74" t="s">
        <v>4128</v>
      </c>
      <c r="G2253" s="74" t="s">
        <v>435</v>
      </c>
      <c r="H2253" s="74">
        <v>52213</v>
      </c>
      <c r="I2253" s="110">
        <v>0</v>
      </c>
      <c r="J2253" s="110"/>
      <c r="K2253" s="110">
        <v>0</v>
      </c>
      <c r="L2253" s="110"/>
      <c r="M2253" s="110">
        <v>0</v>
      </c>
      <c r="N2253" s="110">
        <v>0</v>
      </c>
    </row>
    <row r="2254" spans="1:14" x14ac:dyDescent="0.3">
      <c r="A2254" s="74">
        <v>160039</v>
      </c>
      <c r="B2254" s="74" t="s">
        <v>85</v>
      </c>
      <c r="C2254" s="74">
        <v>32</v>
      </c>
      <c r="D2254" s="74" t="s">
        <v>666</v>
      </c>
      <c r="E2254" s="74" t="s">
        <v>4594</v>
      </c>
      <c r="F2254" s="74" t="s">
        <v>4595</v>
      </c>
      <c r="G2254" s="74" t="s">
        <v>435</v>
      </c>
      <c r="H2254" s="74">
        <v>51632</v>
      </c>
      <c r="I2254" s="110">
        <v>0</v>
      </c>
      <c r="J2254" s="110"/>
      <c r="K2254" s="110"/>
      <c r="L2254" s="110"/>
      <c r="M2254" s="110">
        <v>155</v>
      </c>
      <c r="N2254" s="110">
        <v>137</v>
      </c>
    </row>
    <row r="2255" spans="1:14" x14ac:dyDescent="0.3">
      <c r="A2255" s="74">
        <v>160046</v>
      </c>
      <c r="B2255" s="74" t="s">
        <v>85</v>
      </c>
      <c r="C2255" s="74">
        <v>32</v>
      </c>
      <c r="D2255" s="74" t="s">
        <v>666</v>
      </c>
      <c r="E2255" s="74" t="s">
        <v>4600</v>
      </c>
      <c r="F2255" s="74" t="s">
        <v>4601</v>
      </c>
      <c r="G2255" s="74" t="s">
        <v>435</v>
      </c>
      <c r="H2255" s="74" t="s">
        <v>438</v>
      </c>
      <c r="I2255" s="110">
        <v>0</v>
      </c>
      <c r="J2255" s="110"/>
      <c r="K2255" s="110"/>
      <c r="L2255" s="110"/>
      <c r="M2255" s="110"/>
      <c r="N2255" s="110">
        <v>0</v>
      </c>
    </row>
    <row r="2256" spans="1:14" x14ac:dyDescent="0.3">
      <c r="A2256" s="74">
        <v>160048</v>
      </c>
      <c r="B2256" s="74" t="s">
        <v>85</v>
      </c>
      <c r="C2256" s="74">
        <v>32</v>
      </c>
      <c r="D2256" s="74" t="s">
        <v>666</v>
      </c>
      <c r="E2256" s="74" t="s">
        <v>4602</v>
      </c>
      <c r="F2256" s="74" t="s">
        <v>4603</v>
      </c>
      <c r="G2256" s="74" t="s">
        <v>435</v>
      </c>
      <c r="H2256" s="74" t="s">
        <v>661</v>
      </c>
      <c r="I2256" s="110">
        <v>0</v>
      </c>
      <c r="J2256" s="110"/>
      <c r="K2256" s="110">
        <v>0</v>
      </c>
      <c r="L2256" s="110">
        <v>0</v>
      </c>
      <c r="M2256" s="110">
        <v>0</v>
      </c>
      <c r="N2256" s="110">
        <v>0</v>
      </c>
    </row>
    <row r="2257" spans="1:14" x14ac:dyDescent="0.3">
      <c r="A2257" s="74">
        <v>160053</v>
      </c>
      <c r="B2257" s="74" t="s">
        <v>85</v>
      </c>
      <c r="C2257" s="74">
        <v>32</v>
      </c>
      <c r="D2257" s="74" t="s">
        <v>666</v>
      </c>
      <c r="E2257" s="74" t="s">
        <v>4611</v>
      </c>
      <c r="F2257" s="74" t="s">
        <v>4610</v>
      </c>
      <c r="G2257" s="74" t="s">
        <v>435</v>
      </c>
      <c r="H2257" s="74">
        <v>52803</v>
      </c>
      <c r="I2257" s="110">
        <v>0</v>
      </c>
      <c r="J2257" s="110"/>
      <c r="K2257" s="110">
        <v>0</v>
      </c>
      <c r="L2257" s="110"/>
      <c r="M2257" s="110">
        <v>0</v>
      </c>
      <c r="N2257" s="110">
        <v>41</v>
      </c>
    </row>
    <row r="2258" spans="1:14" x14ac:dyDescent="0.3">
      <c r="A2258" s="74">
        <v>160061</v>
      </c>
      <c r="B2258" s="74" t="s">
        <v>85</v>
      </c>
      <c r="C2258" s="74">
        <v>32</v>
      </c>
      <c r="D2258" s="74" t="s">
        <v>666</v>
      </c>
      <c r="E2258" s="74" t="s">
        <v>4623</v>
      </c>
      <c r="F2258" s="74" t="s">
        <v>4620</v>
      </c>
      <c r="G2258" s="74" t="s">
        <v>435</v>
      </c>
      <c r="H2258" s="74" t="s">
        <v>441</v>
      </c>
      <c r="I2258" s="110">
        <v>8907</v>
      </c>
      <c r="J2258" s="110"/>
      <c r="K2258" s="110">
        <v>0</v>
      </c>
      <c r="L2258" s="110">
        <v>0</v>
      </c>
      <c r="M2258" s="110">
        <v>25</v>
      </c>
      <c r="N2258" s="110">
        <v>2197.39</v>
      </c>
    </row>
    <row r="2259" spans="1:14" x14ac:dyDescent="0.3">
      <c r="A2259" s="74">
        <v>160076</v>
      </c>
      <c r="B2259" s="74" t="s">
        <v>85</v>
      </c>
      <c r="C2259" s="74">
        <v>32</v>
      </c>
      <c r="D2259" s="74" t="s">
        <v>666</v>
      </c>
      <c r="E2259" s="74" t="s">
        <v>4636</v>
      </c>
      <c r="F2259" s="74" t="s">
        <v>5792</v>
      </c>
      <c r="G2259" s="74" t="s">
        <v>435</v>
      </c>
      <c r="H2259" s="74" t="s">
        <v>443</v>
      </c>
      <c r="I2259" s="110">
        <v>0</v>
      </c>
      <c r="J2259" s="110"/>
      <c r="K2259" s="110">
        <v>0</v>
      </c>
      <c r="L2259" s="110"/>
      <c r="M2259" s="110">
        <v>0</v>
      </c>
      <c r="N2259" s="110">
        <v>0</v>
      </c>
    </row>
    <row r="2260" spans="1:14" x14ac:dyDescent="0.3">
      <c r="A2260" s="74">
        <v>160085</v>
      </c>
      <c r="B2260" s="74" t="s">
        <v>85</v>
      </c>
      <c r="C2260" s="74">
        <v>32</v>
      </c>
      <c r="D2260" s="74" t="s">
        <v>666</v>
      </c>
      <c r="E2260" s="74" t="s">
        <v>3153</v>
      </c>
      <c r="F2260" s="74" t="s">
        <v>4644</v>
      </c>
      <c r="G2260" s="74" t="s">
        <v>435</v>
      </c>
      <c r="H2260" s="74" t="s">
        <v>444</v>
      </c>
      <c r="I2260" s="110">
        <v>567</v>
      </c>
      <c r="J2260" s="110"/>
      <c r="K2260" s="110"/>
      <c r="L2260" s="110"/>
      <c r="M2260" s="110"/>
      <c r="N2260" s="110">
        <v>190</v>
      </c>
    </row>
    <row r="2261" spans="1:14" x14ac:dyDescent="0.3">
      <c r="A2261" s="74">
        <v>160086</v>
      </c>
      <c r="B2261" s="74" t="s">
        <v>85</v>
      </c>
      <c r="C2261" s="74">
        <v>32</v>
      </c>
      <c r="D2261" s="74" t="s">
        <v>666</v>
      </c>
      <c r="E2261" s="74" t="s">
        <v>4645</v>
      </c>
      <c r="F2261" s="74" t="s">
        <v>3955</v>
      </c>
      <c r="G2261" s="74" t="s">
        <v>435</v>
      </c>
      <c r="H2261" s="74" t="s">
        <v>609</v>
      </c>
      <c r="I2261" s="110">
        <v>1014</v>
      </c>
      <c r="J2261" s="110"/>
      <c r="K2261" s="110"/>
      <c r="L2261" s="110"/>
      <c r="M2261" s="110">
        <v>0</v>
      </c>
      <c r="N2261" s="110">
        <v>240</v>
      </c>
    </row>
    <row r="2262" spans="1:14" x14ac:dyDescent="0.3">
      <c r="A2262" s="74">
        <v>160090</v>
      </c>
      <c r="B2262" s="74" t="s">
        <v>85</v>
      </c>
      <c r="C2262" s="74">
        <v>32</v>
      </c>
      <c r="D2262" s="74" t="s">
        <v>666</v>
      </c>
      <c r="E2262" s="74" t="s">
        <v>4649</v>
      </c>
      <c r="F2262" s="74" t="s">
        <v>4650</v>
      </c>
      <c r="G2262" s="74" t="s">
        <v>435</v>
      </c>
      <c r="H2262" s="74">
        <v>52241</v>
      </c>
      <c r="I2262" s="110">
        <v>1242.46</v>
      </c>
      <c r="J2262" s="110"/>
      <c r="K2262" s="110"/>
      <c r="L2262" s="110"/>
      <c r="M2262" s="110"/>
      <c r="N2262" s="110">
        <v>145</v>
      </c>
    </row>
    <row r="2263" spans="1:14" x14ac:dyDescent="0.3">
      <c r="A2263" s="74">
        <v>160118</v>
      </c>
      <c r="B2263" s="74" t="s">
        <v>85</v>
      </c>
      <c r="C2263" s="74">
        <v>32</v>
      </c>
      <c r="D2263" s="74" t="s">
        <v>666</v>
      </c>
      <c r="E2263" s="74" t="s">
        <v>4677</v>
      </c>
      <c r="F2263" s="74" t="s">
        <v>4678</v>
      </c>
      <c r="G2263" s="74" t="s">
        <v>435</v>
      </c>
      <c r="H2263" s="74">
        <v>50854</v>
      </c>
      <c r="I2263" s="110">
        <v>0</v>
      </c>
      <c r="J2263" s="110"/>
      <c r="K2263" s="110">
        <v>0</v>
      </c>
      <c r="L2263" s="110"/>
      <c r="M2263" s="110"/>
      <c r="N2263" s="110">
        <v>0</v>
      </c>
    </row>
    <row r="2264" spans="1:14" x14ac:dyDescent="0.3">
      <c r="A2264" s="74">
        <v>160124</v>
      </c>
      <c r="B2264" s="74" t="s">
        <v>85</v>
      </c>
      <c r="C2264" s="74">
        <v>32</v>
      </c>
      <c r="D2264" s="74" t="s">
        <v>666</v>
      </c>
      <c r="E2264" s="74" t="s">
        <v>4679</v>
      </c>
      <c r="F2264" s="74" t="s">
        <v>4680</v>
      </c>
      <c r="G2264" s="74" t="s">
        <v>435</v>
      </c>
      <c r="H2264" s="74" t="s">
        <v>448</v>
      </c>
      <c r="I2264" s="110">
        <v>2317.61</v>
      </c>
      <c r="J2264" s="110">
        <v>0</v>
      </c>
      <c r="K2264" s="110"/>
      <c r="L2264" s="110"/>
      <c r="M2264" s="110">
        <v>0</v>
      </c>
      <c r="N2264" s="110">
        <v>0</v>
      </c>
    </row>
    <row r="2265" spans="1:14" x14ac:dyDescent="0.3">
      <c r="A2265" s="74">
        <v>160132</v>
      </c>
      <c r="B2265" s="74" t="s">
        <v>85</v>
      </c>
      <c r="C2265" s="74">
        <v>32</v>
      </c>
      <c r="D2265" s="74" t="s">
        <v>666</v>
      </c>
      <c r="E2265" s="74" t="s">
        <v>4690</v>
      </c>
      <c r="F2265" s="74" t="s">
        <v>2361</v>
      </c>
      <c r="G2265" s="74" t="s">
        <v>435</v>
      </c>
      <c r="H2265" s="74">
        <v>50213</v>
      </c>
      <c r="I2265" s="110">
        <v>350</v>
      </c>
      <c r="J2265" s="110"/>
      <c r="K2265" s="110">
        <v>0</v>
      </c>
      <c r="L2265" s="110"/>
      <c r="M2265" s="110"/>
      <c r="N2265" s="110">
        <v>20</v>
      </c>
    </row>
    <row r="2266" spans="1:14" x14ac:dyDescent="0.3">
      <c r="A2266" s="74">
        <v>160133</v>
      </c>
      <c r="B2266" s="74" t="s">
        <v>85</v>
      </c>
      <c r="C2266" s="74">
        <v>32</v>
      </c>
      <c r="D2266" s="74" t="s">
        <v>666</v>
      </c>
      <c r="E2266" s="74" t="s">
        <v>4691</v>
      </c>
      <c r="F2266" s="74" t="s">
        <v>4692</v>
      </c>
      <c r="G2266" s="74" t="s">
        <v>435</v>
      </c>
      <c r="H2266" s="74">
        <v>52577</v>
      </c>
      <c r="I2266" s="110">
        <v>3085</v>
      </c>
      <c r="J2266" s="110"/>
      <c r="K2266" s="110"/>
      <c r="L2266" s="110"/>
      <c r="M2266" s="110">
        <v>10</v>
      </c>
      <c r="N2266" s="110">
        <v>896</v>
      </c>
    </row>
    <row r="2267" spans="1:14" x14ac:dyDescent="0.3">
      <c r="A2267" s="74">
        <v>160136</v>
      </c>
      <c r="B2267" s="74" t="s">
        <v>85</v>
      </c>
      <c r="C2267" s="74">
        <v>32</v>
      </c>
      <c r="D2267" s="74" t="s">
        <v>666</v>
      </c>
      <c r="E2267" s="74" t="s">
        <v>4699</v>
      </c>
      <c r="F2267" s="74" t="s">
        <v>4698</v>
      </c>
      <c r="G2267" s="74" t="s">
        <v>435</v>
      </c>
      <c r="H2267" s="74">
        <v>52501</v>
      </c>
      <c r="I2267" s="110">
        <v>200</v>
      </c>
      <c r="J2267" s="110">
        <v>0</v>
      </c>
      <c r="K2267" s="110"/>
      <c r="L2267" s="110"/>
      <c r="M2267" s="110"/>
      <c r="N2267" s="110">
        <v>89</v>
      </c>
    </row>
    <row r="2268" spans="1:14" x14ac:dyDescent="0.3">
      <c r="A2268" s="74">
        <v>160137</v>
      </c>
      <c r="B2268" s="74" t="s">
        <v>85</v>
      </c>
      <c r="C2268" s="74">
        <v>32</v>
      </c>
      <c r="D2268" s="74" t="s">
        <v>666</v>
      </c>
      <c r="E2268" s="74" t="s">
        <v>2158</v>
      </c>
      <c r="F2268" s="74" t="s">
        <v>4700</v>
      </c>
      <c r="G2268" s="74" t="s">
        <v>435</v>
      </c>
      <c r="H2268" s="74">
        <v>52580</v>
      </c>
      <c r="I2268" s="110">
        <v>0</v>
      </c>
      <c r="J2268" s="110">
        <v>0</v>
      </c>
      <c r="K2268" s="110"/>
      <c r="L2268" s="110"/>
      <c r="M2268" s="110">
        <v>0</v>
      </c>
      <c r="N2268" s="110">
        <v>0</v>
      </c>
    </row>
    <row r="2269" spans="1:14" x14ac:dyDescent="0.3">
      <c r="A2269" s="74">
        <v>160138</v>
      </c>
      <c r="B2269" s="74" t="s">
        <v>85</v>
      </c>
      <c r="C2269" s="74">
        <v>32</v>
      </c>
      <c r="D2269" s="74" t="s">
        <v>666</v>
      </c>
      <c r="E2269" s="74" t="s">
        <v>4701</v>
      </c>
      <c r="F2269" s="74" t="s">
        <v>4702</v>
      </c>
      <c r="G2269" s="74" t="s">
        <v>435</v>
      </c>
      <c r="H2269" s="74">
        <v>50216</v>
      </c>
      <c r="I2269" s="110">
        <v>0</v>
      </c>
      <c r="J2269" s="110"/>
      <c r="K2269" s="110">
        <v>0</v>
      </c>
      <c r="L2269" s="110">
        <v>0</v>
      </c>
      <c r="M2269" s="110">
        <v>0</v>
      </c>
      <c r="N2269" s="110">
        <v>0</v>
      </c>
    </row>
    <row r="2270" spans="1:14" x14ac:dyDescent="0.3">
      <c r="A2270" s="74">
        <v>160139</v>
      </c>
      <c r="B2270" s="74" t="s">
        <v>85</v>
      </c>
      <c r="C2270" s="74">
        <v>32</v>
      </c>
      <c r="D2270" s="74" t="s">
        <v>666</v>
      </c>
      <c r="E2270" s="74" t="s">
        <v>4703</v>
      </c>
      <c r="F2270" s="74" t="s">
        <v>3317</v>
      </c>
      <c r="G2270" s="74" t="s">
        <v>435</v>
      </c>
      <c r="H2270" s="74">
        <v>50220</v>
      </c>
      <c r="I2270" s="110">
        <v>407.76</v>
      </c>
      <c r="J2270" s="110"/>
      <c r="K2270" s="110"/>
      <c r="L2270" s="110"/>
      <c r="M2270" s="110">
        <v>498</v>
      </c>
      <c r="N2270" s="110">
        <v>486</v>
      </c>
    </row>
    <row r="2271" spans="1:14" x14ac:dyDescent="0.3">
      <c r="A2271" s="74">
        <v>160148</v>
      </c>
      <c r="B2271" s="74" t="s">
        <v>85</v>
      </c>
      <c r="C2271" s="74">
        <v>32</v>
      </c>
      <c r="D2271" s="74" t="s">
        <v>666</v>
      </c>
      <c r="E2271" s="74" t="s">
        <v>4717</v>
      </c>
      <c r="F2271" s="74" t="s">
        <v>4718</v>
      </c>
      <c r="G2271" s="74" t="s">
        <v>435</v>
      </c>
      <c r="H2271" s="74">
        <v>51566</v>
      </c>
      <c r="I2271" s="110">
        <v>250</v>
      </c>
      <c r="J2271" s="110"/>
      <c r="K2271" s="110"/>
      <c r="L2271" s="110"/>
      <c r="M2271" s="110"/>
      <c r="N2271" s="110">
        <v>0</v>
      </c>
    </row>
    <row r="2272" spans="1:14" x14ac:dyDescent="0.3">
      <c r="A2272" s="74">
        <v>160157</v>
      </c>
      <c r="B2272" s="74" t="s">
        <v>85</v>
      </c>
      <c r="C2272" s="74">
        <v>32</v>
      </c>
      <c r="D2272" s="74" t="s">
        <v>666</v>
      </c>
      <c r="E2272" s="74" t="s">
        <v>4413</v>
      </c>
      <c r="F2272" s="74" t="s">
        <v>4724</v>
      </c>
      <c r="G2272" s="74" t="s">
        <v>435</v>
      </c>
      <c r="H2272" s="74">
        <v>51601</v>
      </c>
      <c r="I2272" s="110">
        <v>0</v>
      </c>
      <c r="J2272" s="110">
        <v>0</v>
      </c>
      <c r="K2272" s="110"/>
      <c r="L2272" s="110"/>
      <c r="M2272" s="110"/>
      <c r="N2272" s="110">
        <v>0</v>
      </c>
    </row>
    <row r="2273" spans="1:14" x14ac:dyDescent="0.3">
      <c r="A2273" s="74">
        <v>160163</v>
      </c>
      <c r="B2273" s="74" t="s">
        <v>85</v>
      </c>
      <c r="C2273" s="74">
        <v>32</v>
      </c>
      <c r="D2273" s="74" t="s">
        <v>666</v>
      </c>
      <c r="E2273" s="74" t="s">
        <v>5294</v>
      </c>
      <c r="F2273" s="74" t="s">
        <v>5295</v>
      </c>
      <c r="G2273" s="74" t="s">
        <v>435</v>
      </c>
      <c r="H2273" s="74" t="s">
        <v>451</v>
      </c>
      <c r="I2273" s="110">
        <v>972.22</v>
      </c>
      <c r="J2273" s="110"/>
      <c r="K2273" s="110">
        <v>0</v>
      </c>
      <c r="L2273" s="110"/>
      <c r="M2273" s="110"/>
      <c r="N2273" s="110">
        <v>0</v>
      </c>
    </row>
    <row r="2274" spans="1:14" x14ac:dyDescent="0.3">
      <c r="A2274" s="74">
        <v>160179</v>
      </c>
      <c r="B2274" s="74" t="s">
        <v>85</v>
      </c>
      <c r="C2274" s="74">
        <v>32</v>
      </c>
      <c r="D2274" s="74" t="s">
        <v>666</v>
      </c>
      <c r="E2274" s="74" t="s">
        <v>4745</v>
      </c>
      <c r="F2274" s="74" t="s">
        <v>4746</v>
      </c>
      <c r="G2274" s="74" t="s">
        <v>435</v>
      </c>
      <c r="H2274" s="74">
        <v>50273</v>
      </c>
      <c r="I2274" s="110">
        <v>519</v>
      </c>
      <c r="J2274" s="110"/>
      <c r="K2274" s="110"/>
      <c r="L2274" s="110"/>
      <c r="M2274" s="110">
        <v>0</v>
      </c>
      <c r="N2274" s="110">
        <v>0</v>
      </c>
    </row>
    <row r="2275" spans="1:14" x14ac:dyDescent="0.3">
      <c r="A2275" s="74">
        <v>160180</v>
      </c>
      <c r="B2275" s="74" t="s">
        <v>85</v>
      </c>
      <c r="C2275" s="74">
        <v>32</v>
      </c>
      <c r="D2275" s="74" t="s">
        <v>666</v>
      </c>
      <c r="E2275" s="74" t="s">
        <v>4747</v>
      </c>
      <c r="F2275" s="74" t="s">
        <v>4748</v>
      </c>
      <c r="G2275" s="74" t="s">
        <v>435</v>
      </c>
      <c r="H2275" s="74">
        <v>51579</v>
      </c>
      <c r="I2275" s="110">
        <v>1632.2</v>
      </c>
      <c r="J2275" s="110"/>
      <c r="K2275" s="110"/>
      <c r="L2275" s="110"/>
      <c r="M2275" s="110">
        <v>0</v>
      </c>
      <c r="N2275" s="110">
        <v>40</v>
      </c>
    </row>
    <row r="2276" spans="1:14" x14ac:dyDescent="0.3">
      <c r="A2276" s="74">
        <v>240188</v>
      </c>
      <c r="B2276" s="74" t="s">
        <v>85</v>
      </c>
      <c r="C2276" s="74">
        <v>32</v>
      </c>
      <c r="D2276" s="74" t="s">
        <v>666</v>
      </c>
      <c r="E2276" s="74" t="s">
        <v>4758</v>
      </c>
      <c r="F2276" s="74" t="s">
        <v>4759</v>
      </c>
      <c r="G2276" s="74" t="s">
        <v>455</v>
      </c>
      <c r="H2276" s="74" t="s">
        <v>610</v>
      </c>
      <c r="I2276" s="110">
        <v>60</v>
      </c>
      <c r="J2276" s="110"/>
      <c r="K2276" s="110"/>
      <c r="L2276" s="110"/>
      <c r="M2276" s="110">
        <v>430</v>
      </c>
      <c r="N2276" s="110">
        <v>1110</v>
      </c>
    </row>
    <row r="2277" spans="1:14" x14ac:dyDescent="0.3">
      <c r="A2277" s="74">
        <v>240192</v>
      </c>
      <c r="B2277" s="74" t="s">
        <v>85</v>
      </c>
      <c r="C2277" s="74">
        <v>32</v>
      </c>
      <c r="D2277" s="74" t="s">
        <v>666</v>
      </c>
      <c r="E2277" s="74" t="s">
        <v>4763</v>
      </c>
      <c r="F2277" s="74" t="s">
        <v>4764</v>
      </c>
      <c r="G2277" s="74" t="s">
        <v>455</v>
      </c>
      <c r="H2277" s="74" t="s">
        <v>456</v>
      </c>
      <c r="I2277" s="110">
        <v>0</v>
      </c>
      <c r="J2277" s="110"/>
      <c r="K2277" s="110"/>
      <c r="L2277" s="110"/>
      <c r="M2277" s="110"/>
      <c r="N2277" s="110">
        <v>105</v>
      </c>
    </row>
    <row r="2278" spans="1:14" x14ac:dyDescent="0.3">
      <c r="A2278" s="74">
        <v>160177</v>
      </c>
      <c r="B2278" s="74" t="s">
        <v>85</v>
      </c>
      <c r="C2278" s="74">
        <v>32</v>
      </c>
      <c r="D2278" s="74" t="s">
        <v>4742</v>
      </c>
      <c r="E2278" s="74" t="s">
        <v>4743</v>
      </c>
      <c r="F2278" s="74" t="s">
        <v>4744</v>
      </c>
      <c r="G2278" s="74" t="s">
        <v>435</v>
      </c>
      <c r="H2278" s="74" t="s">
        <v>454</v>
      </c>
      <c r="I2278" s="110">
        <v>2000</v>
      </c>
      <c r="J2278" s="110"/>
      <c r="K2278" s="110"/>
      <c r="L2278" s="110"/>
      <c r="M2278" s="110"/>
      <c r="N2278" s="110"/>
    </row>
    <row r="2279" spans="1:14" x14ac:dyDescent="0.3">
      <c r="A2279" s="74">
        <v>240186</v>
      </c>
      <c r="B2279" s="74" t="s">
        <v>85</v>
      </c>
      <c r="C2279" s="74">
        <v>32</v>
      </c>
      <c r="D2279" s="74" t="s">
        <v>1610</v>
      </c>
      <c r="E2279" s="74" t="s">
        <v>2074</v>
      </c>
      <c r="F2279" s="74" t="s">
        <v>1837</v>
      </c>
      <c r="G2279" s="74" t="s">
        <v>455</v>
      </c>
      <c r="H2279" s="74">
        <v>56034</v>
      </c>
      <c r="I2279" s="110">
        <v>0</v>
      </c>
      <c r="J2279" s="110"/>
      <c r="K2279" s="110">
        <v>0</v>
      </c>
      <c r="L2279" s="110"/>
      <c r="M2279" s="110"/>
      <c r="N2279" s="110">
        <v>0</v>
      </c>
    </row>
    <row r="2280" spans="1:14" x14ac:dyDescent="0.3">
      <c r="A2280" s="74">
        <v>160062</v>
      </c>
      <c r="B2280" s="74" t="s">
        <v>85</v>
      </c>
      <c r="C2280" s="74">
        <v>32</v>
      </c>
      <c r="D2280" s="74" t="s">
        <v>4624</v>
      </c>
      <c r="E2280" s="74" t="s">
        <v>4625</v>
      </c>
      <c r="F2280" s="74" t="s">
        <v>4620</v>
      </c>
      <c r="G2280" s="74" t="s">
        <v>435</v>
      </c>
      <c r="H2280" s="74">
        <v>50310</v>
      </c>
      <c r="I2280" s="110">
        <v>833.33</v>
      </c>
      <c r="J2280" s="110"/>
      <c r="K2280" s="110"/>
      <c r="L2280" s="110"/>
      <c r="M2280" s="110">
        <v>0</v>
      </c>
      <c r="N2280" s="110">
        <v>50</v>
      </c>
    </row>
    <row r="2281" spans="1:14" x14ac:dyDescent="0.3">
      <c r="A2281" s="74">
        <v>160064</v>
      </c>
      <c r="B2281" s="74" t="s">
        <v>85</v>
      </c>
      <c r="C2281" s="74">
        <v>32</v>
      </c>
      <c r="D2281" s="74" t="s">
        <v>2908</v>
      </c>
      <c r="E2281" s="74" t="s">
        <v>4626</v>
      </c>
      <c r="F2281" s="74" t="s">
        <v>4627</v>
      </c>
      <c r="G2281" s="74" t="s">
        <v>435</v>
      </c>
      <c r="H2281" s="74">
        <v>50313</v>
      </c>
      <c r="I2281" s="110">
        <v>2500</v>
      </c>
      <c r="J2281" s="110"/>
      <c r="K2281" s="110"/>
      <c r="L2281" s="110"/>
      <c r="M2281" s="110"/>
      <c r="N2281" s="110">
        <v>0</v>
      </c>
    </row>
    <row r="2282" spans="1:14" x14ac:dyDescent="0.3">
      <c r="A2282" s="74">
        <v>160044</v>
      </c>
      <c r="B2282" s="74" t="s">
        <v>85</v>
      </c>
      <c r="C2282" s="74">
        <v>32</v>
      </c>
      <c r="D2282" s="74" t="s">
        <v>4598</v>
      </c>
      <c r="E2282" s="74" t="s">
        <v>4599</v>
      </c>
      <c r="F2282" s="74" t="s">
        <v>1311</v>
      </c>
      <c r="G2282" s="74" t="s">
        <v>435</v>
      </c>
      <c r="H2282" s="74">
        <v>50054</v>
      </c>
      <c r="I2282" s="110">
        <v>0</v>
      </c>
      <c r="J2282" s="110"/>
      <c r="K2282" s="110"/>
      <c r="L2282" s="110"/>
      <c r="M2282" s="110">
        <v>0</v>
      </c>
      <c r="N2282" s="110">
        <v>0</v>
      </c>
    </row>
    <row r="2283" spans="1:14" x14ac:dyDescent="0.3">
      <c r="A2283" s="74">
        <v>160089</v>
      </c>
      <c r="B2283" s="74" t="s">
        <v>85</v>
      </c>
      <c r="C2283" s="74">
        <v>32</v>
      </c>
      <c r="D2283" s="74" t="s">
        <v>4646</v>
      </c>
      <c r="E2283" s="74" t="s">
        <v>4647</v>
      </c>
      <c r="F2283" s="74" t="s">
        <v>4648</v>
      </c>
      <c r="G2283" s="74" t="s">
        <v>435</v>
      </c>
      <c r="H2283" s="74">
        <v>50123</v>
      </c>
      <c r="I2283" s="110">
        <v>414</v>
      </c>
      <c r="J2283" s="110"/>
      <c r="K2283" s="110"/>
      <c r="L2283" s="110"/>
      <c r="M2283" s="110"/>
      <c r="N2283" s="110">
        <v>0</v>
      </c>
    </row>
    <row r="2284" spans="1:14" x14ac:dyDescent="0.3">
      <c r="A2284" s="74">
        <v>160199</v>
      </c>
      <c r="B2284" s="74" t="s">
        <v>85</v>
      </c>
      <c r="C2284" s="74">
        <v>32</v>
      </c>
      <c r="D2284" s="74" t="s">
        <v>4752</v>
      </c>
      <c r="E2284" s="74" t="s">
        <v>4753</v>
      </c>
      <c r="F2284" s="74" t="s">
        <v>3396</v>
      </c>
      <c r="G2284" s="74" t="s">
        <v>435</v>
      </c>
      <c r="H2284" s="74">
        <v>50014</v>
      </c>
      <c r="I2284" s="110">
        <v>0</v>
      </c>
      <c r="J2284" s="110"/>
      <c r="K2284" s="110"/>
      <c r="L2284" s="110"/>
      <c r="M2284" s="110"/>
      <c r="N2284" s="110"/>
    </row>
    <row r="2285" spans="1:14" x14ac:dyDescent="0.3">
      <c r="A2285" s="74">
        <v>160065</v>
      </c>
      <c r="B2285" s="74" t="s">
        <v>85</v>
      </c>
      <c r="C2285" s="74">
        <v>32</v>
      </c>
      <c r="D2285" s="74" t="s">
        <v>4628</v>
      </c>
      <c r="E2285" s="74" t="s">
        <v>6565</v>
      </c>
      <c r="F2285" s="74" t="s">
        <v>4627</v>
      </c>
      <c r="G2285" s="74" t="s">
        <v>435</v>
      </c>
      <c r="H2285" s="74" t="s">
        <v>6566</v>
      </c>
      <c r="I2285" s="110">
        <v>1651.44</v>
      </c>
      <c r="J2285" s="110"/>
      <c r="K2285" s="110"/>
      <c r="L2285" s="110"/>
      <c r="M2285" s="110">
        <v>155</v>
      </c>
      <c r="N2285" s="110">
        <v>236</v>
      </c>
    </row>
    <row r="2286" spans="1:14" x14ac:dyDescent="0.3">
      <c r="A2286" s="74">
        <v>160096</v>
      </c>
      <c r="B2286" s="74" t="s">
        <v>85</v>
      </c>
      <c r="C2286" s="74">
        <v>32</v>
      </c>
      <c r="D2286" s="74" t="s">
        <v>4656</v>
      </c>
      <c r="E2286" s="74" t="s">
        <v>5296</v>
      </c>
      <c r="F2286" s="74" t="s">
        <v>5297</v>
      </c>
      <c r="G2286" s="74" t="s">
        <v>435</v>
      </c>
      <c r="H2286" s="74">
        <v>50135</v>
      </c>
      <c r="I2286" s="110"/>
      <c r="J2286" s="110"/>
      <c r="K2286" s="110"/>
      <c r="L2286" s="110"/>
      <c r="M2286" s="110">
        <v>0</v>
      </c>
      <c r="N2286" s="110">
        <v>0</v>
      </c>
    </row>
    <row r="2287" spans="1:14" x14ac:dyDescent="0.3">
      <c r="A2287" s="74">
        <v>160099</v>
      </c>
      <c r="B2287" s="74" t="s">
        <v>85</v>
      </c>
      <c r="C2287" s="74">
        <v>32</v>
      </c>
      <c r="D2287" s="74" t="s">
        <v>6244</v>
      </c>
      <c r="E2287" s="74" t="s">
        <v>6245</v>
      </c>
      <c r="F2287" s="74" t="s">
        <v>6246</v>
      </c>
      <c r="G2287" s="74" t="s">
        <v>435</v>
      </c>
      <c r="H2287" s="74">
        <v>50139</v>
      </c>
      <c r="I2287" s="110"/>
      <c r="J2287" s="110"/>
      <c r="K2287" s="110"/>
      <c r="L2287" s="110"/>
      <c r="M2287" s="110"/>
      <c r="N2287" s="110"/>
    </row>
    <row r="2288" spans="1:14" x14ac:dyDescent="0.3">
      <c r="A2288" s="74">
        <v>240189</v>
      </c>
      <c r="B2288" s="74" t="s">
        <v>85</v>
      </c>
      <c r="C2288" s="74">
        <v>32</v>
      </c>
      <c r="D2288" s="74" t="s">
        <v>4760</v>
      </c>
      <c r="E2288" s="74" t="s">
        <v>4761</v>
      </c>
      <c r="F2288" s="74" t="s">
        <v>4762</v>
      </c>
      <c r="G2288" s="74" t="s">
        <v>455</v>
      </c>
      <c r="H2288" s="74">
        <v>55410</v>
      </c>
      <c r="I2288" s="110">
        <v>100</v>
      </c>
      <c r="J2288" s="110"/>
      <c r="K2288" s="110"/>
      <c r="L2288" s="110"/>
      <c r="M2288" s="110">
        <v>120</v>
      </c>
      <c r="N2288" s="110">
        <v>625</v>
      </c>
    </row>
    <row r="2289" spans="1:14" x14ac:dyDescent="0.3">
      <c r="A2289" s="74">
        <v>160103</v>
      </c>
      <c r="B2289" s="74" t="s">
        <v>85</v>
      </c>
      <c r="C2289" s="74">
        <v>32</v>
      </c>
      <c r="D2289" s="74" t="s">
        <v>4663</v>
      </c>
      <c r="E2289" s="74" t="s">
        <v>4664</v>
      </c>
      <c r="F2289" s="74" t="s">
        <v>4665</v>
      </c>
      <c r="G2289" s="74" t="s">
        <v>435</v>
      </c>
      <c r="H2289" s="74">
        <v>50851</v>
      </c>
      <c r="I2289" s="110">
        <v>0</v>
      </c>
      <c r="J2289" s="110"/>
      <c r="K2289" s="110"/>
      <c r="L2289" s="110"/>
      <c r="M2289" s="110">
        <v>0</v>
      </c>
      <c r="N2289" s="110">
        <v>0</v>
      </c>
    </row>
    <row r="2290" spans="1:14" x14ac:dyDescent="0.3">
      <c r="A2290" s="74">
        <v>160109</v>
      </c>
      <c r="B2290" s="74" t="s">
        <v>85</v>
      </c>
      <c r="C2290" s="74">
        <v>32</v>
      </c>
      <c r="D2290" s="74" t="s">
        <v>2143</v>
      </c>
      <c r="E2290" s="74" t="s">
        <v>4666</v>
      </c>
      <c r="F2290" s="74" t="s">
        <v>4667</v>
      </c>
      <c r="G2290" s="74" t="s">
        <v>435</v>
      </c>
      <c r="H2290" s="74">
        <v>52302</v>
      </c>
      <c r="I2290" s="110">
        <v>0</v>
      </c>
      <c r="J2290" s="110">
        <v>0</v>
      </c>
      <c r="K2290" s="110"/>
      <c r="L2290" s="110"/>
      <c r="M2290" s="110">
        <v>0</v>
      </c>
      <c r="N2290" s="110">
        <v>0</v>
      </c>
    </row>
    <row r="2291" spans="1:14" x14ac:dyDescent="0.3">
      <c r="A2291" s="74">
        <v>169032</v>
      </c>
      <c r="B2291" s="74" t="s">
        <v>85</v>
      </c>
      <c r="C2291" s="74">
        <v>32</v>
      </c>
      <c r="D2291" s="74" t="s">
        <v>4754</v>
      </c>
      <c r="E2291" s="74" t="s">
        <v>4755</v>
      </c>
      <c r="F2291" s="74" t="s">
        <v>1884</v>
      </c>
      <c r="G2291" s="74" t="s">
        <v>435</v>
      </c>
      <c r="H2291" s="74">
        <v>50208</v>
      </c>
      <c r="I2291" s="110">
        <v>599.5</v>
      </c>
      <c r="J2291" s="110"/>
      <c r="K2291" s="110"/>
      <c r="L2291" s="110"/>
      <c r="M2291" s="110">
        <v>0</v>
      </c>
      <c r="N2291" s="110">
        <v>0</v>
      </c>
    </row>
    <row r="2292" spans="1:14" x14ac:dyDescent="0.3">
      <c r="A2292" s="74">
        <v>160114</v>
      </c>
      <c r="B2292" s="74" t="s">
        <v>85</v>
      </c>
      <c r="C2292" s="74">
        <v>32</v>
      </c>
      <c r="D2292" s="74" t="s">
        <v>4672</v>
      </c>
      <c r="E2292" s="74" t="s">
        <v>4673</v>
      </c>
      <c r="F2292" s="74" t="s">
        <v>4674</v>
      </c>
      <c r="G2292" s="74" t="s">
        <v>435</v>
      </c>
      <c r="H2292" s="74">
        <v>50169</v>
      </c>
      <c r="I2292" s="110">
        <v>328.39</v>
      </c>
      <c r="J2292" s="110"/>
      <c r="K2292" s="110">
        <v>0</v>
      </c>
      <c r="L2292" s="110">
        <v>0</v>
      </c>
      <c r="M2292" s="110">
        <v>0</v>
      </c>
      <c r="N2292" s="110">
        <v>0</v>
      </c>
    </row>
    <row r="2293" spans="1:14" x14ac:dyDescent="0.3">
      <c r="A2293" s="74">
        <v>160116</v>
      </c>
      <c r="B2293" s="74" t="s">
        <v>85</v>
      </c>
      <c r="C2293" s="74">
        <v>32</v>
      </c>
      <c r="D2293" s="74" t="s">
        <v>4675</v>
      </c>
      <c r="E2293" s="74" t="s">
        <v>1659</v>
      </c>
      <c r="F2293" s="74" t="s">
        <v>4676</v>
      </c>
      <c r="G2293" s="74" t="s">
        <v>435</v>
      </c>
      <c r="H2293" s="74" t="s">
        <v>447</v>
      </c>
      <c r="I2293" s="110">
        <v>0</v>
      </c>
      <c r="J2293" s="110"/>
      <c r="K2293" s="110"/>
      <c r="L2293" s="110"/>
      <c r="M2293" s="110">
        <v>0</v>
      </c>
      <c r="N2293" s="110">
        <v>0</v>
      </c>
    </row>
    <row r="2294" spans="1:14" x14ac:dyDescent="0.3">
      <c r="A2294" s="74">
        <v>160125</v>
      </c>
      <c r="B2294" s="74" t="s">
        <v>85</v>
      </c>
      <c r="C2294" s="74">
        <v>32</v>
      </c>
      <c r="D2294" s="74" t="s">
        <v>4681</v>
      </c>
      <c r="E2294" s="74" t="s">
        <v>2490</v>
      </c>
      <c r="F2294" s="74" t="s">
        <v>4682</v>
      </c>
      <c r="G2294" s="74" t="s">
        <v>435</v>
      </c>
      <c r="H2294" s="74">
        <v>50210</v>
      </c>
      <c r="I2294" s="110"/>
      <c r="J2294" s="110"/>
      <c r="K2294" s="110"/>
      <c r="L2294" s="110"/>
      <c r="M2294" s="110"/>
      <c r="N2294" s="110"/>
    </row>
    <row r="2295" spans="1:14" x14ac:dyDescent="0.3">
      <c r="A2295" s="74">
        <v>160126</v>
      </c>
      <c r="B2295" s="74" t="s">
        <v>85</v>
      </c>
      <c r="C2295" s="74">
        <v>32</v>
      </c>
      <c r="D2295" s="74" t="s">
        <v>4683</v>
      </c>
      <c r="E2295" s="74" t="s">
        <v>4684</v>
      </c>
      <c r="F2295" s="74" t="s">
        <v>4685</v>
      </c>
      <c r="G2295" s="74" t="s">
        <v>435</v>
      </c>
      <c r="H2295" s="74">
        <v>52766</v>
      </c>
      <c r="I2295" s="110">
        <v>0</v>
      </c>
      <c r="J2295" s="110"/>
      <c r="K2295" s="110">
        <v>0</v>
      </c>
      <c r="L2295" s="110">
        <v>0</v>
      </c>
      <c r="M2295" s="110">
        <v>0</v>
      </c>
      <c r="N2295" s="110">
        <v>0</v>
      </c>
    </row>
    <row r="2296" spans="1:14" x14ac:dyDescent="0.3">
      <c r="A2296" s="74">
        <v>160033</v>
      </c>
      <c r="B2296" s="74" t="s">
        <v>85</v>
      </c>
      <c r="C2296" s="74">
        <v>32</v>
      </c>
      <c r="D2296" s="74" t="s">
        <v>4585</v>
      </c>
      <c r="E2296" s="74" t="s">
        <v>4586</v>
      </c>
      <c r="F2296" s="74" t="s">
        <v>4587</v>
      </c>
      <c r="G2296" s="74" t="s">
        <v>435</v>
      </c>
      <c r="H2296" s="74" t="s">
        <v>437</v>
      </c>
      <c r="I2296" s="110">
        <v>0</v>
      </c>
      <c r="J2296" s="110"/>
      <c r="K2296" s="110"/>
      <c r="L2296" s="110"/>
      <c r="M2296" s="110">
        <v>0</v>
      </c>
      <c r="N2296" s="110">
        <v>20</v>
      </c>
    </row>
    <row r="2297" spans="1:14" x14ac:dyDescent="0.3">
      <c r="A2297" s="74">
        <v>160129</v>
      </c>
      <c r="B2297" s="74" t="s">
        <v>85</v>
      </c>
      <c r="C2297" s="74">
        <v>32</v>
      </c>
      <c r="D2297" s="74" t="s">
        <v>4688</v>
      </c>
      <c r="E2297" s="74" t="s">
        <v>4109</v>
      </c>
      <c r="F2297" s="74" t="s">
        <v>3743</v>
      </c>
      <c r="G2297" s="74" t="s">
        <v>435</v>
      </c>
      <c r="H2297" s="74">
        <v>50211</v>
      </c>
      <c r="I2297" s="110">
        <v>0</v>
      </c>
      <c r="J2297" s="110"/>
      <c r="K2297" s="110"/>
      <c r="L2297" s="110"/>
      <c r="M2297" s="110"/>
      <c r="N2297" s="110">
        <v>0</v>
      </c>
    </row>
    <row r="2298" spans="1:14" x14ac:dyDescent="0.3">
      <c r="A2298" s="74">
        <v>160131</v>
      </c>
      <c r="B2298" s="74" t="s">
        <v>85</v>
      </c>
      <c r="C2298" s="74">
        <v>32</v>
      </c>
      <c r="D2298" s="74" t="s">
        <v>1920</v>
      </c>
      <c r="E2298" s="74" t="s">
        <v>4689</v>
      </c>
      <c r="F2298" s="74" t="s">
        <v>818</v>
      </c>
      <c r="G2298" s="74" t="s">
        <v>435</v>
      </c>
      <c r="H2298" s="74">
        <v>51560</v>
      </c>
      <c r="I2298" s="110">
        <v>306.61</v>
      </c>
      <c r="J2298" s="110"/>
      <c r="K2298" s="110"/>
      <c r="L2298" s="110"/>
      <c r="M2298" s="110">
        <v>0</v>
      </c>
      <c r="N2298" s="110">
        <v>0</v>
      </c>
    </row>
    <row r="2299" spans="1:14" x14ac:dyDescent="0.3">
      <c r="A2299" s="74">
        <v>160066</v>
      </c>
      <c r="B2299" s="74" t="s">
        <v>85</v>
      </c>
      <c r="C2299" s="74">
        <v>32</v>
      </c>
      <c r="D2299" s="74" t="s">
        <v>2989</v>
      </c>
      <c r="E2299" s="74" t="s">
        <v>4629</v>
      </c>
      <c r="F2299" s="74" t="s">
        <v>4620</v>
      </c>
      <c r="G2299" s="74" t="s">
        <v>435</v>
      </c>
      <c r="H2299" s="74">
        <v>50315</v>
      </c>
      <c r="I2299" s="110">
        <v>2998.76</v>
      </c>
      <c r="J2299" s="110"/>
      <c r="K2299" s="110"/>
      <c r="L2299" s="110"/>
      <c r="M2299" s="110">
        <v>0</v>
      </c>
      <c r="N2299" s="110">
        <v>235</v>
      </c>
    </row>
    <row r="2300" spans="1:14" x14ac:dyDescent="0.3">
      <c r="A2300" s="74">
        <v>160140</v>
      </c>
      <c r="B2300" s="74" t="s">
        <v>85</v>
      </c>
      <c r="C2300" s="74">
        <v>32</v>
      </c>
      <c r="D2300" s="74" t="s">
        <v>4704</v>
      </c>
      <c r="E2300" s="74" t="s">
        <v>4705</v>
      </c>
      <c r="F2300" s="74" t="s">
        <v>4706</v>
      </c>
      <c r="G2300" s="74" t="s">
        <v>435</v>
      </c>
      <c r="H2300" s="74" t="s">
        <v>450</v>
      </c>
      <c r="I2300" s="110">
        <v>0</v>
      </c>
      <c r="J2300" s="110"/>
      <c r="K2300" s="110"/>
      <c r="L2300" s="110"/>
      <c r="M2300" s="110"/>
      <c r="N2300" s="110"/>
    </row>
    <row r="2301" spans="1:14" x14ac:dyDescent="0.3">
      <c r="A2301" s="74">
        <v>160142</v>
      </c>
      <c r="B2301" s="74" t="s">
        <v>85</v>
      </c>
      <c r="C2301" s="74">
        <v>32</v>
      </c>
      <c r="D2301" s="74" t="s">
        <v>4707</v>
      </c>
      <c r="E2301" s="74" t="s">
        <v>1774</v>
      </c>
      <c r="F2301" s="74" t="s">
        <v>4708</v>
      </c>
      <c r="G2301" s="74" t="s">
        <v>435</v>
      </c>
      <c r="H2301" s="74">
        <v>50225</v>
      </c>
      <c r="I2301" s="110">
        <v>0</v>
      </c>
      <c r="J2301" s="110"/>
      <c r="K2301" s="110">
        <v>0</v>
      </c>
      <c r="L2301" s="110"/>
      <c r="M2301" s="110">
        <v>0</v>
      </c>
      <c r="N2301" s="110">
        <v>0</v>
      </c>
    </row>
    <row r="2302" spans="1:14" x14ac:dyDescent="0.3">
      <c r="A2302" s="74">
        <v>240196</v>
      </c>
      <c r="B2302" s="74" t="s">
        <v>85</v>
      </c>
      <c r="C2302" s="74">
        <v>32</v>
      </c>
      <c r="D2302" s="74" t="s">
        <v>4767</v>
      </c>
      <c r="E2302" s="74" t="s">
        <v>4768</v>
      </c>
      <c r="F2302" s="74" t="s">
        <v>2914</v>
      </c>
      <c r="G2302" s="74" t="s">
        <v>455</v>
      </c>
      <c r="H2302" s="74">
        <v>55446</v>
      </c>
      <c r="I2302" s="110">
        <v>186</v>
      </c>
      <c r="J2302" s="110"/>
      <c r="K2302" s="110"/>
      <c r="L2302" s="110"/>
      <c r="M2302" s="110"/>
      <c r="N2302" s="110">
        <v>0</v>
      </c>
    </row>
    <row r="2303" spans="1:14" x14ac:dyDescent="0.3">
      <c r="A2303" s="74">
        <v>160144</v>
      </c>
      <c r="B2303" s="74" t="s">
        <v>85</v>
      </c>
      <c r="C2303" s="74">
        <v>32</v>
      </c>
      <c r="D2303" s="74" t="s">
        <v>4711</v>
      </c>
      <c r="E2303" s="74" t="s">
        <v>4712</v>
      </c>
      <c r="F2303" s="74" t="s">
        <v>4713</v>
      </c>
      <c r="G2303" s="74" t="s">
        <v>435</v>
      </c>
      <c r="H2303" s="74">
        <v>50228</v>
      </c>
      <c r="I2303" s="110">
        <v>0</v>
      </c>
      <c r="J2303" s="110"/>
      <c r="K2303" s="110"/>
      <c r="L2303" s="110"/>
      <c r="M2303" s="110">
        <v>0</v>
      </c>
      <c r="N2303" s="110">
        <v>0</v>
      </c>
    </row>
    <row r="2304" spans="1:14" x14ac:dyDescent="0.3">
      <c r="A2304" s="74">
        <v>160146</v>
      </c>
      <c r="B2304" s="74" t="s">
        <v>85</v>
      </c>
      <c r="C2304" s="74">
        <v>32</v>
      </c>
      <c r="D2304" s="74" t="s">
        <v>5795</v>
      </c>
      <c r="E2304" s="74" t="s">
        <v>5796</v>
      </c>
      <c r="F2304" s="74" t="s">
        <v>752</v>
      </c>
      <c r="G2304" s="74" t="s">
        <v>435</v>
      </c>
      <c r="H2304" s="74">
        <v>50859</v>
      </c>
      <c r="I2304" s="110">
        <v>135</v>
      </c>
      <c r="J2304" s="110"/>
      <c r="K2304" s="110"/>
      <c r="L2304" s="110"/>
      <c r="M2304" s="110"/>
      <c r="N2304" s="110">
        <v>0</v>
      </c>
    </row>
    <row r="2305" spans="1:14" x14ac:dyDescent="0.3">
      <c r="A2305" s="74">
        <v>160147</v>
      </c>
      <c r="B2305" s="74" t="s">
        <v>85</v>
      </c>
      <c r="C2305" s="74">
        <v>32</v>
      </c>
      <c r="D2305" s="74" t="s">
        <v>4714</v>
      </c>
      <c r="E2305" s="74" t="s">
        <v>4715</v>
      </c>
      <c r="F2305" s="74" t="s">
        <v>4716</v>
      </c>
      <c r="G2305" s="74" t="s">
        <v>435</v>
      </c>
      <c r="H2305" s="74">
        <v>50233</v>
      </c>
      <c r="I2305" s="110"/>
      <c r="J2305" s="110"/>
      <c r="K2305" s="110"/>
      <c r="L2305" s="110"/>
      <c r="M2305" s="110"/>
      <c r="N2305" s="110">
        <v>0</v>
      </c>
    </row>
    <row r="2306" spans="1:14" x14ac:dyDescent="0.3">
      <c r="A2306" s="74">
        <v>160150</v>
      </c>
      <c r="B2306" s="74" t="s">
        <v>85</v>
      </c>
      <c r="C2306" s="74">
        <v>32</v>
      </c>
      <c r="D2306" s="74" t="s">
        <v>4719</v>
      </c>
      <c r="E2306" s="74" t="s">
        <v>5280</v>
      </c>
      <c r="F2306" s="74" t="s">
        <v>5281</v>
      </c>
      <c r="G2306" s="74" t="s">
        <v>435</v>
      </c>
      <c r="H2306" s="74">
        <v>50237</v>
      </c>
      <c r="I2306" s="110">
        <v>500</v>
      </c>
      <c r="J2306" s="110"/>
      <c r="K2306" s="110"/>
      <c r="L2306" s="110"/>
      <c r="M2306" s="110"/>
      <c r="N2306" s="110">
        <v>0</v>
      </c>
    </row>
    <row r="2307" spans="1:14" x14ac:dyDescent="0.3">
      <c r="A2307" s="74">
        <v>160154</v>
      </c>
      <c r="B2307" s="74" t="s">
        <v>85</v>
      </c>
      <c r="C2307" s="74">
        <v>32</v>
      </c>
      <c r="D2307" s="74" t="s">
        <v>4722</v>
      </c>
      <c r="E2307" s="74" t="s">
        <v>4723</v>
      </c>
      <c r="F2307" s="74" t="s">
        <v>2600</v>
      </c>
      <c r="G2307" s="74" t="s">
        <v>435</v>
      </c>
      <c r="H2307" s="74">
        <v>50240</v>
      </c>
      <c r="I2307" s="110">
        <v>900</v>
      </c>
      <c r="J2307" s="110"/>
      <c r="K2307" s="110"/>
      <c r="L2307" s="110"/>
      <c r="M2307" s="110"/>
      <c r="N2307" s="110"/>
    </row>
    <row r="2308" spans="1:14" x14ac:dyDescent="0.3">
      <c r="A2308" s="74">
        <v>240193</v>
      </c>
      <c r="B2308" s="74" t="s">
        <v>85</v>
      </c>
      <c r="C2308" s="74">
        <v>32</v>
      </c>
      <c r="D2308" s="74" t="s">
        <v>4765</v>
      </c>
      <c r="E2308" s="74" t="s">
        <v>6249</v>
      </c>
      <c r="F2308" s="74" t="s">
        <v>4766</v>
      </c>
      <c r="G2308" s="74" t="s">
        <v>455</v>
      </c>
      <c r="H2308" s="74">
        <v>55044</v>
      </c>
      <c r="I2308" s="110">
        <v>0</v>
      </c>
      <c r="J2308" s="110"/>
      <c r="K2308" s="110"/>
      <c r="L2308" s="110"/>
      <c r="M2308" s="110"/>
      <c r="N2308" s="110"/>
    </row>
    <row r="2309" spans="1:14" x14ac:dyDescent="0.3">
      <c r="A2309" s="74">
        <v>160164</v>
      </c>
      <c r="B2309" s="74" t="s">
        <v>85</v>
      </c>
      <c r="C2309" s="74">
        <v>32</v>
      </c>
      <c r="D2309" s="74" t="s">
        <v>4727</v>
      </c>
      <c r="E2309" s="74" t="s">
        <v>4728</v>
      </c>
      <c r="F2309" s="74" t="s">
        <v>4729</v>
      </c>
      <c r="G2309" s="74" t="s">
        <v>435</v>
      </c>
      <c r="H2309" s="74">
        <v>50246</v>
      </c>
      <c r="I2309" s="110">
        <v>300</v>
      </c>
      <c r="J2309" s="110"/>
      <c r="K2309" s="110"/>
      <c r="L2309" s="110"/>
      <c r="M2309" s="110"/>
      <c r="N2309" s="110">
        <v>0</v>
      </c>
    </row>
    <row r="2310" spans="1:14" x14ac:dyDescent="0.3">
      <c r="A2310" s="74">
        <v>160069</v>
      </c>
      <c r="B2310" s="74" t="s">
        <v>85</v>
      </c>
      <c r="C2310" s="74">
        <v>32</v>
      </c>
      <c r="D2310" s="74" t="s">
        <v>4632</v>
      </c>
      <c r="E2310" s="74" t="s">
        <v>4633</v>
      </c>
      <c r="F2310" s="74" t="s">
        <v>4634</v>
      </c>
      <c r="G2310" s="74" t="s">
        <v>435</v>
      </c>
      <c r="H2310" s="74">
        <v>50845</v>
      </c>
      <c r="I2310" s="110">
        <v>75</v>
      </c>
      <c r="J2310" s="110"/>
      <c r="K2310" s="110"/>
      <c r="L2310" s="110"/>
      <c r="M2310" s="110"/>
      <c r="N2310" s="110"/>
    </row>
    <row r="2311" spans="1:14" x14ac:dyDescent="0.3">
      <c r="A2311" s="74">
        <v>160027</v>
      </c>
      <c r="B2311" s="74" t="s">
        <v>85</v>
      </c>
      <c r="C2311" s="74">
        <v>32</v>
      </c>
      <c r="D2311" s="74" t="s">
        <v>4464</v>
      </c>
      <c r="E2311" s="74" t="s">
        <v>1983</v>
      </c>
      <c r="F2311" s="74" t="s">
        <v>4580</v>
      </c>
      <c r="G2311" s="74" t="s">
        <v>435</v>
      </c>
      <c r="H2311" s="74" t="s">
        <v>436</v>
      </c>
      <c r="I2311" s="110">
        <v>174.9</v>
      </c>
      <c r="J2311" s="110"/>
      <c r="K2311" s="110"/>
      <c r="L2311" s="110"/>
      <c r="M2311" s="110">
        <v>0</v>
      </c>
      <c r="N2311" s="110">
        <v>0</v>
      </c>
    </row>
    <row r="2312" spans="1:14" x14ac:dyDescent="0.3">
      <c r="A2312" s="74">
        <v>240185</v>
      </c>
      <c r="B2312" s="74" t="s">
        <v>85</v>
      </c>
      <c r="C2312" s="74">
        <v>32</v>
      </c>
      <c r="D2312" s="74" t="s">
        <v>4756</v>
      </c>
      <c r="E2312" s="74" t="s">
        <v>4757</v>
      </c>
      <c r="F2312" s="74" t="s">
        <v>1199</v>
      </c>
      <c r="G2312" s="74" t="s">
        <v>455</v>
      </c>
      <c r="H2312" s="74">
        <v>55803</v>
      </c>
      <c r="I2312" s="110">
        <v>0</v>
      </c>
      <c r="J2312" s="110"/>
      <c r="K2312" s="110"/>
      <c r="L2312" s="110"/>
      <c r="M2312" s="110"/>
      <c r="N2312" s="110"/>
    </row>
    <row r="2313" spans="1:14" x14ac:dyDescent="0.3">
      <c r="A2313" s="74">
        <v>160017</v>
      </c>
      <c r="B2313" s="74" t="s">
        <v>85</v>
      </c>
      <c r="C2313" s="74">
        <v>32</v>
      </c>
      <c r="D2313" s="74" t="s">
        <v>4571</v>
      </c>
      <c r="E2313" s="74" t="s">
        <v>4572</v>
      </c>
      <c r="F2313" s="74" t="s">
        <v>4573</v>
      </c>
      <c r="G2313" s="74" t="s">
        <v>435</v>
      </c>
      <c r="H2313" s="74">
        <v>50833</v>
      </c>
      <c r="I2313" s="110">
        <v>0</v>
      </c>
      <c r="J2313" s="110"/>
      <c r="K2313" s="110"/>
      <c r="L2313" s="110"/>
      <c r="M2313" s="110"/>
      <c r="N2313" s="110"/>
    </row>
    <row r="2314" spans="1:14" x14ac:dyDescent="0.3">
      <c r="A2314" s="74">
        <v>160094</v>
      </c>
      <c r="B2314" s="74" t="s">
        <v>85</v>
      </c>
      <c r="C2314" s="74">
        <v>32</v>
      </c>
      <c r="D2314" s="74" t="s">
        <v>4653</v>
      </c>
      <c r="E2314" s="74" t="s">
        <v>4654</v>
      </c>
      <c r="F2314" s="74" t="s">
        <v>4655</v>
      </c>
      <c r="G2314" s="74" t="s">
        <v>435</v>
      </c>
      <c r="H2314" s="74" t="s">
        <v>445</v>
      </c>
      <c r="I2314" s="110">
        <v>0</v>
      </c>
      <c r="J2314" s="110">
        <v>0</v>
      </c>
      <c r="K2314" s="110"/>
      <c r="L2314" s="110"/>
      <c r="M2314" s="110"/>
      <c r="N2314" s="110"/>
    </row>
    <row r="2315" spans="1:14" x14ac:dyDescent="0.3">
      <c r="A2315" s="74">
        <v>160016</v>
      </c>
      <c r="B2315" s="74" t="s">
        <v>85</v>
      </c>
      <c r="C2315" s="74">
        <v>32</v>
      </c>
      <c r="D2315" s="74" t="s">
        <v>1046</v>
      </c>
      <c r="E2315" s="74" t="s">
        <v>4569</v>
      </c>
      <c r="F2315" s="74" t="s">
        <v>4570</v>
      </c>
      <c r="G2315" s="74" t="s">
        <v>435</v>
      </c>
      <c r="H2315" s="74">
        <v>50022</v>
      </c>
      <c r="I2315" s="110">
        <v>250</v>
      </c>
      <c r="J2315" s="110"/>
      <c r="K2315" s="110"/>
      <c r="L2315" s="110"/>
      <c r="M2315" s="110"/>
      <c r="N2315" s="110"/>
    </row>
    <row r="2316" spans="1:14" x14ac:dyDescent="0.3">
      <c r="A2316" s="74">
        <v>160092</v>
      </c>
      <c r="B2316" s="74" t="s">
        <v>85</v>
      </c>
      <c r="C2316" s="74">
        <v>32</v>
      </c>
      <c r="D2316" s="74" t="s">
        <v>5797</v>
      </c>
      <c r="E2316" s="74" t="s">
        <v>5798</v>
      </c>
      <c r="F2316" s="74" t="s">
        <v>5799</v>
      </c>
      <c r="G2316" s="74" t="s">
        <v>435</v>
      </c>
      <c r="H2316" s="74" t="s">
        <v>5800</v>
      </c>
      <c r="I2316" s="110"/>
      <c r="J2316" s="110"/>
      <c r="K2316" s="110"/>
      <c r="L2316" s="110"/>
      <c r="M2316" s="110"/>
      <c r="N2316" s="110"/>
    </row>
    <row r="2317" spans="1:14" x14ac:dyDescent="0.3">
      <c r="A2317" s="74">
        <v>240198</v>
      </c>
      <c r="B2317" s="74" t="s">
        <v>85</v>
      </c>
      <c r="C2317" s="74">
        <v>32</v>
      </c>
      <c r="D2317" s="74" t="s">
        <v>4769</v>
      </c>
      <c r="E2317" s="74" t="s">
        <v>4770</v>
      </c>
      <c r="F2317" s="74" t="s">
        <v>4771</v>
      </c>
      <c r="G2317" s="74" t="s">
        <v>455</v>
      </c>
      <c r="H2317" s="74">
        <v>55614</v>
      </c>
      <c r="I2317" s="110">
        <v>0</v>
      </c>
      <c r="J2317" s="110"/>
      <c r="K2317" s="110"/>
      <c r="L2317" s="110"/>
      <c r="M2317" s="110"/>
      <c r="N2317" s="110"/>
    </row>
    <row r="2318" spans="1:14" x14ac:dyDescent="0.3">
      <c r="A2318" s="74">
        <v>160168</v>
      </c>
      <c r="B2318" s="74" t="s">
        <v>85</v>
      </c>
      <c r="C2318" s="74">
        <v>32</v>
      </c>
      <c r="D2318" s="74" t="s">
        <v>4730</v>
      </c>
      <c r="E2318" s="74" t="s">
        <v>1774</v>
      </c>
      <c r="F2318" s="74" t="s">
        <v>4731</v>
      </c>
      <c r="G2318" s="74" t="s">
        <v>435</v>
      </c>
      <c r="H2318" s="74">
        <v>52345</v>
      </c>
      <c r="I2318" s="110">
        <v>1473</v>
      </c>
      <c r="J2318" s="110"/>
      <c r="K2318" s="110"/>
      <c r="L2318" s="110"/>
      <c r="M2318" s="110"/>
      <c r="N2318" s="110"/>
    </row>
    <row r="2319" spans="1:14" x14ac:dyDescent="0.3">
      <c r="A2319" s="74">
        <v>160068</v>
      </c>
      <c r="B2319" s="74" t="s">
        <v>85</v>
      </c>
      <c r="C2319" s="74">
        <v>32</v>
      </c>
      <c r="D2319" s="74" t="s">
        <v>4630</v>
      </c>
      <c r="E2319" s="74" t="s">
        <v>4631</v>
      </c>
      <c r="F2319" s="74" t="s">
        <v>4620</v>
      </c>
      <c r="G2319" s="74" t="s">
        <v>435</v>
      </c>
      <c r="H2319" s="74" t="s">
        <v>442</v>
      </c>
      <c r="I2319" s="110">
        <v>0</v>
      </c>
      <c r="J2319" s="110"/>
      <c r="K2319" s="110"/>
      <c r="L2319" s="110"/>
      <c r="M2319" s="110">
        <v>0</v>
      </c>
      <c r="N2319" s="110">
        <v>629</v>
      </c>
    </row>
    <row r="2320" spans="1:14" x14ac:dyDescent="0.3">
      <c r="A2320" s="74">
        <v>160198</v>
      </c>
      <c r="B2320" s="74" t="s">
        <v>85</v>
      </c>
      <c r="C2320" s="74">
        <v>32</v>
      </c>
      <c r="D2320" s="74" t="s">
        <v>4751</v>
      </c>
      <c r="E2320" s="74" t="s">
        <v>967</v>
      </c>
      <c r="F2320" s="74" t="s">
        <v>857</v>
      </c>
      <c r="G2320" s="74" t="s">
        <v>435</v>
      </c>
      <c r="H2320" s="74" t="s">
        <v>638</v>
      </c>
      <c r="I2320" s="110">
        <v>0</v>
      </c>
      <c r="J2320" s="110"/>
      <c r="K2320" s="110"/>
      <c r="L2320" s="110"/>
      <c r="M2320" s="110"/>
      <c r="N2320" s="110"/>
    </row>
    <row r="2321" spans="1:14" x14ac:dyDescent="0.3">
      <c r="A2321" s="74">
        <v>160174</v>
      </c>
      <c r="B2321" s="74" t="s">
        <v>85</v>
      </c>
      <c r="C2321" s="74">
        <v>32</v>
      </c>
      <c r="D2321" s="74" t="s">
        <v>4736</v>
      </c>
      <c r="E2321" s="74" t="s">
        <v>4737</v>
      </c>
      <c r="F2321" s="74" t="s">
        <v>4738</v>
      </c>
      <c r="G2321" s="74" t="s">
        <v>435</v>
      </c>
      <c r="H2321" s="74" t="s">
        <v>452</v>
      </c>
      <c r="I2321" s="110">
        <v>940</v>
      </c>
      <c r="J2321" s="110"/>
      <c r="K2321" s="110"/>
      <c r="L2321" s="110"/>
      <c r="M2321" s="110">
        <v>0</v>
      </c>
      <c r="N2321" s="110">
        <v>0</v>
      </c>
    </row>
    <row r="2322" spans="1:14" x14ac:dyDescent="0.3">
      <c r="A2322" s="74">
        <v>160176</v>
      </c>
      <c r="B2322" s="74" t="s">
        <v>85</v>
      </c>
      <c r="C2322" s="74">
        <v>32</v>
      </c>
      <c r="D2322" s="74" t="s">
        <v>4739</v>
      </c>
      <c r="E2322" s="74" t="s">
        <v>4740</v>
      </c>
      <c r="F2322" s="74" t="s">
        <v>4741</v>
      </c>
      <c r="G2322" s="74" t="s">
        <v>435</v>
      </c>
      <c r="H2322" s="74" t="s">
        <v>453</v>
      </c>
      <c r="I2322" s="110">
        <v>6333.34</v>
      </c>
      <c r="J2322" s="110"/>
      <c r="K2322" s="110"/>
      <c r="L2322" s="110"/>
      <c r="M2322" s="110">
        <v>0</v>
      </c>
      <c r="N2322" s="110">
        <v>3200</v>
      </c>
    </row>
    <row r="2323" spans="1:14" x14ac:dyDescent="0.3">
      <c r="A2323" s="74">
        <v>160178</v>
      </c>
      <c r="B2323" s="74" t="s">
        <v>85</v>
      </c>
      <c r="C2323" s="74">
        <v>32</v>
      </c>
      <c r="D2323" s="74" t="s">
        <v>6184</v>
      </c>
      <c r="E2323" s="74" t="s">
        <v>6185</v>
      </c>
      <c r="F2323" s="74" t="s">
        <v>6186</v>
      </c>
      <c r="G2323" s="74" t="s">
        <v>435</v>
      </c>
      <c r="H2323" s="74">
        <v>52591</v>
      </c>
      <c r="I2323" s="110"/>
      <c r="J2323" s="110"/>
      <c r="K2323" s="110"/>
      <c r="L2323" s="110"/>
      <c r="M2323" s="110"/>
      <c r="N2323" s="110"/>
    </row>
    <row r="2324" spans="1:14" x14ac:dyDescent="0.3">
      <c r="A2324" s="74">
        <v>160181</v>
      </c>
      <c r="B2324" s="74" t="s">
        <v>85</v>
      </c>
      <c r="C2324" s="74">
        <v>32</v>
      </c>
      <c r="D2324" s="74" t="s">
        <v>6187</v>
      </c>
      <c r="E2324" s="74" t="s">
        <v>6188</v>
      </c>
      <c r="F2324" s="74" t="s">
        <v>6189</v>
      </c>
      <c r="G2324" s="74" t="s">
        <v>435</v>
      </c>
      <c r="H2324" s="74">
        <v>50275</v>
      </c>
      <c r="I2324" s="110"/>
      <c r="J2324" s="110"/>
      <c r="K2324" s="110"/>
      <c r="L2324" s="110"/>
      <c r="M2324" s="110"/>
      <c r="N2324" s="110"/>
    </row>
    <row r="2325" spans="1:14" x14ac:dyDescent="0.3">
      <c r="A2325" s="74">
        <v>160100</v>
      </c>
      <c r="B2325" s="74" t="s">
        <v>85</v>
      </c>
      <c r="C2325" s="74">
        <v>32</v>
      </c>
      <c r="D2325" s="74" t="s">
        <v>4367</v>
      </c>
      <c r="E2325" s="74" t="s">
        <v>4659</v>
      </c>
      <c r="F2325" s="74" t="s">
        <v>4660</v>
      </c>
      <c r="G2325" s="74" t="s">
        <v>435</v>
      </c>
      <c r="H2325" s="74">
        <v>51449</v>
      </c>
      <c r="I2325" s="110">
        <v>500</v>
      </c>
      <c r="J2325" s="110"/>
      <c r="K2325" s="110">
        <v>0</v>
      </c>
      <c r="L2325" s="110"/>
      <c r="M2325" s="110">
        <v>103</v>
      </c>
      <c r="N2325" s="110">
        <v>117</v>
      </c>
    </row>
    <row r="2326" spans="1:14" x14ac:dyDescent="0.3">
      <c r="A2326" s="74">
        <v>160182</v>
      </c>
      <c r="B2326" s="74" t="s">
        <v>85</v>
      </c>
      <c r="C2326" s="74">
        <v>32</v>
      </c>
      <c r="D2326" s="74" t="s">
        <v>4749</v>
      </c>
      <c r="E2326" s="74" t="s">
        <v>2363</v>
      </c>
      <c r="F2326" s="74" t="s">
        <v>4750</v>
      </c>
      <c r="G2326" s="74" t="s">
        <v>435</v>
      </c>
      <c r="H2326" s="74" t="s">
        <v>540</v>
      </c>
      <c r="I2326" s="110">
        <v>100</v>
      </c>
      <c r="J2326" s="110"/>
      <c r="K2326" s="110"/>
      <c r="L2326" s="110"/>
      <c r="M2326" s="110"/>
      <c r="N2326" s="110"/>
    </row>
    <row r="2327" spans="1:14" x14ac:dyDescent="0.3">
      <c r="A2327" s="74">
        <v>470097</v>
      </c>
      <c r="B2327" s="74" t="s">
        <v>84</v>
      </c>
      <c r="C2327" s="74">
        <v>34</v>
      </c>
      <c r="D2327" s="74" t="s">
        <v>899</v>
      </c>
      <c r="E2327" s="74" t="s">
        <v>4883</v>
      </c>
      <c r="F2327" s="74" t="s">
        <v>4884</v>
      </c>
      <c r="G2327" s="74" t="s">
        <v>154</v>
      </c>
      <c r="H2327" s="74" t="s">
        <v>460</v>
      </c>
      <c r="I2327" s="110"/>
      <c r="J2327" s="110"/>
      <c r="K2327" s="110"/>
      <c r="L2327" s="110"/>
      <c r="M2327" s="110"/>
      <c r="N2327" s="110"/>
    </row>
    <row r="2328" spans="1:14" x14ac:dyDescent="0.3">
      <c r="A2328" s="74">
        <v>470007</v>
      </c>
      <c r="B2328" s="74" t="s">
        <v>84</v>
      </c>
      <c r="C2328" s="74">
        <v>134</v>
      </c>
      <c r="D2328" s="74" t="s">
        <v>4776</v>
      </c>
      <c r="E2328" s="74" t="s">
        <v>4777</v>
      </c>
      <c r="F2328" s="74" t="s">
        <v>4778</v>
      </c>
      <c r="G2328" s="74" t="s">
        <v>154</v>
      </c>
      <c r="H2328" s="74">
        <v>23005</v>
      </c>
      <c r="I2328" s="110">
        <v>0</v>
      </c>
      <c r="J2328" s="110">
        <v>0</v>
      </c>
      <c r="K2328" s="110"/>
      <c r="L2328" s="110"/>
      <c r="M2328" s="110">
        <v>0</v>
      </c>
      <c r="N2328" s="110">
        <v>227</v>
      </c>
    </row>
    <row r="2329" spans="1:14" x14ac:dyDescent="0.3">
      <c r="A2329" s="74">
        <v>470148</v>
      </c>
      <c r="B2329" s="74" t="s">
        <v>84</v>
      </c>
      <c r="C2329" s="74">
        <v>134</v>
      </c>
      <c r="D2329" s="74" t="s">
        <v>5801</v>
      </c>
      <c r="E2329" s="74" t="s">
        <v>5802</v>
      </c>
      <c r="F2329" s="74" t="s">
        <v>792</v>
      </c>
      <c r="G2329" s="74" t="s">
        <v>154</v>
      </c>
      <c r="H2329" s="74">
        <v>23227</v>
      </c>
      <c r="I2329" s="110"/>
      <c r="J2329" s="110"/>
      <c r="K2329" s="110"/>
      <c r="L2329" s="110">
        <v>0</v>
      </c>
      <c r="M2329" s="110"/>
      <c r="N2329" s="110">
        <v>0</v>
      </c>
    </row>
    <row r="2330" spans="1:14" x14ac:dyDescent="0.3">
      <c r="A2330" s="74">
        <v>470013</v>
      </c>
      <c r="B2330" s="74" t="s">
        <v>84</v>
      </c>
      <c r="C2330" s="74">
        <v>234</v>
      </c>
      <c r="D2330" s="74" t="s">
        <v>1974</v>
      </c>
      <c r="E2330" s="74" t="s">
        <v>4785</v>
      </c>
      <c r="F2330" s="74" t="s">
        <v>1510</v>
      </c>
      <c r="G2330" s="74" t="s">
        <v>154</v>
      </c>
      <c r="H2330" s="74">
        <v>24523</v>
      </c>
      <c r="I2330" s="110">
        <v>933.34</v>
      </c>
      <c r="J2330" s="110"/>
      <c r="K2330" s="110"/>
      <c r="L2330" s="110"/>
      <c r="M2330" s="110">
        <v>0</v>
      </c>
      <c r="N2330" s="110">
        <v>287</v>
      </c>
    </row>
    <row r="2331" spans="1:14" x14ac:dyDescent="0.3">
      <c r="A2331" s="74">
        <v>470157</v>
      </c>
      <c r="B2331" s="74" t="s">
        <v>84</v>
      </c>
      <c r="C2331" s="74">
        <v>34</v>
      </c>
      <c r="D2331" s="74" t="s">
        <v>6190</v>
      </c>
      <c r="E2331" s="74" t="s">
        <v>6191</v>
      </c>
      <c r="F2331" s="74" t="s">
        <v>4941</v>
      </c>
      <c r="G2331" s="74" t="s">
        <v>154</v>
      </c>
      <c r="H2331" s="74">
        <v>24013</v>
      </c>
      <c r="I2331" s="110">
        <v>0</v>
      </c>
      <c r="J2331" s="110">
        <v>0</v>
      </c>
      <c r="K2331" s="110"/>
      <c r="L2331" s="110"/>
      <c r="M2331" s="110"/>
      <c r="N2331" s="110"/>
    </row>
    <row r="2332" spans="1:14" x14ac:dyDescent="0.3">
      <c r="A2332" s="74">
        <v>470149</v>
      </c>
      <c r="B2332" s="74" t="s">
        <v>84</v>
      </c>
      <c r="C2332" s="74">
        <v>134</v>
      </c>
      <c r="D2332" s="74" t="s">
        <v>869</v>
      </c>
      <c r="E2332" s="74" t="s">
        <v>4935</v>
      </c>
      <c r="F2332" s="74" t="s">
        <v>792</v>
      </c>
      <c r="G2332" s="74" t="s">
        <v>154</v>
      </c>
      <c r="H2332" s="74">
        <v>23225</v>
      </c>
      <c r="I2332" s="110">
        <v>833.37</v>
      </c>
      <c r="J2332" s="110">
        <v>0</v>
      </c>
      <c r="K2332" s="110">
        <v>0</v>
      </c>
      <c r="L2332" s="110"/>
      <c r="M2332" s="110">
        <v>55</v>
      </c>
      <c r="N2332" s="110">
        <v>393</v>
      </c>
    </row>
    <row r="2333" spans="1:14" x14ac:dyDescent="0.3">
      <c r="A2333" s="74">
        <v>470158</v>
      </c>
      <c r="B2333" s="74" t="s">
        <v>84</v>
      </c>
      <c r="C2333" s="74">
        <v>34</v>
      </c>
      <c r="D2333" s="74" t="s">
        <v>869</v>
      </c>
      <c r="E2333" s="74" t="s">
        <v>4942</v>
      </c>
      <c r="F2333" s="74" t="s">
        <v>4943</v>
      </c>
      <c r="G2333" s="74" t="s">
        <v>154</v>
      </c>
      <c r="H2333" s="74" t="s">
        <v>565</v>
      </c>
      <c r="I2333" s="110"/>
      <c r="J2333" s="110"/>
      <c r="K2333" s="110">
        <v>253</v>
      </c>
      <c r="L2333" s="110">
        <v>163</v>
      </c>
      <c r="M2333" s="110">
        <v>145</v>
      </c>
      <c r="N2333" s="110">
        <v>197</v>
      </c>
    </row>
    <row r="2334" spans="1:14" x14ac:dyDescent="0.3">
      <c r="A2334" s="74">
        <v>470014</v>
      </c>
      <c r="B2334" s="74" t="s">
        <v>84</v>
      </c>
      <c r="C2334" s="74">
        <v>34</v>
      </c>
      <c r="D2334" s="74" t="s">
        <v>5803</v>
      </c>
      <c r="E2334" s="74" t="s">
        <v>5804</v>
      </c>
      <c r="F2334" s="74" t="s">
        <v>5805</v>
      </c>
      <c r="G2334" s="74" t="s">
        <v>154</v>
      </c>
      <c r="H2334" s="74">
        <v>24060</v>
      </c>
      <c r="I2334" s="110">
        <v>0</v>
      </c>
      <c r="J2334" s="110"/>
      <c r="K2334" s="110"/>
      <c r="L2334" s="110"/>
      <c r="M2334" s="110"/>
      <c r="N2334" s="110">
        <v>0</v>
      </c>
    </row>
    <row r="2335" spans="1:14" x14ac:dyDescent="0.3">
      <c r="A2335" s="74">
        <v>470015</v>
      </c>
      <c r="B2335" s="74" t="s">
        <v>84</v>
      </c>
      <c r="C2335" s="74">
        <v>234</v>
      </c>
      <c r="D2335" s="74" t="s">
        <v>5806</v>
      </c>
      <c r="E2335" s="74" t="s">
        <v>5807</v>
      </c>
      <c r="F2335" s="74" t="s">
        <v>5808</v>
      </c>
      <c r="G2335" s="74" t="s">
        <v>154</v>
      </c>
      <c r="H2335" s="74" t="s">
        <v>5809</v>
      </c>
      <c r="I2335" s="110"/>
      <c r="J2335" s="110"/>
      <c r="K2335" s="110"/>
      <c r="L2335" s="110"/>
      <c r="M2335" s="110"/>
      <c r="N2335" s="110"/>
    </row>
    <row r="2336" spans="1:14" x14ac:dyDescent="0.3">
      <c r="A2336" s="74">
        <v>470150</v>
      </c>
      <c r="B2336" s="74" t="s">
        <v>84</v>
      </c>
      <c r="C2336" s="74">
        <v>134</v>
      </c>
      <c r="D2336" s="74" t="s">
        <v>4936</v>
      </c>
      <c r="E2336" s="74" t="s">
        <v>4937</v>
      </c>
      <c r="F2336" s="74" t="s">
        <v>792</v>
      </c>
      <c r="G2336" s="74" t="s">
        <v>154</v>
      </c>
      <c r="H2336" s="74">
        <v>23235</v>
      </c>
      <c r="I2336" s="110">
        <v>0</v>
      </c>
      <c r="J2336" s="110"/>
      <c r="K2336" s="110"/>
      <c r="L2336" s="110">
        <v>25</v>
      </c>
      <c r="M2336" s="110">
        <v>1125</v>
      </c>
      <c r="N2336" s="110">
        <v>2052</v>
      </c>
    </row>
    <row r="2337" spans="1:14" x14ac:dyDescent="0.3">
      <c r="A2337" s="74">
        <v>470019</v>
      </c>
      <c r="B2337" s="74" t="s">
        <v>84</v>
      </c>
      <c r="C2337" s="74">
        <v>34</v>
      </c>
      <c r="D2337" s="74" t="s">
        <v>4789</v>
      </c>
      <c r="E2337" s="74" t="s">
        <v>4790</v>
      </c>
      <c r="F2337" s="74" t="s">
        <v>4791</v>
      </c>
      <c r="G2337" s="74" t="s">
        <v>154</v>
      </c>
      <c r="H2337" s="74">
        <v>24065</v>
      </c>
      <c r="I2337" s="110">
        <v>700</v>
      </c>
      <c r="J2337" s="110"/>
      <c r="K2337" s="110"/>
      <c r="L2337" s="110"/>
      <c r="M2337" s="110">
        <v>120</v>
      </c>
      <c r="N2337" s="110">
        <v>162</v>
      </c>
    </row>
    <row r="2338" spans="1:14" x14ac:dyDescent="0.3">
      <c r="A2338" s="74">
        <v>470098</v>
      </c>
      <c r="B2338" s="74" t="s">
        <v>84</v>
      </c>
      <c r="C2338" s="74">
        <v>34</v>
      </c>
      <c r="D2338" s="74" t="s">
        <v>2905</v>
      </c>
      <c r="E2338" s="74" t="s">
        <v>4885</v>
      </c>
      <c r="F2338" s="74" t="s">
        <v>4884</v>
      </c>
      <c r="G2338" s="74" t="s">
        <v>154</v>
      </c>
      <c r="H2338" s="74">
        <v>24112</v>
      </c>
      <c r="I2338" s="110">
        <v>0</v>
      </c>
      <c r="J2338" s="110"/>
      <c r="K2338" s="110"/>
      <c r="L2338" s="110"/>
      <c r="M2338" s="110">
        <v>25</v>
      </c>
      <c r="N2338" s="110">
        <v>220</v>
      </c>
    </row>
    <row r="2339" spans="1:14" x14ac:dyDescent="0.3">
      <c r="A2339" s="74">
        <v>470037</v>
      </c>
      <c r="B2339" s="74" t="s">
        <v>84</v>
      </c>
      <c r="C2339" s="74">
        <v>34</v>
      </c>
      <c r="D2339" s="74" t="s">
        <v>4814</v>
      </c>
      <c r="E2339" s="74" t="s">
        <v>4815</v>
      </c>
      <c r="F2339" s="74" t="s">
        <v>2014</v>
      </c>
      <c r="G2339" s="74" t="s">
        <v>154</v>
      </c>
      <c r="H2339" s="74">
        <v>24426</v>
      </c>
      <c r="I2339" s="110">
        <v>460</v>
      </c>
      <c r="J2339" s="110"/>
      <c r="K2339" s="110"/>
      <c r="L2339" s="110"/>
      <c r="M2339" s="110"/>
      <c r="N2339" s="110">
        <v>0</v>
      </c>
    </row>
    <row r="2340" spans="1:14" x14ac:dyDescent="0.3">
      <c r="A2340" s="74">
        <v>470099</v>
      </c>
      <c r="B2340" s="74" t="s">
        <v>84</v>
      </c>
      <c r="C2340" s="74">
        <v>34</v>
      </c>
      <c r="D2340" s="74" t="s">
        <v>4814</v>
      </c>
      <c r="E2340" s="74" t="s">
        <v>4886</v>
      </c>
      <c r="F2340" s="74" t="s">
        <v>4884</v>
      </c>
      <c r="G2340" s="74" t="s">
        <v>154</v>
      </c>
      <c r="H2340" s="74">
        <v>24115</v>
      </c>
      <c r="I2340" s="110">
        <v>800</v>
      </c>
      <c r="J2340" s="110"/>
      <c r="K2340" s="110"/>
      <c r="L2340" s="110"/>
      <c r="M2340" s="110"/>
      <c r="N2340" s="110">
        <v>1880.14</v>
      </c>
    </row>
    <row r="2341" spans="1:14" x14ac:dyDescent="0.3">
      <c r="A2341" s="74">
        <v>470092</v>
      </c>
      <c r="B2341" s="74" t="s">
        <v>84</v>
      </c>
      <c r="C2341" s="74">
        <v>34</v>
      </c>
      <c r="D2341" s="74" t="s">
        <v>1264</v>
      </c>
      <c r="E2341" s="74" t="s">
        <v>1037</v>
      </c>
      <c r="F2341" s="74" t="s">
        <v>4879</v>
      </c>
      <c r="G2341" s="74" t="s">
        <v>154</v>
      </c>
      <c r="H2341" s="74">
        <v>24111</v>
      </c>
      <c r="I2341" s="110"/>
      <c r="J2341" s="110"/>
      <c r="K2341" s="110"/>
      <c r="L2341" s="110"/>
      <c r="M2341" s="110">
        <v>0</v>
      </c>
      <c r="N2341" s="110">
        <v>0</v>
      </c>
    </row>
    <row r="2342" spans="1:14" x14ac:dyDescent="0.3">
      <c r="A2342" s="74">
        <v>470100</v>
      </c>
      <c r="B2342" s="74" t="s">
        <v>84</v>
      </c>
      <c r="C2342" s="74">
        <v>34</v>
      </c>
      <c r="D2342" s="74" t="s">
        <v>2450</v>
      </c>
      <c r="E2342" s="74" t="s">
        <v>4887</v>
      </c>
      <c r="F2342" s="74" t="s">
        <v>4884</v>
      </c>
      <c r="G2342" s="74" t="s">
        <v>154</v>
      </c>
      <c r="H2342" s="74">
        <v>24112</v>
      </c>
      <c r="I2342" s="110"/>
      <c r="J2342" s="110"/>
      <c r="K2342" s="110"/>
      <c r="L2342" s="110"/>
      <c r="M2342" s="110">
        <v>0</v>
      </c>
      <c r="N2342" s="110">
        <v>0</v>
      </c>
    </row>
    <row r="2343" spans="1:14" x14ac:dyDescent="0.3">
      <c r="A2343" s="74">
        <v>470026</v>
      </c>
      <c r="B2343" s="74" t="s">
        <v>84</v>
      </c>
      <c r="C2343" s="74">
        <v>34</v>
      </c>
      <c r="D2343" s="74" t="s">
        <v>6192</v>
      </c>
      <c r="E2343" s="74" t="s">
        <v>6193</v>
      </c>
      <c r="F2343" s="74" t="s">
        <v>6194</v>
      </c>
      <c r="G2343" s="74" t="s">
        <v>154</v>
      </c>
      <c r="H2343" s="74">
        <v>24530</v>
      </c>
      <c r="I2343" s="110"/>
      <c r="J2343" s="110"/>
      <c r="K2343" s="110"/>
      <c r="L2343" s="110"/>
      <c r="M2343" s="110"/>
      <c r="N2343" s="110"/>
    </row>
    <row r="2344" spans="1:14" x14ac:dyDescent="0.3">
      <c r="A2344" s="74">
        <v>470268</v>
      </c>
      <c r="B2344" s="74" t="s">
        <v>84</v>
      </c>
      <c r="C2344" s="74">
        <v>34</v>
      </c>
      <c r="D2344" s="74" t="s">
        <v>4990</v>
      </c>
      <c r="E2344" s="74" t="s">
        <v>4991</v>
      </c>
      <c r="F2344" s="74" t="s">
        <v>4870</v>
      </c>
      <c r="G2344" s="74" t="s">
        <v>154</v>
      </c>
      <c r="H2344" s="74">
        <v>24503</v>
      </c>
      <c r="I2344" s="110">
        <v>250</v>
      </c>
      <c r="J2344" s="110"/>
      <c r="K2344" s="110"/>
      <c r="L2344" s="110"/>
      <c r="M2344" s="110"/>
      <c r="N2344" s="110"/>
    </row>
    <row r="2345" spans="1:14" x14ac:dyDescent="0.3">
      <c r="A2345" s="74">
        <v>470141</v>
      </c>
      <c r="B2345" s="74" t="s">
        <v>84</v>
      </c>
      <c r="C2345" s="74">
        <v>34</v>
      </c>
      <c r="D2345" s="74" t="s">
        <v>6195</v>
      </c>
      <c r="E2345" s="74" t="s">
        <v>6196</v>
      </c>
      <c r="F2345" s="74" t="s">
        <v>6197</v>
      </c>
      <c r="G2345" s="74" t="s">
        <v>154</v>
      </c>
      <c r="H2345" s="74" t="s">
        <v>6198</v>
      </c>
      <c r="I2345" s="110">
        <v>0</v>
      </c>
      <c r="J2345" s="110"/>
      <c r="K2345" s="110"/>
      <c r="L2345" s="110"/>
      <c r="M2345" s="110"/>
      <c r="N2345" s="110"/>
    </row>
    <row r="2346" spans="1:14" x14ac:dyDescent="0.3">
      <c r="A2346" s="74">
        <v>470256</v>
      </c>
      <c r="B2346" s="74" t="s">
        <v>84</v>
      </c>
      <c r="C2346" s="74">
        <v>234</v>
      </c>
      <c r="D2346" s="74" t="s">
        <v>4984</v>
      </c>
      <c r="E2346" s="74" t="s">
        <v>4985</v>
      </c>
      <c r="F2346" s="74" t="s">
        <v>4986</v>
      </c>
      <c r="G2346" s="74" t="s">
        <v>154</v>
      </c>
      <c r="H2346" s="74">
        <v>23831</v>
      </c>
      <c r="I2346" s="110">
        <v>1422.7</v>
      </c>
      <c r="J2346" s="110"/>
      <c r="K2346" s="110">
        <v>0</v>
      </c>
      <c r="L2346" s="110"/>
      <c r="M2346" s="110"/>
      <c r="N2346" s="110">
        <v>0</v>
      </c>
    </row>
    <row r="2347" spans="1:14" x14ac:dyDescent="0.3">
      <c r="A2347" s="74">
        <v>470151</v>
      </c>
      <c r="B2347" s="74" t="s">
        <v>84</v>
      </c>
      <c r="C2347" s="74">
        <v>34</v>
      </c>
      <c r="D2347" s="74" t="s">
        <v>4938</v>
      </c>
      <c r="E2347" s="74" t="s">
        <v>4939</v>
      </c>
      <c r="F2347" s="74" t="s">
        <v>2213</v>
      </c>
      <c r="G2347" s="74" t="s">
        <v>154</v>
      </c>
      <c r="H2347" s="74">
        <v>23255</v>
      </c>
      <c r="I2347" s="110"/>
      <c r="J2347" s="110"/>
      <c r="K2347" s="110"/>
      <c r="L2347" s="110">
        <v>79</v>
      </c>
      <c r="M2347" s="110">
        <v>92</v>
      </c>
      <c r="N2347" s="110">
        <v>130</v>
      </c>
    </row>
    <row r="2348" spans="1:14" x14ac:dyDescent="0.3">
      <c r="A2348" s="74">
        <v>470137</v>
      </c>
      <c r="B2348" s="74" t="s">
        <v>84</v>
      </c>
      <c r="C2348" s="74">
        <v>34</v>
      </c>
      <c r="D2348" s="74" t="s">
        <v>4926</v>
      </c>
      <c r="E2348" s="74" t="s">
        <v>4927</v>
      </c>
      <c r="F2348" s="74" t="s">
        <v>4928</v>
      </c>
      <c r="G2348" s="74" t="s">
        <v>154</v>
      </c>
      <c r="H2348" s="74">
        <v>24137</v>
      </c>
      <c r="I2348" s="110">
        <v>0</v>
      </c>
      <c r="J2348" s="110"/>
      <c r="K2348" s="110"/>
      <c r="L2348" s="110"/>
      <c r="M2348" s="110">
        <v>0</v>
      </c>
      <c r="N2348" s="110">
        <v>0</v>
      </c>
    </row>
    <row r="2349" spans="1:14" x14ac:dyDescent="0.3">
      <c r="A2349" s="74">
        <v>470122</v>
      </c>
      <c r="B2349" s="74" t="s">
        <v>84</v>
      </c>
      <c r="C2349" s="74">
        <v>34</v>
      </c>
      <c r="D2349" s="74" t="s">
        <v>5810</v>
      </c>
      <c r="E2349" s="74" t="s">
        <v>5811</v>
      </c>
      <c r="F2349" s="74" t="s">
        <v>5812</v>
      </c>
      <c r="G2349" s="74" t="s">
        <v>154</v>
      </c>
      <c r="H2349" s="74">
        <v>24127</v>
      </c>
      <c r="I2349" s="110"/>
      <c r="J2349" s="110"/>
      <c r="K2349" s="110">
        <v>0</v>
      </c>
      <c r="L2349" s="110"/>
      <c r="M2349" s="110"/>
      <c r="N2349" s="110"/>
    </row>
    <row r="2350" spans="1:14" x14ac:dyDescent="0.3">
      <c r="A2350" s="74">
        <v>470039</v>
      </c>
      <c r="B2350" s="74" t="s">
        <v>84</v>
      </c>
      <c r="C2350" s="74">
        <v>34</v>
      </c>
      <c r="D2350" s="74" t="s">
        <v>4816</v>
      </c>
      <c r="E2350" s="74" t="s">
        <v>4817</v>
      </c>
      <c r="F2350" s="74" t="s">
        <v>4818</v>
      </c>
      <c r="G2350" s="74" t="s">
        <v>154</v>
      </c>
      <c r="H2350" s="74">
        <v>23930</v>
      </c>
      <c r="I2350" s="110"/>
      <c r="J2350" s="110"/>
      <c r="K2350" s="110"/>
      <c r="L2350" s="110"/>
      <c r="M2350" s="110">
        <v>0</v>
      </c>
      <c r="N2350" s="110">
        <v>0</v>
      </c>
    </row>
    <row r="2351" spans="1:14" x14ac:dyDescent="0.3">
      <c r="A2351" s="74">
        <v>470166</v>
      </c>
      <c r="B2351" s="74" t="s">
        <v>84</v>
      </c>
      <c r="C2351" s="74">
        <v>34</v>
      </c>
      <c r="D2351" s="74" t="s">
        <v>4954</v>
      </c>
      <c r="E2351" s="74" t="s">
        <v>4955</v>
      </c>
      <c r="F2351" s="74" t="s">
        <v>2926</v>
      </c>
      <c r="G2351" s="74" t="s">
        <v>154</v>
      </c>
      <c r="H2351" s="74">
        <v>24151</v>
      </c>
      <c r="I2351" s="110"/>
      <c r="J2351" s="110"/>
      <c r="K2351" s="110"/>
      <c r="L2351" s="110"/>
      <c r="M2351" s="110">
        <v>250</v>
      </c>
      <c r="N2351" s="110">
        <v>250</v>
      </c>
    </row>
    <row r="2352" spans="1:14" x14ac:dyDescent="0.3">
      <c r="A2352" s="74">
        <v>470059</v>
      </c>
      <c r="B2352" s="74" t="s">
        <v>84</v>
      </c>
      <c r="C2352" s="74">
        <v>34</v>
      </c>
      <c r="D2352" s="74" t="s">
        <v>4836</v>
      </c>
      <c r="E2352" s="74" t="s">
        <v>4837</v>
      </c>
      <c r="F2352" s="74" t="s">
        <v>4838</v>
      </c>
      <c r="G2352" s="74" t="s">
        <v>154</v>
      </c>
      <c r="H2352" s="74">
        <v>22637</v>
      </c>
      <c r="I2352" s="110">
        <v>80.900000000000006</v>
      </c>
      <c r="J2352" s="110"/>
      <c r="K2352" s="110"/>
      <c r="L2352" s="110"/>
      <c r="M2352" s="110"/>
      <c r="N2352" s="110">
        <v>960</v>
      </c>
    </row>
    <row r="2353" spans="1:14" x14ac:dyDescent="0.3">
      <c r="A2353" s="74">
        <v>470047</v>
      </c>
      <c r="B2353" s="74" t="s">
        <v>84</v>
      </c>
      <c r="C2353" s="74">
        <v>34</v>
      </c>
      <c r="D2353" s="74" t="s">
        <v>4828</v>
      </c>
      <c r="E2353" s="74" t="s">
        <v>1916</v>
      </c>
      <c r="F2353" s="74" t="s">
        <v>4181</v>
      </c>
      <c r="G2353" s="74" t="s">
        <v>154</v>
      </c>
      <c r="H2353" s="74">
        <v>22824</v>
      </c>
      <c r="I2353" s="110">
        <v>0</v>
      </c>
      <c r="J2353" s="110">
        <v>0</v>
      </c>
      <c r="K2353" s="110"/>
      <c r="L2353" s="110"/>
      <c r="M2353" s="110">
        <v>0</v>
      </c>
      <c r="N2353" s="110">
        <v>0</v>
      </c>
    </row>
    <row r="2354" spans="1:14" x14ac:dyDescent="0.3">
      <c r="A2354" s="74">
        <v>470095</v>
      </c>
      <c r="B2354" s="74" t="s">
        <v>84</v>
      </c>
      <c r="C2354" s="74">
        <v>34</v>
      </c>
      <c r="D2354" s="74" t="s">
        <v>6199</v>
      </c>
      <c r="E2354" s="74" t="s">
        <v>6200</v>
      </c>
      <c r="F2354" s="74" t="s">
        <v>6201</v>
      </c>
      <c r="G2354" s="74" t="s">
        <v>154</v>
      </c>
      <c r="H2354" s="74">
        <v>23102</v>
      </c>
      <c r="I2354" s="110"/>
      <c r="J2354" s="110"/>
      <c r="K2354" s="110"/>
      <c r="L2354" s="110"/>
      <c r="M2354" s="110"/>
      <c r="N2354" s="110"/>
    </row>
    <row r="2355" spans="1:14" x14ac:dyDescent="0.3">
      <c r="A2355" s="74">
        <v>470053</v>
      </c>
      <c r="B2355" s="74" t="s">
        <v>84</v>
      </c>
      <c r="C2355" s="74">
        <v>34</v>
      </c>
      <c r="D2355" s="74" t="s">
        <v>4831</v>
      </c>
      <c r="E2355" s="74" t="s">
        <v>4832</v>
      </c>
      <c r="F2355" s="74" t="s">
        <v>4833</v>
      </c>
      <c r="G2355" s="74" t="s">
        <v>154</v>
      </c>
      <c r="H2355" s="74" t="s">
        <v>662</v>
      </c>
      <c r="I2355" s="110"/>
      <c r="J2355" s="110"/>
      <c r="K2355" s="110"/>
      <c r="L2355" s="110"/>
      <c r="M2355" s="110"/>
      <c r="N2355" s="110">
        <v>0</v>
      </c>
    </row>
    <row r="2356" spans="1:14" x14ac:dyDescent="0.3">
      <c r="A2356" s="74">
        <v>470085</v>
      </c>
      <c r="B2356" s="74" t="s">
        <v>84</v>
      </c>
      <c r="C2356" s="74">
        <v>34</v>
      </c>
      <c r="D2356" s="74" t="s">
        <v>4868</v>
      </c>
      <c r="E2356" s="74" t="s">
        <v>4869</v>
      </c>
      <c r="F2356" s="74" t="s">
        <v>4870</v>
      </c>
      <c r="G2356" s="74" t="s">
        <v>154</v>
      </c>
      <c r="H2356" s="74" t="s">
        <v>461</v>
      </c>
      <c r="I2356" s="110">
        <v>377.85</v>
      </c>
      <c r="J2356" s="110">
        <v>0</v>
      </c>
      <c r="K2356" s="110"/>
      <c r="L2356" s="110"/>
      <c r="M2356" s="110">
        <v>50</v>
      </c>
      <c r="N2356" s="110">
        <v>160</v>
      </c>
    </row>
    <row r="2357" spans="1:14" x14ac:dyDescent="0.3">
      <c r="A2357" s="74">
        <v>470071</v>
      </c>
      <c r="B2357" s="74" t="s">
        <v>84</v>
      </c>
      <c r="C2357" s="74">
        <v>34</v>
      </c>
      <c r="D2357" s="74" t="s">
        <v>1934</v>
      </c>
      <c r="E2357" s="74" t="s">
        <v>6284</v>
      </c>
      <c r="F2357" s="74" t="s">
        <v>6202</v>
      </c>
      <c r="G2357" s="74" t="s">
        <v>154</v>
      </c>
      <c r="H2357" s="74" t="s">
        <v>6203</v>
      </c>
      <c r="I2357" s="110">
        <v>0</v>
      </c>
      <c r="J2357" s="110"/>
      <c r="K2357" s="110"/>
      <c r="L2357" s="110"/>
      <c r="M2357" s="110"/>
      <c r="N2357" s="110"/>
    </row>
    <row r="2358" spans="1:14" x14ac:dyDescent="0.3">
      <c r="A2358" s="74">
        <v>470086</v>
      </c>
      <c r="B2358" s="74" t="s">
        <v>84</v>
      </c>
      <c r="C2358" s="74">
        <v>34</v>
      </c>
      <c r="D2358" s="74" t="s">
        <v>1934</v>
      </c>
      <c r="E2358" s="74" t="s">
        <v>4871</v>
      </c>
      <c r="F2358" s="74" t="s">
        <v>4872</v>
      </c>
      <c r="G2358" s="74" t="s">
        <v>154</v>
      </c>
      <c r="H2358" s="74">
        <v>24501</v>
      </c>
      <c r="I2358" s="110">
        <v>0</v>
      </c>
      <c r="J2358" s="110">
        <v>0</v>
      </c>
      <c r="K2358" s="110"/>
      <c r="L2358" s="110"/>
      <c r="M2358" s="110">
        <v>0</v>
      </c>
      <c r="N2358" s="110">
        <v>0</v>
      </c>
    </row>
    <row r="2359" spans="1:14" x14ac:dyDescent="0.3">
      <c r="A2359" s="74">
        <v>470101</v>
      </c>
      <c r="B2359" s="74" t="s">
        <v>84</v>
      </c>
      <c r="C2359" s="74">
        <v>34</v>
      </c>
      <c r="D2359" s="74" t="s">
        <v>4888</v>
      </c>
      <c r="E2359" s="74" t="s">
        <v>4889</v>
      </c>
      <c r="F2359" s="74" t="s">
        <v>1662</v>
      </c>
      <c r="G2359" s="74" t="s">
        <v>154</v>
      </c>
      <c r="H2359" s="74" t="s">
        <v>595</v>
      </c>
      <c r="I2359" s="110">
        <v>180</v>
      </c>
      <c r="J2359" s="110"/>
      <c r="K2359" s="110"/>
      <c r="L2359" s="110"/>
      <c r="M2359" s="110"/>
      <c r="N2359" s="110">
        <v>285</v>
      </c>
    </row>
    <row r="2360" spans="1:14" x14ac:dyDescent="0.3">
      <c r="A2360" s="74">
        <v>470072</v>
      </c>
      <c r="B2360" s="74" t="s">
        <v>84</v>
      </c>
      <c r="C2360" s="74">
        <v>34</v>
      </c>
      <c r="D2360" s="74" t="s">
        <v>666</v>
      </c>
      <c r="E2360" s="74" t="s">
        <v>4855</v>
      </c>
      <c r="F2360" s="74" t="s">
        <v>4856</v>
      </c>
      <c r="G2360" s="74" t="s">
        <v>154</v>
      </c>
      <c r="H2360" s="74">
        <v>23860</v>
      </c>
      <c r="I2360" s="110">
        <v>500</v>
      </c>
      <c r="J2360" s="110"/>
      <c r="K2360" s="110"/>
      <c r="L2360" s="110"/>
      <c r="M2360" s="110">
        <v>0</v>
      </c>
      <c r="N2360" s="110">
        <v>1000</v>
      </c>
    </row>
    <row r="2361" spans="1:14" x14ac:dyDescent="0.3">
      <c r="A2361" s="74">
        <v>470190</v>
      </c>
      <c r="B2361" s="74" t="s">
        <v>84</v>
      </c>
      <c r="C2361" s="74">
        <v>34</v>
      </c>
      <c r="D2361" s="74" t="s">
        <v>666</v>
      </c>
      <c r="E2361" s="74" t="s">
        <v>4973</v>
      </c>
      <c r="F2361" s="74" t="s">
        <v>1769</v>
      </c>
      <c r="G2361" s="74" t="s">
        <v>154</v>
      </c>
      <c r="H2361" s="74" t="s">
        <v>467</v>
      </c>
      <c r="I2361" s="110">
        <v>1349</v>
      </c>
      <c r="J2361" s="110"/>
      <c r="K2361" s="110"/>
      <c r="L2361" s="110"/>
      <c r="M2361" s="110"/>
      <c r="N2361" s="110">
        <v>0</v>
      </c>
    </row>
    <row r="2362" spans="1:14" x14ac:dyDescent="0.3">
      <c r="A2362" s="74">
        <v>470142</v>
      </c>
      <c r="B2362" s="74" t="s">
        <v>84</v>
      </c>
      <c r="C2362" s="74">
        <v>34</v>
      </c>
      <c r="D2362" s="74" t="s">
        <v>666</v>
      </c>
      <c r="E2362" s="74" t="s">
        <v>4933</v>
      </c>
      <c r="F2362" s="74" t="s">
        <v>4934</v>
      </c>
      <c r="G2362" s="74" t="s">
        <v>154</v>
      </c>
      <c r="H2362" s="74">
        <v>24301</v>
      </c>
      <c r="I2362" s="110">
        <v>0</v>
      </c>
      <c r="J2362" s="110"/>
      <c r="K2362" s="110"/>
      <c r="L2362" s="110"/>
      <c r="M2362" s="110">
        <v>0</v>
      </c>
      <c r="N2362" s="110">
        <v>0</v>
      </c>
    </row>
    <row r="2363" spans="1:14" x14ac:dyDescent="0.3">
      <c r="A2363" s="74">
        <v>470172</v>
      </c>
      <c r="B2363" s="74" t="s">
        <v>84</v>
      </c>
      <c r="C2363" s="74">
        <v>34</v>
      </c>
      <c r="D2363" s="74" t="s">
        <v>666</v>
      </c>
      <c r="E2363" s="74" t="s">
        <v>4959</v>
      </c>
      <c r="F2363" s="74" t="s">
        <v>4724</v>
      </c>
      <c r="G2363" s="74" t="s">
        <v>154</v>
      </c>
      <c r="H2363" s="74">
        <v>22849</v>
      </c>
      <c r="I2363" s="110">
        <v>1000</v>
      </c>
      <c r="J2363" s="110"/>
      <c r="K2363" s="110"/>
      <c r="L2363" s="110">
        <v>35</v>
      </c>
      <c r="M2363" s="110">
        <v>128</v>
      </c>
      <c r="N2363" s="110">
        <v>140</v>
      </c>
    </row>
    <row r="2364" spans="1:14" x14ac:dyDescent="0.3">
      <c r="A2364" s="74">
        <v>470036</v>
      </c>
      <c r="B2364" s="74" t="s">
        <v>84</v>
      </c>
      <c r="C2364" s="74">
        <v>34</v>
      </c>
      <c r="D2364" s="74" t="s">
        <v>666</v>
      </c>
      <c r="E2364" s="74" t="s">
        <v>4812</v>
      </c>
      <c r="F2364" s="74" t="s">
        <v>4813</v>
      </c>
      <c r="G2364" s="74" t="s">
        <v>154</v>
      </c>
      <c r="H2364" s="74">
        <v>24422</v>
      </c>
      <c r="I2364" s="110">
        <v>1445.25</v>
      </c>
      <c r="J2364" s="110"/>
      <c r="K2364" s="110"/>
      <c r="L2364" s="110"/>
      <c r="M2364" s="110"/>
      <c r="N2364" s="110"/>
    </row>
    <row r="2365" spans="1:14" x14ac:dyDescent="0.3">
      <c r="A2365" s="74">
        <v>470057</v>
      </c>
      <c r="B2365" s="74" t="s">
        <v>84</v>
      </c>
      <c r="C2365" s="74">
        <v>34</v>
      </c>
      <c r="D2365" s="74" t="s">
        <v>666</v>
      </c>
      <c r="E2365" s="74" t="s">
        <v>4834</v>
      </c>
      <c r="F2365" s="74" t="s">
        <v>4835</v>
      </c>
      <c r="G2365" s="74" t="s">
        <v>154</v>
      </c>
      <c r="H2365" s="74" t="s">
        <v>458</v>
      </c>
      <c r="I2365" s="110">
        <v>0</v>
      </c>
      <c r="J2365" s="110"/>
      <c r="K2365" s="110"/>
      <c r="L2365" s="110"/>
      <c r="M2365" s="110"/>
      <c r="N2365" s="110">
        <v>143</v>
      </c>
    </row>
    <row r="2366" spans="1:14" x14ac:dyDescent="0.3">
      <c r="A2366" s="74">
        <v>470067</v>
      </c>
      <c r="B2366" s="74" t="s">
        <v>84</v>
      </c>
      <c r="C2366" s="74">
        <v>234</v>
      </c>
      <c r="D2366" s="74" t="s">
        <v>666</v>
      </c>
      <c r="E2366" s="74" t="s">
        <v>4848</v>
      </c>
      <c r="F2366" s="74" t="s">
        <v>3955</v>
      </c>
      <c r="G2366" s="74" t="s">
        <v>154</v>
      </c>
      <c r="H2366" s="74">
        <v>23666</v>
      </c>
      <c r="I2366" s="110">
        <v>300</v>
      </c>
      <c r="J2366" s="110"/>
      <c r="K2366" s="110"/>
      <c r="L2366" s="110"/>
      <c r="M2366" s="110"/>
      <c r="N2366" s="110">
        <v>545</v>
      </c>
    </row>
    <row r="2367" spans="1:14" x14ac:dyDescent="0.3">
      <c r="A2367" s="74">
        <v>470087</v>
      </c>
      <c r="B2367" s="74" t="s">
        <v>84</v>
      </c>
      <c r="C2367" s="74">
        <v>134</v>
      </c>
      <c r="D2367" s="74" t="s">
        <v>666</v>
      </c>
      <c r="E2367" s="74" t="s">
        <v>4873</v>
      </c>
      <c r="F2367" s="74" t="s">
        <v>4872</v>
      </c>
      <c r="G2367" s="74" t="s">
        <v>154</v>
      </c>
      <c r="H2367" s="74">
        <v>24503</v>
      </c>
      <c r="I2367" s="110">
        <v>0</v>
      </c>
      <c r="J2367" s="110">
        <v>0</v>
      </c>
      <c r="K2367" s="110"/>
      <c r="L2367" s="110"/>
      <c r="M2367" s="110"/>
      <c r="N2367" s="110">
        <v>0</v>
      </c>
    </row>
    <row r="2368" spans="1:14" x14ac:dyDescent="0.3">
      <c r="A2368" s="74">
        <v>470119</v>
      </c>
      <c r="B2368" s="74" t="s">
        <v>84</v>
      </c>
      <c r="C2368" s="74">
        <v>134</v>
      </c>
      <c r="D2368" s="74" t="s">
        <v>666</v>
      </c>
      <c r="E2368" s="74" t="s">
        <v>4910</v>
      </c>
      <c r="F2368" s="74" t="s">
        <v>4911</v>
      </c>
      <c r="G2368" s="74" t="s">
        <v>154</v>
      </c>
      <c r="H2368" s="74">
        <v>24124</v>
      </c>
      <c r="I2368" s="110">
        <v>125</v>
      </c>
      <c r="J2368" s="110"/>
      <c r="K2368" s="110"/>
      <c r="L2368" s="110"/>
      <c r="M2368" s="110"/>
      <c r="N2368" s="110">
        <v>0</v>
      </c>
    </row>
    <row r="2369" spans="1:14" x14ac:dyDescent="0.3">
      <c r="A2369" s="74">
        <v>470126</v>
      </c>
      <c r="B2369" s="74" t="s">
        <v>84</v>
      </c>
      <c r="C2369" s="74">
        <v>34</v>
      </c>
      <c r="D2369" s="74" t="s">
        <v>666</v>
      </c>
      <c r="E2369" s="74" t="s">
        <v>6204</v>
      </c>
      <c r="F2369" s="74" t="s">
        <v>6205</v>
      </c>
      <c r="G2369" s="74" t="s">
        <v>154</v>
      </c>
      <c r="H2369" s="74" t="s">
        <v>6206</v>
      </c>
      <c r="I2369" s="110">
        <v>0</v>
      </c>
      <c r="J2369" s="110"/>
      <c r="K2369" s="110"/>
      <c r="L2369" s="110"/>
      <c r="M2369" s="110"/>
      <c r="N2369" s="110"/>
    </row>
    <row r="2370" spans="1:14" x14ac:dyDescent="0.3">
      <c r="A2370" s="74">
        <v>470134</v>
      </c>
      <c r="B2370" s="74" t="s">
        <v>84</v>
      </c>
      <c r="C2370" s="74">
        <v>34</v>
      </c>
      <c r="D2370" s="74" t="s">
        <v>666</v>
      </c>
      <c r="E2370" s="74" t="s">
        <v>4922</v>
      </c>
      <c r="F2370" s="74" t="s">
        <v>4923</v>
      </c>
      <c r="G2370" s="74" t="s">
        <v>154</v>
      </c>
      <c r="H2370" s="74" t="s">
        <v>596</v>
      </c>
      <c r="I2370" s="110">
        <v>471.89</v>
      </c>
      <c r="J2370" s="110">
        <v>0</v>
      </c>
      <c r="K2370" s="110"/>
      <c r="L2370" s="110"/>
      <c r="M2370" s="110"/>
      <c r="N2370" s="110">
        <v>217</v>
      </c>
    </row>
    <row r="2371" spans="1:14" x14ac:dyDescent="0.3">
      <c r="A2371" s="74">
        <v>470138</v>
      </c>
      <c r="B2371" s="74" t="s">
        <v>84</v>
      </c>
      <c r="C2371" s="74">
        <v>34</v>
      </c>
      <c r="D2371" s="74" t="s">
        <v>666</v>
      </c>
      <c r="E2371" s="74" t="s">
        <v>4929</v>
      </c>
      <c r="F2371" s="74" t="s">
        <v>4930</v>
      </c>
      <c r="G2371" s="74" t="s">
        <v>154</v>
      </c>
      <c r="H2371" s="74" t="s">
        <v>4931</v>
      </c>
      <c r="I2371" s="110">
        <v>0</v>
      </c>
      <c r="J2371" s="110"/>
      <c r="K2371" s="110"/>
      <c r="L2371" s="110"/>
      <c r="M2371" s="110">
        <v>0</v>
      </c>
      <c r="N2371" s="110">
        <v>0</v>
      </c>
    </row>
    <row r="2372" spans="1:14" x14ac:dyDescent="0.3">
      <c r="A2372" s="74">
        <v>470147</v>
      </c>
      <c r="B2372" s="74" t="s">
        <v>84</v>
      </c>
      <c r="C2372" s="74">
        <v>34</v>
      </c>
      <c r="D2372" s="74" t="s">
        <v>666</v>
      </c>
      <c r="E2372" s="74" t="s">
        <v>6207</v>
      </c>
      <c r="F2372" s="74" t="s">
        <v>6208</v>
      </c>
      <c r="G2372" s="74" t="s">
        <v>154</v>
      </c>
      <c r="H2372" s="74">
        <v>24641</v>
      </c>
      <c r="I2372" s="110"/>
      <c r="J2372" s="110"/>
      <c r="K2372" s="110"/>
      <c r="L2372" s="110">
        <v>5</v>
      </c>
      <c r="M2372" s="110"/>
      <c r="N2372" s="110">
        <v>185</v>
      </c>
    </row>
    <row r="2373" spans="1:14" x14ac:dyDescent="0.3">
      <c r="A2373" s="74">
        <v>470159</v>
      </c>
      <c r="B2373" s="74" t="s">
        <v>84</v>
      </c>
      <c r="C2373" s="74">
        <v>34</v>
      </c>
      <c r="D2373" s="74" t="s">
        <v>666</v>
      </c>
      <c r="E2373" s="74" t="s">
        <v>4944</v>
      </c>
      <c r="F2373" s="74" t="s">
        <v>4941</v>
      </c>
      <c r="G2373" s="74" t="s">
        <v>154</v>
      </c>
      <c r="H2373" s="74">
        <v>24016</v>
      </c>
      <c r="I2373" s="110">
        <v>0</v>
      </c>
      <c r="J2373" s="110"/>
      <c r="K2373" s="110"/>
      <c r="L2373" s="110"/>
      <c r="M2373" s="110"/>
      <c r="N2373" s="110"/>
    </row>
    <row r="2374" spans="1:14" x14ac:dyDescent="0.3">
      <c r="A2374" s="74">
        <v>470168</v>
      </c>
      <c r="B2374" s="74" t="s">
        <v>84</v>
      </c>
      <c r="C2374" s="74">
        <v>34</v>
      </c>
      <c r="D2374" s="74" t="s">
        <v>666</v>
      </c>
      <c r="E2374" s="74" t="s">
        <v>4956</v>
      </c>
      <c r="F2374" s="74" t="s">
        <v>1724</v>
      </c>
      <c r="G2374" s="74" t="s">
        <v>154</v>
      </c>
      <c r="H2374" s="74">
        <v>24153</v>
      </c>
      <c r="I2374" s="110">
        <v>0</v>
      </c>
      <c r="J2374" s="110"/>
      <c r="K2374" s="110"/>
      <c r="L2374" s="110"/>
      <c r="M2374" s="110"/>
      <c r="N2374" s="110"/>
    </row>
    <row r="2375" spans="1:14" x14ac:dyDescent="0.3">
      <c r="A2375" s="74">
        <v>470186</v>
      </c>
      <c r="B2375" s="74" t="s">
        <v>84</v>
      </c>
      <c r="C2375" s="74">
        <v>34</v>
      </c>
      <c r="D2375" s="74" t="s">
        <v>666</v>
      </c>
      <c r="E2375" s="74" t="s">
        <v>4968</v>
      </c>
      <c r="F2375" s="74" t="s">
        <v>4733</v>
      </c>
      <c r="G2375" s="74" t="s">
        <v>154</v>
      </c>
      <c r="H2375" s="74">
        <v>24179</v>
      </c>
      <c r="I2375" s="110"/>
      <c r="J2375" s="110"/>
      <c r="K2375" s="110"/>
      <c r="L2375" s="110"/>
      <c r="M2375" s="110"/>
      <c r="N2375" s="110">
        <v>0</v>
      </c>
    </row>
    <row r="2376" spans="1:14" x14ac:dyDescent="0.3">
      <c r="A2376" s="74">
        <v>470197</v>
      </c>
      <c r="B2376" s="74" t="s">
        <v>84</v>
      </c>
      <c r="C2376" s="74">
        <v>34</v>
      </c>
      <c r="D2376" s="74" t="s">
        <v>666</v>
      </c>
      <c r="E2376" s="74" t="s">
        <v>4977</v>
      </c>
      <c r="F2376" s="74" t="s">
        <v>4978</v>
      </c>
      <c r="G2376" s="74" t="s">
        <v>154</v>
      </c>
      <c r="H2376" s="74">
        <v>24382</v>
      </c>
      <c r="I2376" s="110"/>
      <c r="J2376" s="110"/>
      <c r="K2376" s="110"/>
      <c r="L2376" s="110"/>
      <c r="M2376" s="110"/>
      <c r="N2376" s="110">
        <v>203</v>
      </c>
    </row>
    <row r="2377" spans="1:14" x14ac:dyDescent="0.3">
      <c r="A2377" s="74">
        <v>470169</v>
      </c>
      <c r="B2377" s="74" t="s">
        <v>84</v>
      </c>
      <c r="C2377" s="74">
        <v>34</v>
      </c>
      <c r="D2377" s="74" t="s">
        <v>4957</v>
      </c>
      <c r="E2377" s="74" t="s">
        <v>4958</v>
      </c>
      <c r="F2377" s="74" t="s">
        <v>1724</v>
      </c>
      <c r="G2377" s="74" t="s">
        <v>154</v>
      </c>
      <c r="H2377" s="74">
        <v>24153</v>
      </c>
      <c r="I2377" s="110">
        <v>100</v>
      </c>
      <c r="J2377" s="110"/>
      <c r="K2377" s="110"/>
      <c r="L2377" s="110"/>
      <c r="M2377" s="110">
        <v>0</v>
      </c>
      <c r="N2377" s="110">
        <v>828</v>
      </c>
    </row>
    <row r="2378" spans="1:14" x14ac:dyDescent="0.3">
      <c r="A2378" s="74">
        <v>470266</v>
      </c>
      <c r="B2378" s="74" t="s">
        <v>84</v>
      </c>
      <c r="C2378" s="74">
        <v>34</v>
      </c>
      <c r="D2378" s="74" t="s">
        <v>4987</v>
      </c>
      <c r="E2378" s="74" t="s">
        <v>4988</v>
      </c>
      <c r="F2378" s="74" t="s">
        <v>4989</v>
      </c>
      <c r="G2378" s="74" t="s">
        <v>154</v>
      </c>
      <c r="H2378" s="74" t="s">
        <v>663</v>
      </c>
      <c r="I2378" s="110">
        <v>25</v>
      </c>
      <c r="J2378" s="110"/>
      <c r="K2378" s="110"/>
      <c r="L2378" s="110"/>
      <c r="M2378" s="110"/>
      <c r="N2378" s="110"/>
    </row>
    <row r="2379" spans="1:14" x14ac:dyDescent="0.3">
      <c r="A2379" s="74">
        <v>470198</v>
      </c>
      <c r="B2379" s="74" t="s">
        <v>84</v>
      </c>
      <c r="C2379" s="74">
        <v>34</v>
      </c>
      <c r="D2379" s="74" t="s">
        <v>1075</v>
      </c>
      <c r="E2379" s="74" t="s">
        <v>4979</v>
      </c>
      <c r="F2379" s="74" t="s">
        <v>4978</v>
      </c>
      <c r="G2379" s="74" t="s">
        <v>154</v>
      </c>
      <c r="H2379" s="74">
        <v>24382</v>
      </c>
      <c r="I2379" s="110">
        <v>423</v>
      </c>
      <c r="J2379" s="110"/>
      <c r="K2379" s="110"/>
      <c r="L2379" s="110"/>
      <c r="M2379" s="110"/>
      <c r="N2379" s="110"/>
    </row>
    <row r="2380" spans="1:14" x14ac:dyDescent="0.3">
      <c r="A2380" s="74">
        <v>470253</v>
      </c>
      <c r="B2380" s="74" t="s">
        <v>84</v>
      </c>
      <c r="C2380" s="74">
        <v>134</v>
      </c>
      <c r="D2380" s="74" t="s">
        <v>4982</v>
      </c>
      <c r="E2380" s="74" t="s">
        <v>4983</v>
      </c>
      <c r="F2380" s="74" t="s">
        <v>792</v>
      </c>
      <c r="G2380" s="74" t="s">
        <v>154</v>
      </c>
      <c r="H2380" s="74">
        <v>23233</v>
      </c>
      <c r="I2380" s="110">
        <v>0</v>
      </c>
      <c r="J2380" s="110"/>
      <c r="K2380" s="110"/>
      <c r="L2380" s="110"/>
      <c r="M2380" s="110">
        <v>0</v>
      </c>
      <c r="N2380" s="110">
        <v>0</v>
      </c>
    </row>
    <row r="2381" spans="1:14" x14ac:dyDescent="0.3">
      <c r="A2381" s="74">
        <v>470117</v>
      </c>
      <c r="B2381" s="74" t="s">
        <v>84</v>
      </c>
      <c r="C2381" s="74">
        <v>34</v>
      </c>
      <c r="D2381" s="74" t="s">
        <v>5813</v>
      </c>
      <c r="E2381" s="74" t="s">
        <v>5814</v>
      </c>
      <c r="F2381" s="74" t="s">
        <v>5815</v>
      </c>
      <c r="G2381" s="74" t="s">
        <v>154</v>
      </c>
      <c r="H2381" s="74" t="s">
        <v>5816</v>
      </c>
      <c r="I2381" s="110"/>
      <c r="J2381" s="110"/>
      <c r="K2381" s="110"/>
      <c r="L2381" s="110"/>
      <c r="M2381" s="110"/>
      <c r="N2381" s="110"/>
    </row>
    <row r="2382" spans="1:14" x14ac:dyDescent="0.3">
      <c r="A2382" s="74">
        <v>470061</v>
      </c>
      <c r="B2382" s="74" t="s">
        <v>84</v>
      </c>
      <c r="C2382" s="74">
        <v>34</v>
      </c>
      <c r="D2382" s="74" t="s">
        <v>4839</v>
      </c>
      <c r="E2382" s="74" t="s">
        <v>4840</v>
      </c>
      <c r="F2382" s="74" t="s">
        <v>4841</v>
      </c>
      <c r="G2382" s="74" t="s">
        <v>154</v>
      </c>
      <c r="H2382" s="74">
        <v>23692</v>
      </c>
      <c r="I2382" s="110">
        <v>0</v>
      </c>
      <c r="J2382" s="110"/>
      <c r="K2382" s="110"/>
      <c r="L2382" s="110"/>
      <c r="M2382" s="110">
        <v>0</v>
      </c>
      <c r="N2382" s="110">
        <v>151</v>
      </c>
    </row>
    <row r="2383" spans="1:14" x14ac:dyDescent="0.3">
      <c r="A2383" s="74">
        <v>470018</v>
      </c>
      <c r="B2383" s="74" t="s">
        <v>84</v>
      </c>
      <c r="C2383" s="74">
        <v>934</v>
      </c>
      <c r="D2383" s="74" t="s">
        <v>4786</v>
      </c>
      <c r="E2383" s="74" t="s">
        <v>4787</v>
      </c>
      <c r="F2383" s="74" t="s">
        <v>4788</v>
      </c>
      <c r="G2383" s="74" t="s">
        <v>154</v>
      </c>
      <c r="H2383" s="74">
        <v>24605</v>
      </c>
      <c r="I2383" s="110">
        <v>2251</v>
      </c>
      <c r="J2383" s="110"/>
      <c r="K2383" s="110"/>
      <c r="L2383" s="110"/>
      <c r="M2383" s="110">
        <v>0</v>
      </c>
      <c r="N2383" s="110">
        <v>0</v>
      </c>
    </row>
    <row r="2384" spans="1:14" x14ac:dyDescent="0.3">
      <c r="A2384" s="74">
        <v>470123</v>
      </c>
      <c r="B2384" s="74" t="s">
        <v>84</v>
      </c>
      <c r="C2384" s="74">
        <v>34</v>
      </c>
      <c r="D2384" s="74" t="s">
        <v>4912</v>
      </c>
      <c r="E2384" s="74" t="s">
        <v>4913</v>
      </c>
      <c r="F2384" s="74" t="s">
        <v>4914</v>
      </c>
      <c r="G2384" s="74" t="s">
        <v>154</v>
      </c>
      <c r="H2384" s="74">
        <v>24128</v>
      </c>
      <c r="I2384" s="110"/>
      <c r="J2384" s="110"/>
      <c r="K2384" s="110">
        <v>0</v>
      </c>
      <c r="L2384" s="110"/>
      <c r="M2384" s="110">
        <v>0</v>
      </c>
      <c r="N2384" s="110">
        <v>0</v>
      </c>
    </row>
    <row r="2385" spans="1:14" x14ac:dyDescent="0.3">
      <c r="A2385" s="74">
        <v>470064</v>
      </c>
      <c r="B2385" s="74" t="s">
        <v>84</v>
      </c>
      <c r="C2385" s="74">
        <v>34</v>
      </c>
      <c r="D2385" s="74" t="s">
        <v>4842</v>
      </c>
      <c r="E2385" s="74" t="s">
        <v>4843</v>
      </c>
      <c r="F2385" s="74" t="s">
        <v>4844</v>
      </c>
      <c r="G2385" s="74" t="s">
        <v>154</v>
      </c>
      <c r="H2385" s="74">
        <v>24557</v>
      </c>
      <c r="I2385" s="110"/>
      <c r="J2385" s="110"/>
      <c r="K2385" s="110"/>
      <c r="L2385" s="110"/>
      <c r="M2385" s="110"/>
      <c r="N2385" s="110">
        <v>0</v>
      </c>
    </row>
    <row r="2386" spans="1:14" x14ac:dyDescent="0.3">
      <c r="A2386" s="74">
        <v>470066</v>
      </c>
      <c r="B2386" s="74" t="s">
        <v>84</v>
      </c>
      <c r="C2386" s="74">
        <v>34</v>
      </c>
      <c r="D2386" s="74" t="s">
        <v>4845</v>
      </c>
      <c r="E2386" s="74" t="s">
        <v>4846</v>
      </c>
      <c r="F2386" s="74" t="s">
        <v>4847</v>
      </c>
      <c r="G2386" s="74" t="s">
        <v>154</v>
      </c>
      <c r="H2386" s="74">
        <v>23669</v>
      </c>
      <c r="I2386" s="110">
        <v>0</v>
      </c>
      <c r="J2386" s="110"/>
      <c r="K2386" s="110">
        <v>270</v>
      </c>
      <c r="L2386" s="110">
        <v>265</v>
      </c>
      <c r="M2386" s="110">
        <v>0</v>
      </c>
      <c r="N2386" s="110">
        <v>0</v>
      </c>
    </row>
    <row r="2387" spans="1:14" x14ac:dyDescent="0.3">
      <c r="A2387" s="74">
        <v>470068</v>
      </c>
      <c r="B2387" s="74" t="s">
        <v>84</v>
      </c>
      <c r="C2387" s="74">
        <v>134</v>
      </c>
      <c r="D2387" s="74" t="s">
        <v>4849</v>
      </c>
      <c r="E2387" s="74" t="s">
        <v>4850</v>
      </c>
      <c r="F2387" s="74" t="s">
        <v>4851</v>
      </c>
      <c r="G2387" s="74" t="s">
        <v>154</v>
      </c>
      <c r="H2387" s="74">
        <v>24343</v>
      </c>
      <c r="I2387" s="110">
        <v>850</v>
      </c>
      <c r="J2387" s="110"/>
      <c r="K2387" s="110"/>
      <c r="L2387" s="110"/>
      <c r="M2387" s="110"/>
      <c r="N2387" s="110">
        <v>0</v>
      </c>
    </row>
    <row r="2388" spans="1:14" x14ac:dyDescent="0.3">
      <c r="A2388" s="74">
        <v>470129</v>
      </c>
      <c r="B2388" s="74" t="s">
        <v>84</v>
      </c>
      <c r="C2388" s="74">
        <v>134</v>
      </c>
      <c r="D2388" s="74" t="s">
        <v>4915</v>
      </c>
      <c r="E2388" s="74" t="s">
        <v>4916</v>
      </c>
      <c r="F2388" s="74" t="s">
        <v>4917</v>
      </c>
      <c r="G2388" s="74" t="s">
        <v>154</v>
      </c>
      <c r="H2388" s="74">
        <v>23601</v>
      </c>
      <c r="I2388" s="110">
        <v>500</v>
      </c>
      <c r="J2388" s="110"/>
      <c r="K2388" s="110">
        <v>0</v>
      </c>
      <c r="L2388" s="110"/>
      <c r="M2388" s="110">
        <v>255</v>
      </c>
      <c r="N2388" s="110">
        <v>50</v>
      </c>
    </row>
    <row r="2389" spans="1:14" x14ac:dyDescent="0.3">
      <c r="A2389" s="74">
        <v>470023</v>
      </c>
      <c r="B2389" s="74" t="s">
        <v>84</v>
      </c>
      <c r="C2389" s="74">
        <v>134</v>
      </c>
      <c r="D2389" s="74" t="s">
        <v>4795</v>
      </c>
      <c r="E2389" s="74" t="s">
        <v>4796</v>
      </c>
      <c r="F2389" s="74" t="s">
        <v>4797</v>
      </c>
      <c r="G2389" s="74" t="s">
        <v>154</v>
      </c>
      <c r="H2389" s="74">
        <v>23024</v>
      </c>
      <c r="I2389" s="110">
        <v>500</v>
      </c>
      <c r="J2389" s="110"/>
      <c r="K2389" s="110"/>
      <c r="L2389" s="110"/>
      <c r="M2389" s="110">
        <v>201</v>
      </c>
      <c r="N2389" s="110">
        <v>170</v>
      </c>
    </row>
    <row r="2390" spans="1:14" x14ac:dyDescent="0.3">
      <c r="A2390" s="74">
        <v>470008</v>
      </c>
      <c r="B2390" s="74" t="s">
        <v>84</v>
      </c>
      <c r="C2390" s="74">
        <v>34</v>
      </c>
      <c r="D2390" s="74" t="s">
        <v>2093</v>
      </c>
      <c r="E2390" s="74" t="s">
        <v>4779</v>
      </c>
      <c r="F2390" s="74" t="s">
        <v>4778</v>
      </c>
      <c r="G2390" s="74" t="s">
        <v>154</v>
      </c>
      <c r="H2390" s="74">
        <v>23005</v>
      </c>
      <c r="I2390" s="110">
        <v>2711</v>
      </c>
      <c r="J2390" s="110"/>
      <c r="K2390" s="110"/>
      <c r="L2390" s="110">
        <v>0</v>
      </c>
      <c r="M2390" s="110"/>
      <c r="N2390" s="110"/>
    </row>
    <row r="2391" spans="1:14" x14ac:dyDescent="0.3">
      <c r="A2391" s="74">
        <v>470102</v>
      </c>
      <c r="B2391" s="74" t="s">
        <v>84</v>
      </c>
      <c r="C2391" s="74">
        <v>34</v>
      </c>
      <c r="D2391" s="74" t="s">
        <v>4890</v>
      </c>
      <c r="E2391" s="74" t="s">
        <v>4891</v>
      </c>
      <c r="F2391" s="74" t="s">
        <v>4884</v>
      </c>
      <c r="G2391" s="74" t="s">
        <v>154</v>
      </c>
      <c r="H2391" s="74">
        <v>24112</v>
      </c>
      <c r="I2391" s="110"/>
      <c r="J2391" s="110"/>
      <c r="K2391" s="110"/>
      <c r="L2391" s="110"/>
      <c r="M2391" s="110"/>
      <c r="N2391" s="110"/>
    </row>
    <row r="2392" spans="1:14" x14ac:dyDescent="0.3">
      <c r="A2392" s="74">
        <v>470077</v>
      </c>
      <c r="B2392" s="74" t="s">
        <v>84</v>
      </c>
      <c r="C2392" s="74">
        <v>34</v>
      </c>
      <c r="D2392" s="74" t="s">
        <v>4857</v>
      </c>
      <c r="E2392" s="74" t="s">
        <v>4858</v>
      </c>
      <c r="F2392" s="74" t="s">
        <v>4859</v>
      </c>
      <c r="G2392" s="74" t="s">
        <v>154</v>
      </c>
      <c r="H2392" s="74">
        <v>24351</v>
      </c>
      <c r="I2392" s="110"/>
      <c r="J2392" s="110"/>
      <c r="K2392" s="110"/>
      <c r="L2392" s="110"/>
      <c r="M2392" s="110">
        <v>0</v>
      </c>
      <c r="N2392" s="110">
        <v>300</v>
      </c>
    </row>
    <row r="2393" spans="1:14" x14ac:dyDescent="0.3">
      <c r="A2393" s="74">
        <v>470079</v>
      </c>
      <c r="B2393" s="74" t="s">
        <v>84</v>
      </c>
      <c r="C2393" s="74">
        <v>34</v>
      </c>
      <c r="D2393" s="74" t="s">
        <v>4860</v>
      </c>
      <c r="E2393" s="74" t="s">
        <v>4861</v>
      </c>
      <c r="F2393" s="74" t="s">
        <v>4862</v>
      </c>
      <c r="G2393" s="74" t="s">
        <v>154</v>
      </c>
      <c r="H2393" s="74" t="s">
        <v>639</v>
      </c>
      <c r="I2393" s="110">
        <v>350</v>
      </c>
      <c r="J2393" s="110">
        <v>0</v>
      </c>
      <c r="K2393" s="110"/>
      <c r="L2393" s="110"/>
      <c r="M2393" s="110">
        <v>0</v>
      </c>
      <c r="N2393" s="110">
        <v>0</v>
      </c>
    </row>
    <row r="2394" spans="1:14" x14ac:dyDescent="0.3">
      <c r="A2394" s="74">
        <v>470114</v>
      </c>
      <c r="B2394" s="74" t="s">
        <v>84</v>
      </c>
      <c r="C2394" s="74">
        <v>34</v>
      </c>
      <c r="D2394" s="74" t="s">
        <v>4907</v>
      </c>
      <c r="E2394" s="74" t="s">
        <v>4908</v>
      </c>
      <c r="F2394" s="74" t="s">
        <v>4909</v>
      </c>
      <c r="G2394" s="74" t="s">
        <v>154</v>
      </c>
      <c r="H2394" s="74">
        <v>23947</v>
      </c>
      <c r="I2394" s="110"/>
      <c r="J2394" s="110"/>
      <c r="K2394" s="110">
        <v>0</v>
      </c>
      <c r="L2394" s="110"/>
      <c r="M2394" s="110"/>
      <c r="N2394" s="110"/>
    </row>
    <row r="2395" spans="1:14" x14ac:dyDescent="0.3">
      <c r="A2395" s="74">
        <v>470160</v>
      </c>
      <c r="B2395" s="74" t="s">
        <v>84</v>
      </c>
      <c r="C2395" s="74">
        <v>134</v>
      </c>
      <c r="D2395" s="74" t="s">
        <v>5817</v>
      </c>
      <c r="E2395" s="74" t="s">
        <v>5818</v>
      </c>
      <c r="F2395" s="74" t="s">
        <v>4941</v>
      </c>
      <c r="G2395" s="74" t="s">
        <v>154</v>
      </c>
      <c r="H2395" s="74">
        <v>24016</v>
      </c>
      <c r="I2395" s="110">
        <v>0</v>
      </c>
      <c r="J2395" s="110"/>
      <c r="K2395" s="110"/>
      <c r="L2395" s="110"/>
      <c r="M2395" s="110">
        <v>0</v>
      </c>
      <c r="N2395" s="110">
        <v>0</v>
      </c>
    </row>
    <row r="2396" spans="1:14" x14ac:dyDescent="0.3">
      <c r="A2396" s="74">
        <v>470081</v>
      </c>
      <c r="B2396" s="74" t="s">
        <v>84</v>
      </c>
      <c r="C2396" s="74">
        <v>34</v>
      </c>
      <c r="D2396" s="74" t="s">
        <v>4863</v>
      </c>
      <c r="E2396" s="74" t="s">
        <v>4864</v>
      </c>
      <c r="F2396" s="74" t="s">
        <v>4865</v>
      </c>
      <c r="G2396" s="74" t="s">
        <v>154</v>
      </c>
      <c r="H2396" s="74">
        <v>23093</v>
      </c>
      <c r="I2396" s="110">
        <v>68</v>
      </c>
      <c r="J2396" s="110"/>
      <c r="K2396" s="110"/>
      <c r="L2396" s="110"/>
      <c r="M2396" s="110"/>
      <c r="N2396" s="110"/>
    </row>
    <row r="2397" spans="1:14" x14ac:dyDescent="0.3">
      <c r="A2397" s="74">
        <v>470084</v>
      </c>
      <c r="B2397" s="74" t="s">
        <v>84</v>
      </c>
      <c r="C2397" s="74">
        <v>34</v>
      </c>
      <c r="D2397" s="74" t="s">
        <v>3977</v>
      </c>
      <c r="E2397" s="74" t="s">
        <v>4866</v>
      </c>
      <c r="F2397" s="74" t="s">
        <v>4867</v>
      </c>
      <c r="G2397" s="74" t="s">
        <v>154</v>
      </c>
      <c r="H2397" s="74">
        <v>22835</v>
      </c>
      <c r="I2397" s="110">
        <v>0</v>
      </c>
      <c r="J2397" s="110"/>
      <c r="K2397" s="110"/>
      <c r="L2397" s="110"/>
      <c r="M2397" s="110">
        <v>0</v>
      </c>
      <c r="N2397" s="110">
        <v>0</v>
      </c>
    </row>
    <row r="2398" spans="1:14" x14ac:dyDescent="0.3">
      <c r="A2398" s="74">
        <v>470132</v>
      </c>
      <c r="B2398" s="74" t="s">
        <v>84</v>
      </c>
      <c r="C2398" s="74">
        <v>134</v>
      </c>
      <c r="D2398" s="74" t="s">
        <v>676</v>
      </c>
      <c r="E2398" s="74" t="s">
        <v>4920</v>
      </c>
      <c r="F2398" s="74" t="s">
        <v>4921</v>
      </c>
      <c r="G2398" s="74" t="s">
        <v>154</v>
      </c>
      <c r="H2398" s="74">
        <v>22960</v>
      </c>
      <c r="I2398" s="110">
        <v>0</v>
      </c>
      <c r="J2398" s="110"/>
      <c r="K2398" s="110">
        <v>0</v>
      </c>
      <c r="L2398" s="110"/>
      <c r="M2398" s="110">
        <v>0</v>
      </c>
      <c r="N2398" s="110">
        <v>0</v>
      </c>
    </row>
    <row r="2399" spans="1:14" x14ac:dyDescent="0.3">
      <c r="A2399" s="74">
        <v>470093</v>
      </c>
      <c r="B2399" s="74" t="s">
        <v>84</v>
      </c>
      <c r="C2399" s="74">
        <v>34</v>
      </c>
      <c r="D2399" s="74" t="s">
        <v>4880</v>
      </c>
      <c r="E2399" s="74" t="s">
        <v>4881</v>
      </c>
      <c r="F2399" s="74" t="s">
        <v>4882</v>
      </c>
      <c r="G2399" s="74" t="s">
        <v>154</v>
      </c>
      <c r="H2399" s="74" t="s">
        <v>463</v>
      </c>
      <c r="I2399" s="110">
        <v>334</v>
      </c>
      <c r="J2399" s="110">
        <v>0</v>
      </c>
      <c r="K2399" s="110"/>
      <c r="L2399" s="110"/>
      <c r="M2399" s="110">
        <v>0</v>
      </c>
      <c r="N2399" s="110">
        <v>420</v>
      </c>
    </row>
    <row r="2400" spans="1:14" x14ac:dyDescent="0.3">
      <c r="A2400" s="74">
        <v>470103</v>
      </c>
      <c r="B2400" s="74" t="s">
        <v>84</v>
      </c>
      <c r="C2400" s="74">
        <v>34</v>
      </c>
      <c r="D2400" s="74" t="s">
        <v>4892</v>
      </c>
      <c r="E2400" s="74" t="s">
        <v>4893</v>
      </c>
      <c r="F2400" s="74" t="s">
        <v>4884</v>
      </c>
      <c r="G2400" s="74" t="s">
        <v>154</v>
      </c>
      <c r="H2400" s="74">
        <v>24112</v>
      </c>
      <c r="I2400" s="110">
        <v>0</v>
      </c>
      <c r="J2400" s="110"/>
      <c r="K2400" s="110"/>
      <c r="L2400" s="110"/>
      <c r="M2400" s="110"/>
      <c r="N2400" s="110"/>
    </row>
    <row r="2401" spans="1:14" x14ac:dyDescent="0.3">
      <c r="A2401" s="74">
        <v>470088</v>
      </c>
      <c r="B2401" s="74" t="s">
        <v>84</v>
      </c>
      <c r="C2401" s="74">
        <v>34</v>
      </c>
      <c r="D2401" s="74" t="s">
        <v>1424</v>
      </c>
      <c r="E2401" s="74" t="s">
        <v>5819</v>
      </c>
      <c r="F2401" s="74" t="s">
        <v>4872</v>
      </c>
      <c r="G2401" s="74" t="s">
        <v>154</v>
      </c>
      <c r="H2401" s="74" t="s">
        <v>5820</v>
      </c>
      <c r="I2401" s="110"/>
      <c r="J2401" s="110"/>
      <c r="K2401" s="110"/>
      <c r="L2401" s="110"/>
      <c r="M2401" s="110"/>
      <c r="N2401" s="110">
        <v>0</v>
      </c>
    </row>
    <row r="2402" spans="1:14" x14ac:dyDescent="0.3">
      <c r="A2402" s="74">
        <v>470251</v>
      </c>
      <c r="B2402" s="74" t="s">
        <v>84</v>
      </c>
      <c r="C2402" s="74">
        <v>34</v>
      </c>
      <c r="D2402" s="74" t="s">
        <v>6209</v>
      </c>
      <c r="E2402" s="74" t="s">
        <v>6210</v>
      </c>
      <c r="F2402" s="74" t="s">
        <v>6211</v>
      </c>
      <c r="G2402" s="74" t="s">
        <v>154</v>
      </c>
      <c r="H2402" s="74">
        <v>24630</v>
      </c>
      <c r="I2402" s="110"/>
      <c r="J2402" s="110">
        <v>0</v>
      </c>
      <c r="K2402" s="110"/>
      <c r="L2402" s="110"/>
      <c r="M2402" s="110"/>
      <c r="N2402" s="110"/>
    </row>
    <row r="2403" spans="1:14" x14ac:dyDescent="0.3">
      <c r="A2403" s="74">
        <v>479034</v>
      </c>
      <c r="B2403" s="74" t="s">
        <v>84</v>
      </c>
      <c r="C2403" s="74">
        <v>34</v>
      </c>
      <c r="D2403" s="74" t="s">
        <v>4994</v>
      </c>
      <c r="E2403" s="74" t="s">
        <v>4995</v>
      </c>
      <c r="F2403" s="74" t="s">
        <v>4872</v>
      </c>
      <c r="G2403" s="74" t="s">
        <v>154</v>
      </c>
      <c r="H2403" s="74">
        <v>24501</v>
      </c>
      <c r="I2403" s="110">
        <v>0</v>
      </c>
      <c r="J2403" s="110">
        <v>0</v>
      </c>
      <c r="K2403" s="110"/>
      <c r="L2403" s="110"/>
      <c r="M2403" s="110"/>
      <c r="N2403" s="110"/>
    </row>
    <row r="2404" spans="1:14" x14ac:dyDescent="0.3">
      <c r="A2404" s="74">
        <v>470105</v>
      </c>
      <c r="B2404" s="74" t="s">
        <v>84</v>
      </c>
      <c r="C2404" s="74">
        <v>34</v>
      </c>
      <c r="D2404" s="74" t="s">
        <v>6212</v>
      </c>
      <c r="E2404" s="74" t="s">
        <v>6213</v>
      </c>
      <c r="F2404" s="74" t="s">
        <v>4884</v>
      </c>
      <c r="G2404" s="74" t="s">
        <v>154</v>
      </c>
      <c r="H2404" s="74">
        <v>24112</v>
      </c>
      <c r="I2404" s="110"/>
      <c r="J2404" s="110"/>
      <c r="K2404" s="110"/>
      <c r="L2404" s="110"/>
      <c r="M2404" s="110"/>
      <c r="N2404" s="110"/>
    </row>
    <row r="2405" spans="1:14" x14ac:dyDescent="0.3">
      <c r="A2405" s="74">
        <v>470104</v>
      </c>
      <c r="B2405" s="74" t="s">
        <v>84</v>
      </c>
      <c r="C2405" s="74">
        <v>34</v>
      </c>
      <c r="D2405" s="74" t="s">
        <v>5821</v>
      </c>
      <c r="E2405" s="74" t="s">
        <v>5822</v>
      </c>
      <c r="F2405" s="74" t="s">
        <v>4884</v>
      </c>
      <c r="G2405" s="74" t="s">
        <v>154</v>
      </c>
      <c r="H2405" s="74">
        <v>24112</v>
      </c>
      <c r="I2405" s="110"/>
      <c r="J2405" s="110"/>
      <c r="K2405" s="110"/>
      <c r="L2405" s="110"/>
      <c r="M2405" s="110"/>
      <c r="N2405" s="110">
        <v>411</v>
      </c>
    </row>
    <row r="2406" spans="1:14" x14ac:dyDescent="0.3">
      <c r="A2406" s="74">
        <v>470106</v>
      </c>
      <c r="B2406" s="74" t="s">
        <v>84</v>
      </c>
      <c r="C2406" s="74">
        <v>34</v>
      </c>
      <c r="D2406" s="74" t="s">
        <v>867</v>
      </c>
      <c r="E2406" s="74" t="s">
        <v>4894</v>
      </c>
      <c r="F2406" s="74" t="s">
        <v>1662</v>
      </c>
      <c r="G2406" s="74" t="s">
        <v>154</v>
      </c>
      <c r="H2406" s="74">
        <v>24112</v>
      </c>
      <c r="I2406" s="110"/>
      <c r="J2406" s="110"/>
      <c r="K2406" s="110">
        <v>0</v>
      </c>
      <c r="L2406" s="110"/>
      <c r="M2406" s="110">
        <v>0</v>
      </c>
      <c r="N2406" s="110">
        <v>0</v>
      </c>
    </row>
    <row r="2407" spans="1:14" x14ac:dyDescent="0.3">
      <c r="A2407" s="74">
        <v>470051</v>
      </c>
      <c r="B2407" s="74" t="s">
        <v>84</v>
      </c>
      <c r="C2407" s="74">
        <v>34</v>
      </c>
      <c r="D2407" s="74" t="s">
        <v>717</v>
      </c>
      <c r="E2407" s="74" t="s">
        <v>4829</v>
      </c>
      <c r="F2407" s="74" t="s">
        <v>4830</v>
      </c>
      <c r="G2407" s="74" t="s">
        <v>154</v>
      </c>
      <c r="H2407" s="74">
        <v>24091</v>
      </c>
      <c r="I2407" s="110"/>
      <c r="J2407" s="110"/>
      <c r="K2407" s="110"/>
      <c r="L2407" s="110"/>
      <c r="M2407" s="110">
        <v>0</v>
      </c>
      <c r="N2407" s="110"/>
    </row>
    <row r="2408" spans="1:14" x14ac:dyDescent="0.3">
      <c r="A2408" s="74">
        <v>470091</v>
      </c>
      <c r="B2408" s="74" t="s">
        <v>84</v>
      </c>
      <c r="C2408" s="74">
        <v>34</v>
      </c>
      <c r="D2408" s="74" t="s">
        <v>4876</v>
      </c>
      <c r="E2408" s="74" t="s">
        <v>4877</v>
      </c>
      <c r="F2408" s="74" t="s">
        <v>4878</v>
      </c>
      <c r="G2408" s="74" t="s">
        <v>154</v>
      </c>
      <c r="H2408" s="74">
        <v>22952</v>
      </c>
      <c r="I2408" s="110"/>
      <c r="J2408" s="110"/>
      <c r="K2408" s="110"/>
      <c r="L2408" s="110"/>
      <c r="M2408" s="110"/>
      <c r="N2408" s="110">
        <v>0</v>
      </c>
    </row>
    <row r="2409" spans="1:14" x14ac:dyDescent="0.3">
      <c r="A2409" s="74">
        <v>470161</v>
      </c>
      <c r="B2409" s="74" t="s">
        <v>84</v>
      </c>
      <c r="C2409" s="74">
        <v>234</v>
      </c>
      <c r="D2409" s="74" t="s">
        <v>1194</v>
      </c>
      <c r="E2409" s="74" t="s">
        <v>4945</v>
      </c>
      <c r="F2409" s="74" t="s">
        <v>4941</v>
      </c>
      <c r="G2409" s="74" t="s">
        <v>154</v>
      </c>
      <c r="H2409" s="74" t="s">
        <v>459</v>
      </c>
      <c r="I2409" s="110"/>
      <c r="J2409" s="110"/>
      <c r="K2409" s="110"/>
      <c r="L2409" s="110"/>
      <c r="M2409" s="110">
        <v>0</v>
      </c>
      <c r="N2409" s="110">
        <v>0</v>
      </c>
    </row>
    <row r="2410" spans="1:14" x14ac:dyDescent="0.3">
      <c r="A2410" s="74">
        <v>470005</v>
      </c>
      <c r="B2410" s="74" t="s">
        <v>84</v>
      </c>
      <c r="C2410" s="74">
        <v>34</v>
      </c>
      <c r="D2410" s="74" t="s">
        <v>699</v>
      </c>
      <c r="E2410" s="74" t="s">
        <v>6247</v>
      </c>
      <c r="F2410" s="74" t="s">
        <v>6248</v>
      </c>
      <c r="G2410" s="74" t="s">
        <v>154</v>
      </c>
      <c r="H2410" s="74">
        <v>23821</v>
      </c>
      <c r="I2410" s="110"/>
      <c r="J2410" s="110"/>
      <c r="K2410" s="110">
        <v>5</v>
      </c>
      <c r="L2410" s="110">
        <v>5</v>
      </c>
      <c r="M2410" s="110">
        <v>6</v>
      </c>
      <c r="N2410" s="110">
        <v>3</v>
      </c>
    </row>
    <row r="2411" spans="1:14" x14ac:dyDescent="0.3">
      <c r="A2411" s="74">
        <v>470120</v>
      </c>
      <c r="B2411" s="74" t="s">
        <v>84</v>
      </c>
      <c r="C2411" s="74">
        <v>134</v>
      </c>
      <c r="D2411" s="74" t="s">
        <v>6214</v>
      </c>
      <c r="E2411" s="74" t="s">
        <v>6215</v>
      </c>
      <c r="F2411" s="74" t="s">
        <v>6216</v>
      </c>
      <c r="G2411" s="74" t="s">
        <v>154</v>
      </c>
      <c r="H2411" s="74" t="s">
        <v>6217</v>
      </c>
      <c r="I2411" s="110"/>
      <c r="J2411" s="110"/>
      <c r="K2411" s="110"/>
      <c r="L2411" s="110"/>
      <c r="M2411" s="110"/>
      <c r="N2411" s="110"/>
    </row>
    <row r="2412" spans="1:14" x14ac:dyDescent="0.3">
      <c r="A2412" s="74">
        <v>470127</v>
      </c>
      <c r="B2412" s="74" t="s">
        <v>84</v>
      </c>
      <c r="C2412" s="74">
        <v>34</v>
      </c>
      <c r="D2412" s="74" t="s">
        <v>1937</v>
      </c>
      <c r="E2412" s="74" t="s">
        <v>5823</v>
      </c>
      <c r="F2412" s="74" t="s">
        <v>4914</v>
      </c>
      <c r="G2412" s="74" t="s">
        <v>154</v>
      </c>
      <c r="H2412" s="74">
        <v>24128</v>
      </c>
      <c r="I2412" s="110"/>
      <c r="J2412" s="110"/>
      <c r="K2412" s="110"/>
      <c r="L2412" s="110"/>
      <c r="M2412" s="110"/>
      <c r="N2412" s="110"/>
    </row>
    <row r="2413" spans="1:14" x14ac:dyDescent="0.3">
      <c r="A2413" s="74">
        <v>470174</v>
      </c>
      <c r="B2413" s="74" t="s">
        <v>84</v>
      </c>
      <c r="C2413" s="74">
        <v>34</v>
      </c>
      <c r="D2413" s="74" t="s">
        <v>6218</v>
      </c>
      <c r="E2413" s="74" t="s">
        <v>6219</v>
      </c>
      <c r="F2413" s="74" t="s">
        <v>6220</v>
      </c>
      <c r="G2413" s="74" t="s">
        <v>154</v>
      </c>
      <c r="H2413" s="74">
        <v>24165</v>
      </c>
      <c r="I2413" s="110">
        <v>0</v>
      </c>
      <c r="J2413" s="110"/>
      <c r="K2413" s="110"/>
      <c r="L2413" s="110"/>
      <c r="M2413" s="110"/>
      <c r="N2413" s="110"/>
    </row>
    <row r="2414" spans="1:14" x14ac:dyDescent="0.3">
      <c r="A2414" s="74">
        <v>470131</v>
      </c>
      <c r="B2414" s="74" t="s">
        <v>84</v>
      </c>
      <c r="C2414" s="74">
        <v>134</v>
      </c>
      <c r="D2414" s="74" t="s">
        <v>1619</v>
      </c>
      <c r="E2414" s="74" t="s">
        <v>4918</v>
      </c>
      <c r="F2414" s="74" t="s">
        <v>4919</v>
      </c>
      <c r="G2414" s="74" t="s">
        <v>154</v>
      </c>
      <c r="H2414" s="74">
        <v>23188</v>
      </c>
      <c r="I2414" s="110">
        <v>18400</v>
      </c>
      <c r="J2414" s="110"/>
      <c r="K2414" s="110"/>
      <c r="L2414" s="110">
        <v>0</v>
      </c>
      <c r="M2414" s="110">
        <v>0</v>
      </c>
      <c r="N2414" s="110">
        <v>0</v>
      </c>
    </row>
    <row r="2415" spans="1:14" x14ac:dyDescent="0.3">
      <c r="A2415" s="74">
        <v>470029</v>
      </c>
      <c r="B2415" s="74" t="s">
        <v>84</v>
      </c>
      <c r="C2415" s="74">
        <v>34</v>
      </c>
      <c r="D2415" s="74" t="s">
        <v>4803</v>
      </c>
      <c r="E2415" s="74" t="s">
        <v>4804</v>
      </c>
      <c r="F2415" s="74" t="s">
        <v>4805</v>
      </c>
      <c r="G2415" s="74" t="s">
        <v>154</v>
      </c>
      <c r="H2415" s="74">
        <v>22901</v>
      </c>
      <c r="I2415" s="110"/>
      <c r="J2415" s="110"/>
      <c r="K2415" s="110"/>
      <c r="L2415" s="110"/>
      <c r="M2415" s="110"/>
      <c r="N2415" s="110">
        <v>0</v>
      </c>
    </row>
    <row r="2416" spans="1:14" x14ac:dyDescent="0.3">
      <c r="A2416" s="74">
        <v>470032</v>
      </c>
      <c r="B2416" s="74" t="s">
        <v>84</v>
      </c>
      <c r="C2416" s="74">
        <v>34</v>
      </c>
      <c r="D2416" s="74" t="s">
        <v>4806</v>
      </c>
      <c r="E2416" s="74" t="s">
        <v>4807</v>
      </c>
      <c r="F2416" s="74" t="s">
        <v>4808</v>
      </c>
      <c r="G2416" s="74" t="s">
        <v>154</v>
      </c>
      <c r="H2416" s="74">
        <v>23321</v>
      </c>
      <c r="I2416" s="110">
        <v>1792.33</v>
      </c>
      <c r="J2416" s="110"/>
      <c r="K2416" s="110"/>
      <c r="L2416" s="110"/>
      <c r="M2416" s="110">
        <v>202</v>
      </c>
      <c r="N2416" s="110">
        <v>0</v>
      </c>
    </row>
    <row r="2417" spans="1:14" x14ac:dyDescent="0.3">
      <c r="A2417" s="74">
        <v>470135</v>
      </c>
      <c r="B2417" s="74" t="s">
        <v>84</v>
      </c>
      <c r="C2417" s="74">
        <v>34</v>
      </c>
      <c r="D2417" s="74" t="s">
        <v>4924</v>
      </c>
      <c r="E2417" s="74" t="s">
        <v>1642</v>
      </c>
      <c r="F2417" s="74" t="s">
        <v>4925</v>
      </c>
      <c r="G2417" s="74" t="s">
        <v>154</v>
      </c>
      <c r="H2417" s="74">
        <v>24136</v>
      </c>
      <c r="I2417" s="110">
        <v>800</v>
      </c>
      <c r="J2417" s="110"/>
      <c r="K2417" s="110"/>
      <c r="L2417" s="110"/>
      <c r="M2417" s="110">
        <v>0</v>
      </c>
      <c r="N2417" s="110">
        <v>0</v>
      </c>
    </row>
    <row r="2418" spans="1:14" x14ac:dyDescent="0.3">
      <c r="A2418" s="74">
        <v>470045</v>
      </c>
      <c r="B2418" s="74" t="s">
        <v>84</v>
      </c>
      <c r="C2418" s="74">
        <v>34</v>
      </c>
      <c r="D2418" s="74" t="s">
        <v>4823</v>
      </c>
      <c r="E2418" s="74" t="s">
        <v>4824</v>
      </c>
      <c r="F2418" s="74" t="s">
        <v>4825</v>
      </c>
      <c r="G2418" s="74" t="s">
        <v>154</v>
      </c>
      <c r="H2418" s="74">
        <v>23938</v>
      </c>
      <c r="I2418" s="110">
        <v>1500</v>
      </c>
      <c r="J2418" s="110">
        <v>0</v>
      </c>
      <c r="K2418" s="110"/>
      <c r="L2418" s="110"/>
      <c r="M2418" s="110"/>
      <c r="N2418" s="110">
        <v>1010</v>
      </c>
    </row>
    <row r="2419" spans="1:14" x14ac:dyDescent="0.3">
      <c r="A2419" s="74">
        <v>470199</v>
      </c>
      <c r="B2419" s="74" t="s">
        <v>84</v>
      </c>
      <c r="C2419" s="74">
        <v>34</v>
      </c>
      <c r="D2419" s="74" t="s">
        <v>4980</v>
      </c>
      <c r="E2419" s="74" t="s">
        <v>4981</v>
      </c>
      <c r="F2419" s="74" t="s">
        <v>4978</v>
      </c>
      <c r="G2419" s="74" t="s">
        <v>154</v>
      </c>
      <c r="H2419" s="74">
        <v>24382</v>
      </c>
      <c r="I2419" s="110">
        <v>494.68</v>
      </c>
      <c r="J2419" s="110"/>
      <c r="K2419" s="110">
        <v>0</v>
      </c>
      <c r="L2419" s="110"/>
      <c r="M2419" s="110">
        <v>0</v>
      </c>
      <c r="N2419" s="110">
        <v>71</v>
      </c>
    </row>
    <row r="2420" spans="1:14" x14ac:dyDescent="0.3">
      <c r="A2420" s="74">
        <v>470042</v>
      </c>
      <c r="B2420" s="74" t="s">
        <v>84</v>
      </c>
      <c r="C2420" s="74">
        <v>34</v>
      </c>
      <c r="D2420" s="74" t="s">
        <v>2867</v>
      </c>
      <c r="E2420" s="74" t="s">
        <v>4821</v>
      </c>
      <c r="F2420" s="74" t="s">
        <v>4822</v>
      </c>
      <c r="G2420" s="74" t="s">
        <v>154</v>
      </c>
      <c r="H2420" s="74">
        <v>23043</v>
      </c>
      <c r="I2420" s="110">
        <v>1059.6600000000001</v>
      </c>
      <c r="J2420" s="110">
        <v>0</v>
      </c>
      <c r="K2420" s="110"/>
      <c r="L2420" s="110"/>
      <c r="M2420" s="110"/>
      <c r="N2420" s="110"/>
    </row>
    <row r="2421" spans="1:14" x14ac:dyDescent="0.3">
      <c r="A2421" s="74">
        <v>470107</v>
      </c>
      <c r="B2421" s="74" t="s">
        <v>84</v>
      </c>
      <c r="C2421" s="74">
        <v>34</v>
      </c>
      <c r="D2421" s="74" t="s">
        <v>4895</v>
      </c>
      <c r="E2421" s="74" t="s">
        <v>4896</v>
      </c>
      <c r="F2421" s="74" t="s">
        <v>4884</v>
      </c>
      <c r="G2421" s="74" t="s">
        <v>154</v>
      </c>
      <c r="H2421" s="74">
        <v>24112</v>
      </c>
      <c r="I2421" s="110">
        <v>600</v>
      </c>
      <c r="J2421" s="110">
        <v>0</v>
      </c>
      <c r="K2421" s="110"/>
      <c r="L2421" s="110"/>
      <c r="M2421" s="110">
        <v>0</v>
      </c>
      <c r="N2421" s="110">
        <v>55</v>
      </c>
    </row>
    <row r="2422" spans="1:14" x14ac:dyDescent="0.3">
      <c r="A2422" s="74">
        <v>470034</v>
      </c>
      <c r="B2422" s="74" t="s">
        <v>84</v>
      </c>
      <c r="C2422" s="74">
        <v>34</v>
      </c>
      <c r="D2422" s="74" t="s">
        <v>4809</v>
      </c>
      <c r="E2422" s="74" t="s">
        <v>4810</v>
      </c>
      <c r="F2422" s="74" t="s">
        <v>4811</v>
      </c>
      <c r="G2422" s="74" t="s">
        <v>154</v>
      </c>
      <c r="H2422" s="74">
        <v>23833</v>
      </c>
      <c r="I2422" s="110">
        <v>0</v>
      </c>
      <c r="J2422" s="110">
        <v>0</v>
      </c>
      <c r="K2422" s="110"/>
      <c r="L2422" s="110"/>
      <c r="M2422" s="110"/>
      <c r="N2422" s="110"/>
    </row>
    <row r="2423" spans="1:14" x14ac:dyDescent="0.3">
      <c r="A2423" s="74">
        <v>470046</v>
      </c>
      <c r="B2423" s="74" t="s">
        <v>84</v>
      </c>
      <c r="C2423" s="74">
        <v>934</v>
      </c>
      <c r="D2423" s="74" t="s">
        <v>4826</v>
      </c>
      <c r="E2423" s="74" t="s">
        <v>4263</v>
      </c>
      <c r="F2423" s="74" t="s">
        <v>4827</v>
      </c>
      <c r="G2423" s="74" t="s">
        <v>154</v>
      </c>
      <c r="H2423" s="74" t="s">
        <v>465</v>
      </c>
      <c r="I2423" s="110">
        <v>1000</v>
      </c>
      <c r="J2423" s="110"/>
      <c r="K2423" s="110"/>
      <c r="L2423" s="110"/>
      <c r="M2423" s="110">
        <v>40</v>
      </c>
      <c r="N2423" s="110">
        <v>265</v>
      </c>
    </row>
    <row r="2424" spans="1:14" x14ac:dyDescent="0.3">
      <c r="A2424" s="74">
        <v>470163</v>
      </c>
      <c r="B2424" s="74" t="s">
        <v>84</v>
      </c>
      <c r="C2424" s="74">
        <v>34</v>
      </c>
      <c r="D2424" s="74" t="s">
        <v>4948</v>
      </c>
      <c r="E2424" s="74" t="s">
        <v>4949</v>
      </c>
      <c r="F2424" s="74" t="s">
        <v>5353</v>
      </c>
      <c r="G2424" s="74" t="s">
        <v>154</v>
      </c>
      <c r="H2424" s="74">
        <v>22738</v>
      </c>
      <c r="I2424" s="110"/>
      <c r="J2424" s="110"/>
      <c r="K2424" s="110"/>
      <c r="L2424" s="110"/>
      <c r="M2424" s="110"/>
      <c r="N2424" s="110">
        <v>85</v>
      </c>
    </row>
    <row r="2425" spans="1:14" x14ac:dyDescent="0.3">
      <c r="A2425" s="74">
        <v>470165</v>
      </c>
      <c r="B2425" s="74" t="s">
        <v>84</v>
      </c>
      <c r="C2425" s="74">
        <v>34</v>
      </c>
      <c r="D2425" s="74" t="s">
        <v>4952</v>
      </c>
      <c r="E2425" s="74" t="s">
        <v>4953</v>
      </c>
      <c r="F2425" s="74" t="s">
        <v>2926</v>
      </c>
      <c r="G2425" s="74" t="s">
        <v>154</v>
      </c>
      <c r="H2425" s="74">
        <v>24151</v>
      </c>
      <c r="I2425" s="110">
        <v>0</v>
      </c>
      <c r="J2425" s="110">
        <v>0</v>
      </c>
      <c r="K2425" s="110"/>
      <c r="L2425" s="110">
        <v>0</v>
      </c>
      <c r="M2425" s="110">
        <v>470</v>
      </c>
      <c r="N2425" s="110">
        <v>601</v>
      </c>
    </row>
    <row r="2426" spans="1:14" x14ac:dyDescent="0.3">
      <c r="A2426" s="74">
        <v>470024</v>
      </c>
      <c r="B2426" s="74" t="s">
        <v>84</v>
      </c>
      <c r="C2426" s="74">
        <v>34</v>
      </c>
      <c r="D2426" s="74" t="s">
        <v>700</v>
      </c>
      <c r="E2426" s="74" t="s">
        <v>4798</v>
      </c>
      <c r="F2426" s="74" t="s">
        <v>4799</v>
      </c>
      <c r="G2426" s="74" t="s">
        <v>154</v>
      </c>
      <c r="H2426" s="74">
        <v>23024</v>
      </c>
      <c r="I2426" s="110"/>
      <c r="J2426" s="110"/>
      <c r="K2426" s="110"/>
      <c r="L2426" s="110"/>
      <c r="M2426" s="110"/>
      <c r="N2426" s="110"/>
    </row>
    <row r="2427" spans="1:14" x14ac:dyDescent="0.3">
      <c r="A2427" s="74">
        <v>470111</v>
      </c>
      <c r="B2427" s="74" t="s">
        <v>84</v>
      </c>
      <c r="C2427" s="74">
        <v>34</v>
      </c>
      <c r="D2427" s="74" t="s">
        <v>4901</v>
      </c>
      <c r="E2427" s="74" t="s">
        <v>4902</v>
      </c>
      <c r="F2427" s="74" t="s">
        <v>4903</v>
      </c>
      <c r="G2427" s="74" t="s">
        <v>154</v>
      </c>
      <c r="H2427" s="74">
        <v>22644</v>
      </c>
      <c r="I2427" s="110">
        <v>200</v>
      </c>
      <c r="J2427" s="110"/>
      <c r="K2427" s="110"/>
      <c r="L2427" s="110"/>
      <c r="M2427" s="110"/>
      <c r="N2427" s="110"/>
    </row>
    <row r="2428" spans="1:14" x14ac:dyDescent="0.3">
      <c r="A2428" s="74">
        <v>470155</v>
      </c>
      <c r="B2428" s="74" t="s">
        <v>84</v>
      </c>
      <c r="C2428" s="74">
        <v>134</v>
      </c>
      <c r="D2428" s="74" t="s">
        <v>2195</v>
      </c>
      <c r="E2428" s="74" t="s">
        <v>4940</v>
      </c>
      <c r="F2428" s="74" t="s">
        <v>792</v>
      </c>
      <c r="G2428" s="74" t="s">
        <v>154</v>
      </c>
      <c r="H2428" s="74">
        <v>23221</v>
      </c>
      <c r="I2428" s="110">
        <v>0</v>
      </c>
      <c r="J2428" s="110"/>
      <c r="K2428" s="110"/>
      <c r="L2428" s="110"/>
      <c r="M2428" s="110">
        <v>0</v>
      </c>
      <c r="N2428" s="110">
        <v>391</v>
      </c>
    </row>
    <row r="2429" spans="1:14" x14ac:dyDescent="0.3">
      <c r="A2429" s="74">
        <v>470025</v>
      </c>
      <c r="B2429" s="74" t="s">
        <v>84</v>
      </c>
      <c r="C2429" s="74">
        <v>34</v>
      </c>
      <c r="D2429" s="74" t="s">
        <v>4800</v>
      </c>
      <c r="E2429" s="74" t="s">
        <v>4801</v>
      </c>
      <c r="F2429" s="74" t="s">
        <v>4802</v>
      </c>
      <c r="G2429" s="74" t="s">
        <v>154</v>
      </c>
      <c r="H2429" s="74">
        <v>23192</v>
      </c>
      <c r="I2429" s="110">
        <v>0</v>
      </c>
      <c r="J2429" s="110"/>
      <c r="K2429" s="110"/>
      <c r="L2429" s="110"/>
      <c r="M2429" s="110"/>
      <c r="N2429" s="110"/>
    </row>
    <row r="2430" spans="1:14" x14ac:dyDescent="0.3">
      <c r="A2430" s="74">
        <v>340375</v>
      </c>
      <c r="B2430" s="74" t="s">
        <v>84</v>
      </c>
      <c r="C2430" s="74">
        <v>34</v>
      </c>
      <c r="D2430" s="74" t="s">
        <v>4774</v>
      </c>
      <c r="E2430" s="74" t="s">
        <v>4775</v>
      </c>
      <c r="F2430" s="74" t="s">
        <v>2839</v>
      </c>
      <c r="G2430" s="74" t="s">
        <v>293</v>
      </c>
      <c r="H2430" s="74">
        <v>27288</v>
      </c>
      <c r="I2430" s="110">
        <v>0</v>
      </c>
      <c r="J2430" s="110"/>
      <c r="K2430" s="110"/>
      <c r="L2430" s="110"/>
      <c r="M2430" s="110"/>
      <c r="N2430" s="110"/>
    </row>
    <row r="2431" spans="1:14" x14ac:dyDescent="0.3">
      <c r="A2431" s="74">
        <v>470009</v>
      </c>
      <c r="B2431" s="74" t="s">
        <v>84</v>
      </c>
      <c r="C2431" s="74">
        <v>134</v>
      </c>
      <c r="D2431" s="74" t="s">
        <v>4780</v>
      </c>
      <c r="E2431" s="74" t="s">
        <v>4781</v>
      </c>
      <c r="F2431" s="74" t="s">
        <v>4778</v>
      </c>
      <c r="G2431" s="74" t="s">
        <v>154</v>
      </c>
      <c r="H2431" s="74" t="s">
        <v>464</v>
      </c>
      <c r="I2431" s="110">
        <v>2500</v>
      </c>
      <c r="J2431" s="110"/>
      <c r="K2431" s="110"/>
      <c r="L2431" s="110"/>
      <c r="M2431" s="110">
        <v>0</v>
      </c>
      <c r="N2431" s="110">
        <v>0</v>
      </c>
    </row>
    <row r="2432" spans="1:14" x14ac:dyDescent="0.3">
      <c r="A2432" s="74">
        <v>470022</v>
      </c>
      <c r="B2432" s="74" t="s">
        <v>84</v>
      </c>
      <c r="C2432" s="74">
        <v>34</v>
      </c>
      <c r="D2432" s="74" t="s">
        <v>4792</v>
      </c>
      <c r="E2432" s="74" t="s">
        <v>4793</v>
      </c>
      <c r="F2432" s="74" t="s">
        <v>4794</v>
      </c>
      <c r="G2432" s="74" t="s">
        <v>154</v>
      </c>
      <c r="H2432" s="74">
        <v>23023</v>
      </c>
      <c r="I2432" s="110">
        <v>0</v>
      </c>
      <c r="J2432" s="110"/>
      <c r="K2432" s="110"/>
      <c r="L2432" s="110">
        <v>0</v>
      </c>
      <c r="M2432" s="110">
        <v>0</v>
      </c>
      <c r="N2432" s="110">
        <v>0</v>
      </c>
    </row>
    <row r="2433" spans="1:14" x14ac:dyDescent="0.3">
      <c r="A2433" s="74">
        <v>470108</v>
      </c>
      <c r="B2433" s="74" t="s">
        <v>84</v>
      </c>
      <c r="C2433" s="74">
        <v>34</v>
      </c>
      <c r="D2433" s="74" t="s">
        <v>4897</v>
      </c>
      <c r="E2433" s="74" t="s">
        <v>4898</v>
      </c>
      <c r="F2433" s="74" t="s">
        <v>4884</v>
      </c>
      <c r="G2433" s="74" t="s">
        <v>154</v>
      </c>
      <c r="H2433" s="74">
        <v>24112</v>
      </c>
      <c r="I2433" s="110">
        <v>0</v>
      </c>
      <c r="J2433" s="110"/>
      <c r="K2433" s="110"/>
      <c r="L2433" s="110"/>
      <c r="M2433" s="110"/>
      <c r="N2433" s="110">
        <v>0</v>
      </c>
    </row>
    <row r="2434" spans="1:14" x14ac:dyDescent="0.3">
      <c r="A2434" s="74">
        <v>470070</v>
      </c>
      <c r="B2434" s="74" t="s">
        <v>84</v>
      </c>
      <c r="C2434" s="74">
        <v>134</v>
      </c>
      <c r="D2434" s="74" t="s">
        <v>4852</v>
      </c>
      <c r="E2434" s="74" t="s">
        <v>4853</v>
      </c>
      <c r="F2434" s="74" t="s">
        <v>4854</v>
      </c>
      <c r="G2434" s="74" t="s">
        <v>154</v>
      </c>
      <c r="H2434" s="74">
        <v>24347</v>
      </c>
      <c r="I2434" s="110"/>
      <c r="J2434" s="110">
        <v>0</v>
      </c>
      <c r="K2434" s="110">
        <v>0</v>
      </c>
      <c r="L2434" s="110">
        <v>0</v>
      </c>
      <c r="M2434" s="110"/>
      <c r="N2434" s="110">
        <v>0</v>
      </c>
    </row>
    <row r="2435" spans="1:14" x14ac:dyDescent="0.3">
      <c r="A2435" s="74">
        <v>470164</v>
      </c>
      <c r="B2435" s="74" t="s">
        <v>84</v>
      </c>
      <c r="C2435" s="74">
        <v>134</v>
      </c>
      <c r="D2435" s="74" t="s">
        <v>897</v>
      </c>
      <c r="E2435" s="74" t="s">
        <v>4950</v>
      </c>
      <c r="F2435" s="74" t="s">
        <v>4951</v>
      </c>
      <c r="G2435" s="74" t="s">
        <v>154</v>
      </c>
      <c r="H2435" s="74">
        <v>23146</v>
      </c>
      <c r="I2435" s="110">
        <v>0</v>
      </c>
      <c r="J2435" s="110"/>
      <c r="K2435" s="110">
        <v>0</v>
      </c>
      <c r="L2435" s="110"/>
      <c r="M2435" s="110">
        <v>0</v>
      </c>
      <c r="N2435" s="110">
        <v>0</v>
      </c>
    </row>
    <row r="2436" spans="1:14" x14ac:dyDescent="0.3">
      <c r="A2436" s="74">
        <v>470177</v>
      </c>
      <c r="B2436" s="74" t="s">
        <v>84</v>
      </c>
      <c r="C2436" s="74">
        <v>34</v>
      </c>
      <c r="D2436" s="74" t="s">
        <v>4960</v>
      </c>
      <c r="E2436" s="74" t="s">
        <v>4961</v>
      </c>
      <c r="F2436" s="74" t="s">
        <v>4962</v>
      </c>
      <c r="G2436" s="74" t="s">
        <v>154</v>
      </c>
      <c r="H2436" s="74" t="s">
        <v>466</v>
      </c>
      <c r="I2436" s="110">
        <v>0</v>
      </c>
      <c r="J2436" s="110"/>
      <c r="K2436" s="110"/>
      <c r="L2436" s="110"/>
      <c r="M2436" s="110">
        <v>0</v>
      </c>
      <c r="N2436" s="110">
        <v>0</v>
      </c>
    </row>
    <row r="2437" spans="1:14" x14ac:dyDescent="0.3">
      <c r="A2437" s="74">
        <v>470183</v>
      </c>
      <c r="B2437" s="74" t="s">
        <v>84</v>
      </c>
      <c r="C2437" s="74">
        <v>34</v>
      </c>
      <c r="D2437" s="74" t="s">
        <v>4965</v>
      </c>
      <c r="E2437" s="74" t="s">
        <v>4966</v>
      </c>
      <c r="F2437" s="74" t="s">
        <v>4967</v>
      </c>
      <c r="G2437" s="74" t="s">
        <v>154</v>
      </c>
      <c r="H2437" s="74">
        <v>24651</v>
      </c>
      <c r="I2437" s="110">
        <v>300</v>
      </c>
      <c r="J2437" s="110"/>
      <c r="K2437" s="110"/>
      <c r="L2437" s="110"/>
      <c r="M2437" s="110"/>
      <c r="N2437" s="110"/>
    </row>
    <row r="2438" spans="1:14" x14ac:dyDescent="0.3">
      <c r="A2438" s="74">
        <v>470090</v>
      </c>
      <c r="B2438" s="74" t="s">
        <v>84</v>
      </c>
      <c r="C2438" s="74">
        <v>234</v>
      </c>
      <c r="D2438" s="74" t="s">
        <v>4874</v>
      </c>
      <c r="E2438" s="74" t="s">
        <v>4875</v>
      </c>
      <c r="F2438" s="74" t="s">
        <v>4872</v>
      </c>
      <c r="G2438" s="74" t="s">
        <v>154</v>
      </c>
      <c r="H2438" s="74" t="s">
        <v>462</v>
      </c>
      <c r="I2438" s="110">
        <v>1415.88</v>
      </c>
      <c r="J2438" s="110"/>
      <c r="K2438" s="110">
        <v>0</v>
      </c>
      <c r="L2438" s="110"/>
      <c r="M2438" s="110">
        <v>0</v>
      </c>
      <c r="N2438" s="110">
        <v>0</v>
      </c>
    </row>
    <row r="2439" spans="1:14" x14ac:dyDescent="0.3">
      <c r="A2439" s="74">
        <v>470113</v>
      </c>
      <c r="B2439" s="74" t="s">
        <v>84</v>
      </c>
      <c r="C2439" s="74">
        <v>134</v>
      </c>
      <c r="D2439" s="74" t="s">
        <v>4464</v>
      </c>
      <c r="E2439" s="74" t="s">
        <v>4905</v>
      </c>
      <c r="F2439" s="74" t="s">
        <v>4906</v>
      </c>
      <c r="G2439" s="74" t="s">
        <v>154</v>
      </c>
      <c r="H2439" s="74">
        <v>23116</v>
      </c>
      <c r="I2439" s="110">
        <v>0</v>
      </c>
      <c r="J2439" s="110"/>
      <c r="K2439" s="110"/>
      <c r="L2439" s="110"/>
      <c r="M2439" s="110">
        <v>0</v>
      </c>
      <c r="N2439" s="110">
        <v>0</v>
      </c>
    </row>
    <row r="2440" spans="1:14" x14ac:dyDescent="0.3">
      <c r="A2440" s="74">
        <v>470270</v>
      </c>
      <c r="B2440" s="74" t="s">
        <v>84</v>
      </c>
      <c r="C2440" s="74">
        <v>34</v>
      </c>
      <c r="D2440" s="74" t="s">
        <v>1095</v>
      </c>
      <c r="E2440" s="74" t="s">
        <v>4992</v>
      </c>
      <c r="F2440" s="74" t="s">
        <v>4993</v>
      </c>
      <c r="G2440" s="74" t="s">
        <v>154</v>
      </c>
      <c r="H2440" s="74">
        <v>24141</v>
      </c>
      <c r="I2440" s="110">
        <v>0</v>
      </c>
      <c r="J2440" s="110"/>
      <c r="K2440" s="110"/>
      <c r="L2440" s="110">
        <v>0</v>
      </c>
      <c r="M2440" s="110">
        <v>0</v>
      </c>
      <c r="N2440" s="110">
        <v>0</v>
      </c>
    </row>
    <row r="2441" spans="1:14" x14ac:dyDescent="0.3">
      <c r="A2441" s="74">
        <v>470187</v>
      </c>
      <c r="B2441" s="74" t="s">
        <v>84</v>
      </c>
      <c r="C2441" s="74">
        <v>34</v>
      </c>
      <c r="D2441" s="74" t="s">
        <v>4969</v>
      </c>
      <c r="E2441" s="74" t="s">
        <v>4970</v>
      </c>
      <c r="F2441" s="74" t="s">
        <v>4971</v>
      </c>
      <c r="G2441" s="74" t="s">
        <v>154</v>
      </c>
      <c r="H2441" s="74">
        <v>23454</v>
      </c>
      <c r="I2441" s="110">
        <v>500</v>
      </c>
      <c r="J2441" s="110"/>
      <c r="K2441" s="110"/>
      <c r="L2441" s="110"/>
      <c r="M2441" s="110">
        <v>24</v>
      </c>
      <c r="N2441" s="110">
        <v>50</v>
      </c>
    </row>
    <row r="2442" spans="1:14" x14ac:dyDescent="0.3">
      <c r="A2442" s="74">
        <v>470178</v>
      </c>
      <c r="B2442" s="74" t="s">
        <v>84</v>
      </c>
      <c r="C2442" s="74">
        <v>34</v>
      </c>
      <c r="D2442" s="74" t="s">
        <v>4963</v>
      </c>
      <c r="E2442" s="74" t="s">
        <v>4964</v>
      </c>
      <c r="F2442" s="74" t="s">
        <v>4962</v>
      </c>
      <c r="G2442" s="74" t="s">
        <v>154</v>
      </c>
      <c r="H2442" s="74">
        <v>22657</v>
      </c>
      <c r="I2442" s="110">
        <v>650</v>
      </c>
      <c r="J2442" s="110"/>
      <c r="K2442" s="110"/>
      <c r="L2442" s="110"/>
      <c r="M2442" s="110"/>
      <c r="N2442" s="110"/>
    </row>
    <row r="2443" spans="1:14" x14ac:dyDescent="0.3">
      <c r="A2443" s="74">
        <v>470041</v>
      </c>
      <c r="B2443" s="74" t="s">
        <v>84</v>
      </c>
      <c r="C2443" s="74">
        <v>34</v>
      </c>
      <c r="D2443" s="74" t="s">
        <v>4819</v>
      </c>
      <c r="E2443" s="74" t="s">
        <v>4820</v>
      </c>
      <c r="F2443" s="74" t="s">
        <v>1320</v>
      </c>
      <c r="G2443" s="74" t="s">
        <v>154</v>
      </c>
      <c r="H2443" s="74">
        <v>24541</v>
      </c>
      <c r="I2443" s="110">
        <v>385</v>
      </c>
      <c r="J2443" s="110">
        <v>0</v>
      </c>
      <c r="K2443" s="110"/>
      <c r="L2443" s="110"/>
      <c r="M2443" s="110">
        <v>67</v>
      </c>
      <c r="N2443" s="110">
        <v>85</v>
      </c>
    </row>
    <row r="2444" spans="1:14" x14ac:dyDescent="0.3">
      <c r="A2444" s="74">
        <v>470189</v>
      </c>
      <c r="B2444" s="74" t="s">
        <v>84</v>
      </c>
      <c r="C2444" s="74">
        <v>134</v>
      </c>
      <c r="D2444" s="74" t="s">
        <v>5673</v>
      </c>
      <c r="E2444" s="74" t="s">
        <v>5824</v>
      </c>
      <c r="F2444" s="74" t="s">
        <v>4972</v>
      </c>
      <c r="G2444" s="74" t="s">
        <v>154</v>
      </c>
      <c r="H2444" s="74">
        <v>23181</v>
      </c>
      <c r="I2444" s="110"/>
      <c r="J2444" s="110"/>
      <c r="K2444" s="110">
        <v>320</v>
      </c>
      <c r="L2444" s="110">
        <v>60</v>
      </c>
      <c r="M2444" s="110">
        <v>225</v>
      </c>
      <c r="N2444" s="110">
        <v>260</v>
      </c>
    </row>
    <row r="2445" spans="1:14" x14ac:dyDescent="0.3">
      <c r="A2445" s="74">
        <v>470139</v>
      </c>
      <c r="B2445" s="74" t="s">
        <v>84</v>
      </c>
      <c r="C2445" s="74">
        <v>34</v>
      </c>
      <c r="D2445" s="74" t="s">
        <v>1923</v>
      </c>
      <c r="E2445" s="74" t="s">
        <v>4932</v>
      </c>
      <c r="F2445" s="74" t="s">
        <v>3319</v>
      </c>
      <c r="G2445" s="74" t="s">
        <v>154</v>
      </c>
      <c r="H2445" s="74">
        <v>23701</v>
      </c>
      <c r="I2445" s="110">
        <v>3562.56</v>
      </c>
      <c r="J2445" s="110">
        <v>0</v>
      </c>
      <c r="K2445" s="110"/>
      <c r="L2445" s="110"/>
      <c r="M2445" s="110">
        <v>490</v>
      </c>
      <c r="N2445" s="110">
        <v>967.57</v>
      </c>
    </row>
    <row r="2446" spans="1:14" x14ac:dyDescent="0.3">
      <c r="A2446" s="74">
        <v>470162</v>
      </c>
      <c r="B2446" s="74" t="s">
        <v>84</v>
      </c>
      <c r="C2446" s="74">
        <v>34</v>
      </c>
      <c r="D2446" s="74" t="s">
        <v>4946</v>
      </c>
      <c r="E2446" s="74" t="s">
        <v>4947</v>
      </c>
      <c r="F2446" s="74" t="s">
        <v>4941</v>
      </c>
      <c r="G2446" s="74" t="s">
        <v>154</v>
      </c>
      <c r="H2446" s="74">
        <v>24015</v>
      </c>
      <c r="I2446" s="110">
        <v>0</v>
      </c>
      <c r="J2446" s="110"/>
      <c r="K2446" s="110"/>
      <c r="L2446" s="110"/>
      <c r="M2446" s="110">
        <v>440</v>
      </c>
      <c r="N2446" s="110">
        <v>533</v>
      </c>
    </row>
    <row r="2447" spans="1:14" x14ac:dyDescent="0.3">
      <c r="A2447" s="74">
        <v>470109</v>
      </c>
      <c r="B2447" s="74" t="s">
        <v>84</v>
      </c>
      <c r="C2447" s="74">
        <v>34</v>
      </c>
      <c r="D2447" s="74" t="s">
        <v>4899</v>
      </c>
      <c r="E2447" s="74" t="s">
        <v>4070</v>
      </c>
      <c r="F2447" s="74" t="s">
        <v>4900</v>
      </c>
      <c r="G2447" s="74" t="s">
        <v>154</v>
      </c>
      <c r="H2447" s="74">
        <v>23109</v>
      </c>
      <c r="I2447" s="110">
        <v>0</v>
      </c>
      <c r="J2447" s="110"/>
      <c r="K2447" s="110"/>
      <c r="L2447" s="110"/>
      <c r="M2447" s="110">
        <v>155</v>
      </c>
      <c r="N2447" s="110">
        <v>231</v>
      </c>
    </row>
    <row r="2448" spans="1:14" x14ac:dyDescent="0.3">
      <c r="A2448" s="74">
        <v>470194</v>
      </c>
      <c r="B2448" s="74" t="s">
        <v>84</v>
      </c>
      <c r="C2448" s="74">
        <v>34</v>
      </c>
      <c r="D2448" s="74" t="s">
        <v>4974</v>
      </c>
      <c r="E2448" s="74" t="s">
        <v>4975</v>
      </c>
      <c r="F2448" s="74" t="s">
        <v>4976</v>
      </c>
      <c r="G2448" s="74" t="s">
        <v>154</v>
      </c>
      <c r="H2448" s="74" t="s">
        <v>468</v>
      </c>
      <c r="I2448" s="110">
        <v>0</v>
      </c>
      <c r="J2448" s="110"/>
      <c r="K2448" s="110"/>
      <c r="L2448" s="110"/>
      <c r="M2448" s="110">
        <v>0</v>
      </c>
      <c r="N2448" s="110">
        <v>0</v>
      </c>
    </row>
    <row r="2449" spans="1:14" x14ac:dyDescent="0.3">
      <c r="A2449" s="74">
        <v>470082</v>
      </c>
      <c r="B2449" s="74" t="s">
        <v>84</v>
      </c>
      <c r="C2449" s="74">
        <v>34</v>
      </c>
      <c r="D2449" s="74" t="s">
        <v>6221</v>
      </c>
      <c r="E2449" s="74" t="s">
        <v>6222</v>
      </c>
      <c r="F2449" s="74" t="s">
        <v>4865</v>
      </c>
      <c r="G2449" s="74" t="s">
        <v>154</v>
      </c>
      <c r="H2449" s="74">
        <v>23093</v>
      </c>
      <c r="I2449" s="110"/>
      <c r="J2449" s="110"/>
      <c r="K2449" s="110"/>
      <c r="L2449" s="110"/>
      <c r="M2449" s="110"/>
      <c r="N2449" s="110"/>
    </row>
    <row r="2450" spans="1:14" x14ac:dyDescent="0.3">
      <c r="A2450" s="74">
        <v>470012</v>
      </c>
      <c r="B2450" s="74" t="s">
        <v>84</v>
      </c>
      <c r="C2450" s="74">
        <v>34</v>
      </c>
      <c r="D2450" s="74" t="s">
        <v>4782</v>
      </c>
      <c r="E2450" s="74" t="s">
        <v>4783</v>
      </c>
      <c r="F2450" s="74" t="s">
        <v>4784</v>
      </c>
      <c r="G2450" s="74" t="s">
        <v>154</v>
      </c>
      <c r="H2450" s="74">
        <v>23015</v>
      </c>
      <c r="I2450" s="110">
        <v>0</v>
      </c>
      <c r="J2450" s="110"/>
      <c r="K2450" s="110"/>
      <c r="L2450" s="110"/>
      <c r="M2450" s="110">
        <v>0</v>
      </c>
      <c r="N2450" s="110">
        <v>0</v>
      </c>
    </row>
    <row r="2451" spans="1:14" x14ac:dyDescent="0.3">
      <c r="A2451" s="74">
        <v>470112</v>
      </c>
      <c r="B2451" s="74" t="s">
        <v>84</v>
      </c>
      <c r="C2451" s="74">
        <v>34</v>
      </c>
      <c r="D2451" s="74" t="s">
        <v>4782</v>
      </c>
      <c r="E2451" s="74" t="s">
        <v>4904</v>
      </c>
      <c r="F2451" s="74" t="s">
        <v>4903</v>
      </c>
      <c r="G2451" s="74" t="s">
        <v>154</v>
      </c>
      <c r="H2451" s="74">
        <v>22644</v>
      </c>
      <c r="I2451" s="110">
        <v>1200</v>
      </c>
      <c r="J2451" s="110">
        <v>0</v>
      </c>
      <c r="K2451" s="110"/>
      <c r="L2451" s="110"/>
      <c r="M2451" s="110"/>
      <c r="N2451" s="110"/>
    </row>
    <row r="2452" spans="1:14" x14ac:dyDescent="0.3">
      <c r="A2452" s="74">
        <v>490058</v>
      </c>
      <c r="B2452" s="74" t="s">
        <v>83</v>
      </c>
      <c r="C2452" s="74">
        <v>35</v>
      </c>
      <c r="D2452" s="74" t="s">
        <v>869</v>
      </c>
      <c r="E2452" s="74" t="s">
        <v>6223</v>
      </c>
      <c r="F2452" s="74" t="s">
        <v>852</v>
      </c>
      <c r="G2452" s="74" t="s">
        <v>160</v>
      </c>
      <c r="H2452" s="74">
        <v>26181</v>
      </c>
      <c r="I2452" s="110"/>
      <c r="J2452" s="110"/>
      <c r="K2452" s="110"/>
      <c r="L2452" s="110"/>
      <c r="M2452" s="110"/>
      <c r="N2452" s="110">
        <v>0</v>
      </c>
    </row>
    <row r="2453" spans="1:14" x14ac:dyDescent="0.3">
      <c r="A2453" s="74">
        <v>490011</v>
      </c>
      <c r="B2453" s="74" t="s">
        <v>83</v>
      </c>
      <c r="C2453" s="74">
        <v>35</v>
      </c>
      <c r="D2453" s="74" t="s">
        <v>5000</v>
      </c>
      <c r="E2453" s="74" t="s">
        <v>5001</v>
      </c>
      <c r="F2453" s="74" t="s">
        <v>2367</v>
      </c>
      <c r="G2453" s="74" t="s">
        <v>160</v>
      </c>
      <c r="H2453" s="74">
        <v>26032</v>
      </c>
      <c r="I2453" s="110">
        <v>2000</v>
      </c>
      <c r="J2453" s="110">
        <v>0</v>
      </c>
      <c r="K2453" s="110"/>
      <c r="L2453" s="110"/>
      <c r="M2453" s="110">
        <v>0</v>
      </c>
      <c r="N2453" s="110">
        <v>0</v>
      </c>
    </row>
    <row r="2454" spans="1:14" x14ac:dyDescent="0.3">
      <c r="A2454" s="74">
        <v>490017</v>
      </c>
      <c r="B2454" s="74" t="s">
        <v>83</v>
      </c>
      <c r="C2454" s="74">
        <v>35</v>
      </c>
      <c r="D2454" s="74" t="s">
        <v>5004</v>
      </c>
      <c r="E2454" s="74" t="s">
        <v>5005</v>
      </c>
      <c r="F2454" s="74" t="s">
        <v>2394</v>
      </c>
      <c r="G2454" s="74" t="s">
        <v>160</v>
      </c>
      <c r="H2454" s="74">
        <v>26033</v>
      </c>
      <c r="I2454" s="110">
        <v>0</v>
      </c>
      <c r="J2454" s="110"/>
      <c r="K2454" s="110">
        <v>0</v>
      </c>
      <c r="L2454" s="110"/>
      <c r="M2454" s="110">
        <v>0</v>
      </c>
      <c r="N2454" s="110">
        <v>0</v>
      </c>
    </row>
    <row r="2455" spans="1:14" x14ac:dyDescent="0.3">
      <c r="A2455" s="74">
        <v>490025</v>
      </c>
      <c r="B2455" s="74" t="s">
        <v>83</v>
      </c>
      <c r="C2455" s="74">
        <v>35</v>
      </c>
      <c r="D2455" s="74" t="s">
        <v>915</v>
      </c>
      <c r="E2455" s="74" t="s">
        <v>5009</v>
      </c>
      <c r="F2455" s="74" t="s">
        <v>5010</v>
      </c>
      <c r="G2455" s="74" t="s">
        <v>160</v>
      </c>
      <c r="H2455" s="74">
        <v>26301</v>
      </c>
      <c r="I2455" s="110">
        <v>0</v>
      </c>
      <c r="J2455" s="110"/>
      <c r="K2455" s="110"/>
      <c r="L2455" s="110"/>
      <c r="M2455" s="110"/>
      <c r="N2455" s="110"/>
    </row>
    <row r="2456" spans="1:14" x14ac:dyDescent="0.3">
      <c r="A2456" s="74">
        <v>490035</v>
      </c>
      <c r="B2456" s="74" t="s">
        <v>83</v>
      </c>
      <c r="C2456" s="74">
        <v>35</v>
      </c>
      <c r="D2456" s="74" t="s">
        <v>915</v>
      </c>
      <c r="E2456" s="74" t="s">
        <v>5011</v>
      </c>
      <c r="F2456" s="74" t="s">
        <v>5012</v>
      </c>
      <c r="G2456" s="74" t="s">
        <v>160</v>
      </c>
      <c r="H2456" s="74" t="s">
        <v>470</v>
      </c>
      <c r="I2456" s="110">
        <v>0</v>
      </c>
      <c r="J2456" s="110">
        <v>0</v>
      </c>
      <c r="K2456" s="110"/>
      <c r="L2456" s="110"/>
      <c r="M2456" s="110"/>
      <c r="N2456" s="110">
        <v>0</v>
      </c>
    </row>
    <row r="2457" spans="1:14" x14ac:dyDescent="0.3">
      <c r="A2457" s="74">
        <v>490040</v>
      </c>
      <c r="B2457" s="74" t="s">
        <v>83</v>
      </c>
      <c r="C2457" s="74">
        <v>35</v>
      </c>
      <c r="D2457" s="74" t="s">
        <v>915</v>
      </c>
      <c r="E2457" s="74" t="s">
        <v>5354</v>
      </c>
      <c r="F2457" s="74" t="s">
        <v>5017</v>
      </c>
      <c r="G2457" s="74" t="s">
        <v>160</v>
      </c>
      <c r="H2457" s="74">
        <v>25713</v>
      </c>
      <c r="I2457" s="110"/>
      <c r="J2457" s="110"/>
      <c r="K2457" s="110">
        <v>0</v>
      </c>
      <c r="L2457" s="110"/>
      <c r="M2457" s="110"/>
      <c r="N2457" s="110">
        <v>0</v>
      </c>
    </row>
    <row r="2458" spans="1:14" x14ac:dyDescent="0.3">
      <c r="A2458" s="74">
        <v>490076</v>
      </c>
      <c r="B2458" s="74" t="s">
        <v>83</v>
      </c>
      <c r="C2458" s="74">
        <v>35</v>
      </c>
      <c r="D2458" s="74" t="s">
        <v>1519</v>
      </c>
      <c r="E2458" s="74" t="s">
        <v>5046</v>
      </c>
      <c r="F2458" s="74" t="s">
        <v>5047</v>
      </c>
      <c r="G2458" s="74" t="s">
        <v>160</v>
      </c>
      <c r="H2458" s="74" t="s">
        <v>664</v>
      </c>
      <c r="I2458" s="110"/>
      <c r="J2458" s="110">
        <v>0</v>
      </c>
      <c r="K2458" s="110"/>
      <c r="L2458" s="110"/>
      <c r="M2458" s="110">
        <v>0</v>
      </c>
      <c r="N2458" s="110"/>
    </row>
    <row r="2459" spans="1:14" x14ac:dyDescent="0.3">
      <c r="A2459" s="74">
        <v>490069</v>
      </c>
      <c r="B2459" s="74" t="s">
        <v>83</v>
      </c>
      <c r="C2459" s="74">
        <v>35</v>
      </c>
      <c r="D2459" s="74" t="s">
        <v>5041</v>
      </c>
      <c r="E2459" s="74" t="s">
        <v>5042</v>
      </c>
      <c r="F2459" s="74" t="s">
        <v>5043</v>
      </c>
      <c r="G2459" s="74" t="s">
        <v>160</v>
      </c>
      <c r="H2459" s="74">
        <v>26431</v>
      </c>
      <c r="I2459" s="110">
        <v>0</v>
      </c>
      <c r="J2459" s="110"/>
      <c r="K2459" s="110">
        <v>0</v>
      </c>
      <c r="L2459" s="110"/>
      <c r="M2459" s="110"/>
      <c r="N2459" s="110"/>
    </row>
    <row r="2460" spans="1:14" x14ac:dyDescent="0.3">
      <c r="A2460" s="74">
        <v>490010</v>
      </c>
      <c r="B2460" s="74" t="s">
        <v>83</v>
      </c>
      <c r="C2460" s="74">
        <v>35</v>
      </c>
      <c r="D2460" s="74" t="s">
        <v>744</v>
      </c>
      <c r="E2460" s="74" t="s">
        <v>1561</v>
      </c>
      <c r="F2460" s="74" t="s">
        <v>4999</v>
      </c>
      <c r="G2460" s="74" t="s">
        <v>160</v>
      </c>
      <c r="H2460" s="74">
        <v>26030</v>
      </c>
      <c r="I2460" s="110">
        <v>0</v>
      </c>
      <c r="J2460" s="110">
        <v>0</v>
      </c>
      <c r="K2460" s="110"/>
      <c r="L2460" s="110"/>
      <c r="M2460" s="110"/>
      <c r="N2460" s="110"/>
    </row>
    <row r="2461" spans="1:14" x14ac:dyDescent="0.3">
      <c r="A2461" s="74">
        <v>490048</v>
      </c>
      <c r="B2461" s="74" t="s">
        <v>83</v>
      </c>
      <c r="C2461" s="74">
        <v>35</v>
      </c>
      <c r="D2461" s="74" t="s">
        <v>666</v>
      </c>
      <c r="E2461" s="74" t="s">
        <v>5024</v>
      </c>
      <c r="F2461" s="74" t="s">
        <v>5025</v>
      </c>
      <c r="G2461" s="74" t="s">
        <v>160</v>
      </c>
      <c r="H2461" s="74">
        <v>26582</v>
      </c>
      <c r="I2461" s="110"/>
      <c r="J2461" s="110"/>
      <c r="K2461" s="110"/>
      <c r="L2461" s="110"/>
      <c r="M2461" s="110">
        <v>100</v>
      </c>
      <c r="N2461" s="110">
        <v>115</v>
      </c>
    </row>
    <row r="2462" spans="1:14" x14ac:dyDescent="0.3">
      <c r="A2462" s="74">
        <v>490018</v>
      </c>
      <c r="B2462" s="74" t="s">
        <v>83</v>
      </c>
      <c r="C2462" s="74">
        <v>35</v>
      </c>
      <c r="D2462" s="74" t="s">
        <v>666</v>
      </c>
      <c r="E2462" s="74" t="s">
        <v>5006</v>
      </c>
      <c r="F2462" s="74" t="s">
        <v>2394</v>
      </c>
      <c r="G2462" s="74" t="s">
        <v>160</v>
      </c>
      <c r="H2462" s="74">
        <v>26033</v>
      </c>
      <c r="I2462" s="110">
        <v>100</v>
      </c>
      <c r="J2462" s="110"/>
      <c r="K2462" s="110"/>
      <c r="L2462" s="110"/>
      <c r="M2462" s="110"/>
      <c r="N2462" s="110">
        <v>0</v>
      </c>
    </row>
    <row r="2463" spans="1:14" x14ac:dyDescent="0.3">
      <c r="A2463" s="74">
        <v>490013</v>
      </c>
      <c r="B2463" s="74" t="s">
        <v>83</v>
      </c>
      <c r="C2463" s="74">
        <v>35</v>
      </c>
      <c r="D2463" s="74" t="s">
        <v>666</v>
      </c>
      <c r="E2463" s="74" t="s">
        <v>5002</v>
      </c>
      <c r="F2463" s="74" t="s">
        <v>5003</v>
      </c>
      <c r="G2463" s="74" t="s">
        <v>160</v>
      </c>
      <c r="H2463" s="74">
        <v>24701</v>
      </c>
      <c r="I2463" s="110">
        <v>999.5</v>
      </c>
      <c r="J2463" s="110">
        <v>0</v>
      </c>
      <c r="K2463" s="110"/>
      <c r="L2463" s="110"/>
      <c r="M2463" s="110"/>
      <c r="N2463" s="110">
        <v>0</v>
      </c>
    </row>
    <row r="2464" spans="1:14" x14ac:dyDescent="0.3">
      <c r="A2464" s="74">
        <v>210042</v>
      </c>
      <c r="B2464" s="74" t="s">
        <v>83</v>
      </c>
      <c r="C2464" s="74">
        <v>35</v>
      </c>
      <c r="D2464" s="74" t="s">
        <v>666</v>
      </c>
      <c r="E2464" s="74" t="s">
        <v>4996</v>
      </c>
      <c r="F2464" s="74" t="s">
        <v>4997</v>
      </c>
      <c r="G2464" s="74" t="s">
        <v>153</v>
      </c>
      <c r="H2464" s="74">
        <v>21502</v>
      </c>
      <c r="I2464" s="110">
        <v>0</v>
      </c>
      <c r="J2464" s="110">
        <v>0</v>
      </c>
      <c r="K2464" s="110"/>
      <c r="L2464" s="110"/>
      <c r="M2464" s="110"/>
      <c r="N2464" s="110"/>
    </row>
    <row r="2465" spans="1:14" x14ac:dyDescent="0.3">
      <c r="A2465" s="74">
        <v>490008</v>
      </c>
      <c r="B2465" s="74" t="s">
        <v>83</v>
      </c>
      <c r="C2465" s="74">
        <v>35</v>
      </c>
      <c r="D2465" s="74" t="s">
        <v>666</v>
      </c>
      <c r="E2465" s="74" t="s">
        <v>6285</v>
      </c>
      <c r="F2465" s="74" t="s">
        <v>4998</v>
      </c>
      <c r="G2465" s="74" t="s">
        <v>160</v>
      </c>
      <c r="H2465" s="74">
        <v>25801</v>
      </c>
      <c r="I2465" s="110">
        <v>1000</v>
      </c>
      <c r="J2465" s="110">
        <v>0</v>
      </c>
      <c r="K2465" s="110"/>
      <c r="L2465" s="110"/>
      <c r="M2465" s="110">
        <v>0</v>
      </c>
      <c r="N2465" s="110">
        <v>0</v>
      </c>
    </row>
    <row r="2466" spans="1:14" x14ac:dyDescent="0.3">
      <c r="A2466" s="74">
        <v>490044</v>
      </c>
      <c r="B2466" s="74" t="s">
        <v>83</v>
      </c>
      <c r="C2466" s="74">
        <v>35</v>
      </c>
      <c r="D2466" s="74" t="s">
        <v>666</v>
      </c>
      <c r="E2466" s="74" t="s">
        <v>5020</v>
      </c>
      <c r="F2466" s="74" t="s">
        <v>5021</v>
      </c>
      <c r="G2466" s="74" t="s">
        <v>160</v>
      </c>
      <c r="H2466" s="74">
        <v>25601</v>
      </c>
      <c r="I2466" s="110">
        <v>0</v>
      </c>
      <c r="J2466" s="110">
        <v>0</v>
      </c>
      <c r="K2466" s="110"/>
      <c r="L2466" s="110"/>
      <c r="M2466" s="110">
        <v>0</v>
      </c>
      <c r="N2466" s="110">
        <v>0</v>
      </c>
    </row>
    <row r="2467" spans="1:14" x14ac:dyDescent="0.3">
      <c r="A2467" s="74">
        <v>490046</v>
      </c>
      <c r="B2467" s="74" t="s">
        <v>83</v>
      </c>
      <c r="C2467" s="74">
        <v>35</v>
      </c>
      <c r="D2467" s="74" t="s">
        <v>666</v>
      </c>
      <c r="E2467" s="74" t="s">
        <v>5022</v>
      </c>
      <c r="F2467" s="74" t="s">
        <v>5023</v>
      </c>
      <c r="G2467" s="74" t="s">
        <v>160</v>
      </c>
      <c r="H2467" s="74">
        <v>26040</v>
      </c>
      <c r="I2467" s="110">
        <v>71</v>
      </c>
      <c r="J2467" s="110"/>
      <c r="K2467" s="110">
        <v>0</v>
      </c>
      <c r="L2467" s="110"/>
      <c r="M2467" s="110"/>
      <c r="N2467" s="110">
        <v>0</v>
      </c>
    </row>
    <row r="2468" spans="1:14" x14ac:dyDescent="0.3">
      <c r="A2468" s="74">
        <v>490056</v>
      </c>
      <c r="B2468" s="74" t="s">
        <v>83</v>
      </c>
      <c r="C2468" s="74">
        <v>35</v>
      </c>
      <c r="D2468" s="74" t="s">
        <v>666</v>
      </c>
      <c r="E2468" s="74" t="s">
        <v>5029</v>
      </c>
      <c r="F2468" s="74" t="s">
        <v>5030</v>
      </c>
      <c r="G2468" s="74" t="s">
        <v>160</v>
      </c>
      <c r="H2468" s="74">
        <v>26041</v>
      </c>
      <c r="I2468" s="110">
        <v>1003</v>
      </c>
      <c r="J2468" s="110">
        <v>0</v>
      </c>
      <c r="K2468" s="110">
        <v>0</v>
      </c>
      <c r="L2468" s="110"/>
      <c r="M2468" s="110">
        <v>0</v>
      </c>
      <c r="N2468" s="110">
        <v>449</v>
      </c>
    </row>
    <row r="2469" spans="1:14" x14ac:dyDescent="0.3">
      <c r="A2469" s="74">
        <v>490060</v>
      </c>
      <c r="B2469" s="74" t="s">
        <v>83</v>
      </c>
      <c r="C2469" s="74">
        <v>35</v>
      </c>
      <c r="D2469" s="74" t="s">
        <v>666</v>
      </c>
      <c r="E2469" s="74" t="s">
        <v>5298</v>
      </c>
      <c r="F2469" s="74" t="s">
        <v>5299</v>
      </c>
      <c r="G2469" s="74" t="s">
        <v>160</v>
      </c>
      <c r="H2469" s="74">
        <v>26101</v>
      </c>
      <c r="I2469" s="110">
        <v>1875</v>
      </c>
      <c r="J2469" s="110">
        <v>0</v>
      </c>
      <c r="K2469" s="110">
        <v>0</v>
      </c>
      <c r="L2469" s="110">
        <v>0</v>
      </c>
      <c r="M2469" s="110">
        <v>0</v>
      </c>
      <c r="N2469" s="110">
        <v>587</v>
      </c>
    </row>
    <row r="2470" spans="1:14" x14ac:dyDescent="0.3">
      <c r="A2470" s="74">
        <v>490062</v>
      </c>
      <c r="B2470" s="74" t="s">
        <v>83</v>
      </c>
      <c r="C2470" s="74">
        <v>35</v>
      </c>
      <c r="D2470" s="74" t="s">
        <v>666</v>
      </c>
      <c r="E2470" s="74" t="s">
        <v>5033</v>
      </c>
      <c r="F2470" s="74" t="s">
        <v>1709</v>
      </c>
      <c r="G2470" s="74" t="s">
        <v>160</v>
      </c>
      <c r="H2470" s="74">
        <v>24740</v>
      </c>
      <c r="I2470" s="110">
        <v>512.5</v>
      </c>
      <c r="J2470" s="110">
        <v>0</v>
      </c>
      <c r="K2470" s="110">
        <v>0</v>
      </c>
      <c r="L2470" s="110"/>
      <c r="M2470" s="110"/>
      <c r="N2470" s="110">
        <v>0</v>
      </c>
    </row>
    <row r="2471" spans="1:14" x14ac:dyDescent="0.3">
      <c r="A2471" s="74">
        <v>490066</v>
      </c>
      <c r="B2471" s="74" t="s">
        <v>83</v>
      </c>
      <c r="C2471" s="74">
        <v>35</v>
      </c>
      <c r="D2471" s="74" t="s">
        <v>666</v>
      </c>
      <c r="E2471" s="74" t="s">
        <v>5037</v>
      </c>
      <c r="F2471" s="74" t="s">
        <v>5038</v>
      </c>
      <c r="G2471" s="74" t="s">
        <v>160</v>
      </c>
      <c r="H2471" s="74">
        <v>26164</v>
      </c>
      <c r="I2471" s="110">
        <v>0</v>
      </c>
      <c r="J2471" s="110"/>
      <c r="K2471" s="110">
        <v>0</v>
      </c>
      <c r="L2471" s="110"/>
      <c r="M2471" s="110">
        <v>0</v>
      </c>
      <c r="N2471" s="110">
        <v>0</v>
      </c>
    </row>
    <row r="2472" spans="1:14" x14ac:dyDescent="0.3">
      <c r="A2472" s="74">
        <v>490039</v>
      </c>
      <c r="B2472" s="74" t="s">
        <v>83</v>
      </c>
      <c r="C2472" s="74">
        <v>35</v>
      </c>
      <c r="D2472" s="74" t="s">
        <v>666</v>
      </c>
      <c r="E2472" s="74" t="s">
        <v>5016</v>
      </c>
      <c r="F2472" s="74" t="s">
        <v>3251</v>
      </c>
      <c r="G2472" s="74" t="s">
        <v>160</v>
      </c>
      <c r="H2472" s="74">
        <v>26354</v>
      </c>
      <c r="I2472" s="110">
        <v>0</v>
      </c>
      <c r="J2472" s="110"/>
      <c r="K2472" s="110"/>
      <c r="L2472" s="110"/>
      <c r="M2472" s="110">
        <v>0</v>
      </c>
      <c r="N2472" s="110">
        <v>0</v>
      </c>
    </row>
    <row r="2473" spans="1:14" x14ac:dyDescent="0.3">
      <c r="A2473" s="74">
        <v>490054</v>
      </c>
      <c r="B2473" s="74" t="s">
        <v>83</v>
      </c>
      <c r="C2473" s="74">
        <v>35</v>
      </c>
      <c r="D2473" s="74" t="s">
        <v>666</v>
      </c>
      <c r="E2473" s="74" t="s">
        <v>5026</v>
      </c>
      <c r="F2473" s="74" t="s">
        <v>707</v>
      </c>
      <c r="G2473" s="74" t="s">
        <v>160</v>
      </c>
      <c r="H2473" s="74">
        <v>25136</v>
      </c>
      <c r="I2473" s="110">
        <v>0</v>
      </c>
      <c r="J2473" s="110"/>
      <c r="K2473" s="110"/>
      <c r="L2473" s="110"/>
      <c r="M2473" s="110"/>
      <c r="N2473" s="110">
        <v>0</v>
      </c>
    </row>
    <row r="2474" spans="1:14" x14ac:dyDescent="0.3">
      <c r="A2474" s="74">
        <v>490055</v>
      </c>
      <c r="B2474" s="74" t="s">
        <v>83</v>
      </c>
      <c r="C2474" s="74">
        <v>35</v>
      </c>
      <c r="D2474" s="74" t="s">
        <v>666</v>
      </c>
      <c r="E2474" s="74" t="s">
        <v>5027</v>
      </c>
      <c r="F2474" s="74" t="s">
        <v>5028</v>
      </c>
      <c r="G2474" s="74" t="s">
        <v>160</v>
      </c>
      <c r="H2474" s="74">
        <v>26501</v>
      </c>
      <c r="I2474" s="110">
        <v>0</v>
      </c>
      <c r="J2474" s="110">
        <v>0</v>
      </c>
      <c r="K2474" s="110"/>
      <c r="L2474" s="110"/>
      <c r="M2474" s="110">
        <v>0</v>
      </c>
      <c r="N2474" s="110">
        <v>0</v>
      </c>
    </row>
    <row r="2475" spans="1:14" x14ac:dyDescent="0.3">
      <c r="A2475" s="74">
        <v>490059</v>
      </c>
      <c r="B2475" s="74" t="s">
        <v>83</v>
      </c>
      <c r="C2475" s="74">
        <v>35</v>
      </c>
      <c r="D2475" s="74" t="s">
        <v>666</v>
      </c>
      <c r="E2475" s="74" t="s">
        <v>2761</v>
      </c>
      <c r="F2475" s="74" t="s">
        <v>5031</v>
      </c>
      <c r="G2475" s="74" t="s">
        <v>160</v>
      </c>
      <c r="H2475" s="74" t="s">
        <v>469</v>
      </c>
      <c r="I2475" s="110">
        <v>400</v>
      </c>
      <c r="J2475" s="110"/>
      <c r="K2475" s="110">
        <v>0</v>
      </c>
      <c r="L2475" s="110"/>
      <c r="M2475" s="110">
        <v>0</v>
      </c>
      <c r="N2475" s="110">
        <v>25</v>
      </c>
    </row>
    <row r="2476" spans="1:14" x14ac:dyDescent="0.3">
      <c r="A2476" s="74">
        <v>490068</v>
      </c>
      <c r="B2476" s="74" t="s">
        <v>83</v>
      </c>
      <c r="C2476" s="74">
        <v>35</v>
      </c>
      <c r="D2476" s="74" t="s">
        <v>666</v>
      </c>
      <c r="E2476" s="74" t="s">
        <v>5039</v>
      </c>
      <c r="F2476" s="74" t="s">
        <v>5040</v>
      </c>
      <c r="G2476" s="74" t="s">
        <v>160</v>
      </c>
      <c r="H2476" s="74">
        <v>25177</v>
      </c>
      <c r="I2476" s="110">
        <v>0</v>
      </c>
      <c r="J2476" s="110">
        <v>0</v>
      </c>
      <c r="K2476" s="110"/>
      <c r="L2476" s="110"/>
      <c r="M2476" s="110"/>
      <c r="N2476" s="110"/>
    </row>
    <row r="2477" spans="1:14" x14ac:dyDescent="0.3">
      <c r="A2477" s="74">
        <v>490075</v>
      </c>
      <c r="B2477" s="74" t="s">
        <v>83</v>
      </c>
      <c r="C2477" s="74">
        <v>35</v>
      </c>
      <c r="D2477" s="74" t="s">
        <v>666</v>
      </c>
      <c r="E2477" s="74" t="s">
        <v>5044</v>
      </c>
      <c r="F2477" s="74" t="s">
        <v>5045</v>
      </c>
      <c r="G2477" s="74" t="s">
        <v>160</v>
      </c>
      <c r="H2477" s="74">
        <v>26062</v>
      </c>
      <c r="I2477" s="110">
        <v>0</v>
      </c>
      <c r="J2477" s="110">
        <v>0</v>
      </c>
      <c r="K2477" s="110"/>
      <c r="L2477" s="110"/>
      <c r="M2477" s="110"/>
      <c r="N2477" s="110">
        <v>0</v>
      </c>
    </row>
    <row r="2478" spans="1:14" x14ac:dyDescent="0.3">
      <c r="A2478" s="74">
        <v>490078</v>
      </c>
      <c r="B2478" s="74" t="s">
        <v>83</v>
      </c>
      <c r="C2478" s="74">
        <v>35</v>
      </c>
      <c r="D2478" s="74" t="s">
        <v>666</v>
      </c>
      <c r="E2478" s="74" t="s">
        <v>5048</v>
      </c>
      <c r="F2478" s="74" t="s">
        <v>5049</v>
      </c>
      <c r="G2478" s="74" t="s">
        <v>160</v>
      </c>
      <c r="H2478" s="74">
        <v>26003</v>
      </c>
      <c r="I2478" s="110">
        <v>0</v>
      </c>
      <c r="J2478" s="110">
        <v>0</v>
      </c>
      <c r="K2478" s="110"/>
      <c r="L2478" s="110"/>
      <c r="M2478" s="110">
        <v>0</v>
      </c>
      <c r="N2478" s="110">
        <v>0</v>
      </c>
    </row>
    <row r="2479" spans="1:14" x14ac:dyDescent="0.3">
      <c r="A2479" s="74">
        <v>490038</v>
      </c>
      <c r="B2479" s="74" t="s">
        <v>83</v>
      </c>
      <c r="C2479" s="74">
        <v>35</v>
      </c>
      <c r="D2479" s="74" t="s">
        <v>5013</v>
      </c>
      <c r="E2479" s="74" t="s">
        <v>5014</v>
      </c>
      <c r="F2479" s="74" t="s">
        <v>5015</v>
      </c>
      <c r="G2479" s="74" t="s">
        <v>160</v>
      </c>
      <c r="H2479" s="74">
        <v>26039</v>
      </c>
      <c r="I2479" s="110"/>
      <c r="J2479" s="110"/>
      <c r="K2479" s="110"/>
      <c r="L2479" s="110"/>
      <c r="M2479" s="110"/>
      <c r="N2479" s="110"/>
    </row>
    <row r="2480" spans="1:14" x14ac:dyDescent="0.3">
      <c r="A2480" s="74">
        <v>490079</v>
      </c>
      <c r="B2480" s="74" t="s">
        <v>83</v>
      </c>
      <c r="C2480" s="74">
        <v>35</v>
      </c>
      <c r="D2480" s="74" t="s">
        <v>5050</v>
      </c>
      <c r="E2480" s="74" t="s">
        <v>5051</v>
      </c>
      <c r="F2480" s="74" t="s">
        <v>5052</v>
      </c>
      <c r="G2480" s="74" t="s">
        <v>160</v>
      </c>
      <c r="H2480" s="74">
        <v>26003</v>
      </c>
      <c r="I2480" s="110">
        <v>0</v>
      </c>
      <c r="J2480" s="110">
        <v>0</v>
      </c>
      <c r="K2480" s="110"/>
      <c r="L2480" s="110"/>
      <c r="M2480" s="110"/>
      <c r="N2480" s="110"/>
    </row>
    <row r="2481" spans="1:14" x14ac:dyDescent="0.3">
      <c r="A2481" s="74">
        <v>490041</v>
      </c>
      <c r="B2481" s="74" t="s">
        <v>83</v>
      </c>
      <c r="C2481" s="74">
        <v>35</v>
      </c>
      <c r="D2481" s="74" t="s">
        <v>5018</v>
      </c>
      <c r="E2481" s="74" t="s">
        <v>5019</v>
      </c>
      <c r="F2481" s="74" t="s">
        <v>5017</v>
      </c>
      <c r="G2481" s="74" t="s">
        <v>160</v>
      </c>
      <c r="H2481" s="74">
        <v>25704</v>
      </c>
      <c r="I2481" s="110">
        <v>0</v>
      </c>
      <c r="J2481" s="110">
        <v>0</v>
      </c>
      <c r="K2481" s="110"/>
      <c r="L2481" s="110"/>
      <c r="M2481" s="110"/>
      <c r="N2481" s="110"/>
    </row>
    <row r="2482" spans="1:14" x14ac:dyDescent="0.3">
      <c r="A2482" s="74">
        <v>499035</v>
      </c>
      <c r="B2482" s="74" t="s">
        <v>83</v>
      </c>
      <c r="C2482" s="74">
        <v>35</v>
      </c>
      <c r="D2482" s="74" t="s">
        <v>5056</v>
      </c>
      <c r="E2482" s="74" t="s">
        <v>5057</v>
      </c>
      <c r="F2482" s="74" t="s">
        <v>5032</v>
      </c>
      <c r="G2482" s="74" t="s">
        <v>160</v>
      </c>
      <c r="H2482" s="74">
        <v>26101</v>
      </c>
      <c r="I2482" s="110">
        <v>0</v>
      </c>
      <c r="J2482" s="110"/>
      <c r="K2482" s="110"/>
      <c r="L2482" s="110"/>
      <c r="M2482" s="110"/>
      <c r="N2482" s="110">
        <v>0</v>
      </c>
    </row>
    <row r="2483" spans="1:14" x14ac:dyDescent="0.3">
      <c r="A2483" s="74">
        <v>490064</v>
      </c>
      <c r="B2483" s="74" t="s">
        <v>83</v>
      </c>
      <c r="C2483" s="74">
        <v>35</v>
      </c>
      <c r="D2483" s="74" t="s">
        <v>5034</v>
      </c>
      <c r="E2483" s="74" t="s">
        <v>5035</v>
      </c>
      <c r="F2483" s="74" t="s">
        <v>5036</v>
      </c>
      <c r="G2483" s="74" t="s">
        <v>160</v>
      </c>
      <c r="H2483" s="74">
        <v>26055</v>
      </c>
      <c r="I2483" s="110"/>
      <c r="J2483" s="110">
        <v>0</v>
      </c>
      <c r="K2483" s="110"/>
      <c r="L2483" s="110"/>
      <c r="M2483" s="110"/>
      <c r="N2483" s="110"/>
    </row>
    <row r="2484" spans="1:14" x14ac:dyDescent="0.3">
      <c r="A2484" s="74">
        <v>490023</v>
      </c>
      <c r="B2484" s="74" t="s">
        <v>83</v>
      </c>
      <c r="C2484" s="74">
        <v>35</v>
      </c>
      <c r="D2484" s="74" t="s">
        <v>5007</v>
      </c>
      <c r="E2484" s="74" t="s">
        <v>5008</v>
      </c>
      <c r="F2484" s="74" t="s">
        <v>1491</v>
      </c>
      <c r="G2484" s="74" t="s">
        <v>160</v>
      </c>
      <c r="H2484" s="74">
        <v>25362</v>
      </c>
      <c r="I2484" s="110">
        <v>0</v>
      </c>
      <c r="J2484" s="110">
        <v>0</v>
      </c>
      <c r="K2484" s="110">
        <v>0</v>
      </c>
      <c r="L2484" s="110"/>
      <c r="M2484" s="110"/>
      <c r="N2484" s="110">
        <v>0</v>
      </c>
    </row>
    <row r="2485" spans="1:14" x14ac:dyDescent="0.3">
      <c r="A2485" s="74">
        <v>490042</v>
      </c>
      <c r="B2485" s="74" t="s">
        <v>83</v>
      </c>
      <c r="C2485" s="74">
        <v>35</v>
      </c>
      <c r="D2485" s="74" t="s">
        <v>6224</v>
      </c>
      <c r="E2485" s="74" t="s">
        <v>6225</v>
      </c>
      <c r="F2485" s="74" t="s">
        <v>6226</v>
      </c>
      <c r="G2485" s="74" t="s">
        <v>160</v>
      </c>
      <c r="H2485" s="74">
        <v>25704</v>
      </c>
      <c r="I2485" s="110">
        <v>0</v>
      </c>
      <c r="J2485" s="110"/>
      <c r="K2485" s="110"/>
      <c r="L2485" s="110"/>
      <c r="M2485" s="110"/>
      <c r="N2485" s="110">
        <v>523</v>
      </c>
    </row>
    <row r="2486" spans="1:14" x14ac:dyDescent="0.3">
      <c r="A2486" s="74">
        <v>490082</v>
      </c>
      <c r="B2486" s="74" t="s">
        <v>83</v>
      </c>
      <c r="C2486" s="74">
        <v>35</v>
      </c>
      <c r="D2486" s="74" t="s">
        <v>5053</v>
      </c>
      <c r="E2486" s="74" t="s">
        <v>5054</v>
      </c>
      <c r="F2486" s="74" t="s">
        <v>5055</v>
      </c>
      <c r="G2486" s="74" t="s">
        <v>160</v>
      </c>
      <c r="H2486" s="74">
        <v>26591</v>
      </c>
      <c r="I2486" s="110">
        <v>0</v>
      </c>
      <c r="J2486" s="110">
        <v>0</v>
      </c>
      <c r="K2486" s="110"/>
      <c r="L2486" s="110"/>
      <c r="M2486" s="110"/>
      <c r="N2486" s="110"/>
    </row>
    <row r="2487" spans="1:14" x14ac:dyDescent="0.3">
      <c r="A2487" s="74">
        <v>530199</v>
      </c>
      <c r="B2487" s="74" t="s">
        <v>486</v>
      </c>
      <c r="C2487" s="74">
        <v>36</v>
      </c>
      <c r="D2487" s="74" t="s">
        <v>6266</v>
      </c>
      <c r="E2487" s="74" t="s">
        <v>967</v>
      </c>
      <c r="F2487" s="74" t="s">
        <v>1602</v>
      </c>
      <c r="G2487" s="74" t="s">
        <v>210</v>
      </c>
      <c r="H2487" s="74">
        <v>46206</v>
      </c>
      <c r="I2487" s="110">
        <v>0</v>
      </c>
      <c r="J2487" s="110"/>
      <c r="K2487" s="110"/>
      <c r="L2487" s="110"/>
      <c r="M2487" s="110"/>
      <c r="N2487" s="110"/>
    </row>
    <row r="2488" spans="1:14" x14ac:dyDescent="0.3">
      <c r="A2488" s="74">
        <v>530100</v>
      </c>
      <c r="B2488" s="74" t="s">
        <v>486</v>
      </c>
      <c r="C2488" s="74">
        <v>36</v>
      </c>
      <c r="D2488" s="74" t="s">
        <v>6227</v>
      </c>
      <c r="E2488" s="74" t="s">
        <v>967</v>
      </c>
      <c r="F2488" s="74" t="s">
        <v>1602</v>
      </c>
      <c r="G2488" s="74" t="s">
        <v>210</v>
      </c>
      <c r="H2488" s="74" t="s">
        <v>2996</v>
      </c>
      <c r="I2488" s="110"/>
      <c r="J2488" s="110"/>
      <c r="K2488" s="110"/>
      <c r="L2488" s="110"/>
      <c r="M2488" s="110"/>
      <c r="N2488" s="110"/>
    </row>
    <row r="2489" spans="1:14" x14ac:dyDescent="0.3">
      <c r="A2489" s="74">
        <v>530001</v>
      </c>
      <c r="B2489" s="74" t="s">
        <v>486</v>
      </c>
      <c r="C2489" s="74">
        <v>36</v>
      </c>
      <c r="D2489" s="74" t="s">
        <v>5318</v>
      </c>
      <c r="E2489" s="74"/>
      <c r="F2489" s="74"/>
      <c r="G2489" s="74"/>
      <c r="H2489" s="74"/>
      <c r="I2489" s="110">
        <v>100</v>
      </c>
      <c r="J2489" s="110">
        <v>162.35</v>
      </c>
      <c r="K2489" s="110">
        <v>0</v>
      </c>
      <c r="L2489" s="110">
        <v>0</v>
      </c>
      <c r="M2489" s="110">
        <v>0</v>
      </c>
      <c r="N2489" s="110">
        <v>0</v>
      </c>
    </row>
    <row r="2490" spans="1:14" x14ac:dyDescent="0.3">
      <c r="A2490" s="74">
        <v>260231</v>
      </c>
      <c r="B2490" s="74" t="s">
        <v>107</v>
      </c>
      <c r="C2490" s="74">
        <v>37</v>
      </c>
      <c r="D2490" s="74" t="s">
        <v>5114</v>
      </c>
      <c r="E2490" s="74" t="s">
        <v>5115</v>
      </c>
      <c r="F2490" s="74" t="s">
        <v>5062</v>
      </c>
      <c r="G2490" s="74" t="s">
        <v>263</v>
      </c>
      <c r="H2490" s="74" t="s">
        <v>473</v>
      </c>
      <c r="I2490" s="110">
        <v>0</v>
      </c>
      <c r="J2490" s="110"/>
      <c r="K2490" s="110"/>
      <c r="L2490" s="110">
        <v>0</v>
      </c>
      <c r="M2490" s="110">
        <v>0</v>
      </c>
      <c r="N2490" s="110">
        <v>0</v>
      </c>
    </row>
    <row r="2491" spans="1:14" x14ac:dyDescent="0.3">
      <c r="A2491" s="74">
        <v>260233</v>
      </c>
      <c r="B2491" s="74" t="s">
        <v>107</v>
      </c>
      <c r="C2491" s="74">
        <v>37</v>
      </c>
      <c r="D2491" s="74" t="s">
        <v>5116</v>
      </c>
      <c r="E2491" s="74" t="s">
        <v>5117</v>
      </c>
      <c r="F2491" s="74" t="s">
        <v>5062</v>
      </c>
      <c r="G2491" s="74" t="s">
        <v>263</v>
      </c>
      <c r="H2491" s="74">
        <v>64155</v>
      </c>
      <c r="I2491" s="110">
        <v>1250</v>
      </c>
      <c r="J2491" s="110"/>
      <c r="K2491" s="110"/>
      <c r="L2491" s="110"/>
      <c r="M2491" s="110">
        <v>0</v>
      </c>
      <c r="N2491" s="110">
        <v>75</v>
      </c>
    </row>
    <row r="2492" spans="1:14" x14ac:dyDescent="0.3">
      <c r="A2492" s="74">
        <v>260059</v>
      </c>
      <c r="B2492" s="74" t="s">
        <v>107</v>
      </c>
      <c r="C2492" s="74">
        <v>37</v>
      </c>
      <c r="D2492" s="74" t="s">
        <v>5098</v>
      </c>
      <c r="E2492" s="74" t="s">
        <v>5099</v>
      </c>
      <c r="F2492" s="74" t="s">
        <v>5100</v>
      </c>
      <c r="G2492" s="74" t="s">
        <v>263</v>
      </c>
      <c r="H2492" s="74">
        <v>64012</v>
      </c>
      <c r="I2492" s="110">
        <v>2000</v>
      </c>
      <c r="J2492" s="110"/>
      <c r="K2492" s="110"/>
      <c r="L2492" s="110"/>
      <c r="M2492" s="110">
        <v>0</v>
      </c>
      <c r="N2492" s="110">
        <v>0</v>
      </c>
    </row>
    <row r="2493" spans="1:14" x14ac:dyDescent="0.3">
      <c r="A2493" s="74">
        <v>260217</v>
      </c>
      <c r="B2493" s="74" t="s">
        <v>107</v>
      </c>
      <c r="C2493" s="74">
        <v>37</v>
      </c>
      <c r="D2493" s="74" t="s">
        <v>5825</v>
      </c>
      <c r="E2493" s="74" t="s">
        <v>5826</v>
      </c>
      <c r="F2493" s="74" t="s">
        <v>5111</v>
      </c>
      <c r="G2493" s="74" t="s">
        <v>263</v>
      </c>
      <c r="H2493" s="74">
        <v>64052</v>
      </c>
      <c r="I2493" s="110">
        <v>0</v>
      </c>
      <c r="J2493" s="110"/>
      <c r="K2493" s="110"/>
      <c r="L2493" s="110"/>
      <c r="M2493" s="110"/>
      <c r="N2493" s="110"/>
    </row>
    <row r="2494" spans="1:14" x14ac:dyDescent="0.3">
      <c r="A2494" s="74">
        <v>170208</v>
      </c>
      <c r="B2494" s="74" t="s">
        <v>107</v>
      </c>
      <c r="C2494" s="74">
        <v>37</v>
      </c>
      <c r="D2494" s="74" t="s">
        <v>5085</v>
      </c>
      <c r="E2494" s="74" t="s">
        <v>5086</v>
      </c>
      <c r="F2494" s="74" t="s">
        <v>5087</v>
      </c>
      <c r="G2494" s="74" t="s">
        <v>221</v>
      </c>
      <c r="H2494" s="74">
        <v>66210</v>
      </c>
      <c r="I2494" s="110">
        <v>86.91</v>
      </c>
      <c r="J2494" s="110"/>
      <c r="K2494" s="110"/>
      <c r="L2494" s="110"/>
      <c r="M2494" s="110">
        <v>80</v>
      </c>
      <c r="N2494" s="110">
        <v>145</v>
      </c>
    </row>
    <row r="2495" spans="1:14" x14ac:dyDescent="0.3">
      <c r="A2495" s="74">
        <v>179038</v>
      </c>
      <c r="B2495" s="74" t="s">
        <v>107</v>
      </c>
      <c r="C2495" s="74">
        <v>37</v>
      </c>
      <c r="D2495" s="74" t="s">
        <v>5827</v>
      </c>
      <c r="E2495" s="74" t="s">
        <v>5828</v>
      </c>
      <c r="F2495" s="74" t="s">
        <v>3556</v>
      </c>
      <c r="G2495" s="74" t="s">
        <v>221</v>
      </c>
      <c r="H2495" s="74">
        <v>66203</v>
      </c>
      <c r="I2495" s="110"/>
      <c r="J2495" s="110"/>
      <c r="K2495" s="110"/>
      <c r="L2495" s="110"/>
      <c r="M2495" s="110"/>
      <c r="N2495" s="110"/>
    </row>
    <row r="2496" spans="1:14" x14ac:dyDescent="0.3">
      <c r="A2496" s="74">
        <v>260238</v>
      </c>
      <c r="B2496" s="74" t="s">
        <v>107</v>
      </c>
      <c r="C2496" s="74">
        <v>37</v>
      </c>
      <c r="D2496" s="74" t="s">
        <v>744</v>
      </c>
      <c r="E2496" s="74" t="s">
        <v>5119</v>
      </c>
      <c r="F2496" s="74" t="s">
        <v>5062</v>
      </c>
      <c r="G2496" s="74" t="s">
        <v>263</v>
      </c>
      <c r="H2496" s="74">
        <v>64112</v>
      </c>
      <c r="I2496" s="110">
        <v>0</v>
      </c>
      <c r="J2496" s="110"/>
      <c r="K2496" s="110"/>
      <c r="L2496" s="110">
        <v>689</v>
      </c>
      <c r="M2496" s="110">
        <v>459</v>
      </c>
      <c r="N2496" s="110"/>
    </row>
    <row r="2497" spans="1:14" x14ac:dyDescent="0.3">
      <c r="A2497" s="74">
        <v>260239</v>
      </c>
      <c r="B2497" s="74" t="s">
        <v>107</v>
      </c>
      <c r="C2497" s="74">
        <v>37</v>
      </c>
      <c r="D2497" s="74" t="s">
        <v>5120</v>
      </c>
      <c r="E2497" s="74" t="s">
        <v>5121</v>
      </c>
      <c r="F2497" s="74" t="s">
        <v>5064</v>
      </c>
      <c r="G2497" s="74" t="s">
        <v>263</v>
      </c>
      <c r="H2497" s="74">
        <v>64113</v>
      </c>
      <c r="I2497" s="110">
        <v>7088.66</v>
      </c>
      <c r="J2497" s="110"/>
      <c r="K2497" s="110"/>
      <c r="L2497" s="110"/>
      <c r="M2497" s="110"/>
      <c r="N2497" s="110"/>
    </row>
    <row r="2498" spans="1:14" x14ac:dyDescent="0.3">
      <c r="A2498" s="74">
        <v>170163</v>
      </c>
      <c r="B2498" s="74" t="s">
        <v>107</v>
      </c>
      <c r="C2498" s="74">
        <v>460</v>
      </c>
      <c r="D2498" s="74" t="s">
        <v>5076</v>
      </c>
      <c r="E2498" s="74" t="s">
        <v>5077</v>
      </c>
      <c r="F2498" s="74" t="s">
        <v>5078</v>
      </c>
      <c r="G2498" s="74" t="s">
        <v>221</v>
      </c>
      <c r="H2498" s="74">
        <v>66202</v>
      </c>
      <c r="I2498" s="110">
        <v>0</v>
      </c>
      <c r="J2498" s="110"/>
      <c r="K2498" s="110"/>
      <c r="L2498" s="110"/>
      <c r="M2498" s="110"/>
      <c r="N2498" s="110">
        <v>0</v>
      </c>
    </row>
    <row r="2499" spans="1:14" x14ac:dyDescent="0.3">
      <c r="A2499" s="74">
        <v>260127</v>
      </c>
      <c r="B2499" s="74" t="s">
        <v>107</v>
      </c>
      <c r="C2499" s="74">
        <v>37</v>
      </c>
      <c r="D2499" s="74" t="s">
        <v>5105</v>
      </c>
      <c r="E2499" s="74" t="s">
        <v>5106</v>
      </c>
      <c r="F2499" s="74" t="s">
        <v>5107</v>
      </c>
      <c r="G2499" s="74" t="s">
        <v>263</v>
      </c>
      <c r="H2499" s="74" t="s">
        <v>472</v>
      </c>
      <c r="I2499" s="110"/>
      <c r="J2499" s="110"/>
      <c r="K2499" s="110"/>
      <c r="L2499" s="110"/>
      <c r="M2499" s="110"/>
      <c r="N2499" s="110"/>
    </row>
    <row r="2500" spans="1:14" x14ac:dyDescent="0.3">
      <c r="A2500" s="74">
        <v>260218</v>
      </c>
      <c r="B2500" s="74" t="s">
        <v>107</v>
      </c>
      <c r="C2500" s="74">
        <v>37</v>
      </c>
      <c r="D2500" s="74" t="s">
        <v>1606</v>
      </c>
      <c r="E2500" s="74" t="s">
        <v>5112</v>
      </c>
      <c r="F2500" s="74" t="s">
        <v>1859</v>
      </c>
      <c r="G2500" s="74" t="s">
        <v>263</v>
      </c>
      <c r="H2500" s="74">
        <v>64055</v>
      </c>
      <c r="I2500" s="110">
        <v>3589</v>
      </c>
      <c r="J2500" s="110"/>
      <c r="K2500" s="110">
        <v>0</v>
      </c>
      <c r="L2500" s="110">
        <v>0</v>
      </c>
      <c r="M2500" s="110"/>
      <c r="N2500" s="110">
        <v>0</v>
      </c>
    </row>
    <row r="2501" spans="1:14" x14ac:dyDescent="0.3">
      <c r="A2501" s="74">
        <v>260484</v>
      </c>
      <c r="B2501" s="74" t="s">
        <v>107</v>
      </c>
      <c r="C2501" s="74">
        <v>37</v>
      </c>
      <c r="D2501" s="74" t="s">
        <v>5829</v>
      </c>
      <c r="E2501" s="74" t="s">
        <v>5830</v>
      </c>
      <c r="F2501" s="74" t="s">
        <v>5064</v>
      </c>
      <c r="G2501" s="74" t="s">
        <v>263</v>
      </c>
      <c r="H2501" s="74" t="s">
        <v>5831</v>
      </c>
      <c r="I2501" s="110">
        <v>0</v>
      </c>
      <c r="J2501" s="110"/>
      <c r="K2501" s="110"/>
      <c r="L2501" s="110"/>
      <c r="M2501" s="110"/>
      <c r="N2501" s="110"/>
    </row>
    <row r="2502" spans="1:14" x14ac:dyDescent="0.3">
      <c r="A2502" s="74">
        <v>170095</v>
      </c>
      <c r="B2502" s="74" t="s">
        <v>107</v>
      </c>
      <c r="C2502" s="74">
        <v>37</v>
      </c>
      <c r="D2502" s="74" t="s">
        <v>5060</v>
      </c>
      <c r="E2502" s="74" t="s">
        <v>5061</v>
      </c>
      <c r="F2502" s="74" t="s">
        <v>5062</v>
      </c>
      <c r="G2502" s="74" t="s">
        <v>221</v>
      </c>
      <c r="H2502" s="74">
        <v>66106</v>
      </c>
      <c r="I2502" s="110">
        <v>279.76</v>
      </c>
      <c r="J2502" s="110"/>
      <c r="K2502" s="110">
        <v>0</v>
      </c>
      <c r="L2502" s="110"/>
      <c r="M2502" s="110"/>
      <c r="N2502" s="110">
        <v>61</v>
      </c>
    </row>
    <row r="2503" spans="1:14" x14ac:dyDescent="0.3">
      <c r="A2503" s="74">
        <v>260240</v>
      </c>
      <c r="B2503" s="74" t="s">
        <v>107</v>
      </c>
      <c r="C2503" s="74">
        <v>37</v>
      </c>
      <c r="D2503" s="74" t="s">
        <v>1934</v>
      </c>
      <c r="E2503" s="74" t="s">
        <v>5122</v>
      </c>
      <c r="F2503" s="74" t="s">
        <v>5123</v>
      </c>
      <c r="G2503" s="74" t="s">
        <v>263</v>
      </c>
      <c r="H2503" s="74">
        <v>64118</v>
      </c>
      <c r="I2503" s="110">
        <v>1000</v>
      </c>
      <c r="J2503" s="110"/>
      <c r="K2503" s="110"/>
      <c r="L2503" s="110"/>
      <c r="M2503" s="110"/>
      <c r="N2503" s="110">
        <v>0</v>
      </c>
    </row>
    <row r="2504" spans="1:14" x14ac:dyDescent="0.3">
      <c r="A2504" s="74">
        <v>170221</v>
      </c>
      <c r="B2504" s="74" t="s">
        <v>107</v>
      </c>
      <c r="C2504" s="74">
        <v>37</v>
      </c>
      <c r="D2504" s="74" t="s">
        <v>5090</v>
      </c>
      <c r="E2504" s="74" t="s">
        <v>5091</v>
      </c>
      <c r="F2504" s="74" t="s">
        <v>5092</v>
      </c>
      <c r="G2504" s="74" t="s">
        <v>221</v>
      </c>
      <c r="H2504" s="74" t="s">
        <v>5093</v>
      </c>
      <c r="I2504" s="110"/>
      <c r="J2504" s="110"/>
      <c r="K2504" s="110"/>
      <c r="L2504" s="110"/>
      <c r="M2504" s="110"/>
      <c r="N2504" s="110">
        <v>0</v>
      </c>
    </row>
    <row r="2505" spans="1:14" x14ac:dyDescent="0.3">
      <c r="A2505" s="74">
        <v>170211</v>
      </c>
      <c r="B2505" s="74" t="s">
        <v>107</v>
      </c>
      <c r="C2505" s="74">
        <v>37</v>
      </c>
      <c r="D2505" s="74" t="s">
        <v>3404</v>
      </c>
      <c r="E2505" s="74" t="s">
        <v>5088</v>
      </c>
      <c r="F2505" s="74" t="s">
        <v>5062</v>
      </c>
      <c r="G2505" s="74" t="s">
        <v>221</v>
      </c>
      <c r="H2505" s="74">
        <v>66112</v>
      </c>
      <c r="I2505" s="110">
        <v>0</v>
      </c>
      <c r="J2505" s="110"/>
      <c r="K2505" s="110"/>
      <c r="L2505" s="110"/>
      <c r="M2505" s="110"/>
      <c r="N2505" s="110"/>
    </row>
    <row r="2506" spans="1:14" x14ac:dyDescent="0.3">
      <c r="A2506" s="74">
        <v>260066</v>
      </c>
      <c r="B2506" s="74" t="s">
        <v>107</v>
      </c>
      <c r="C2506" s="74">
        <v>37</v>
      </c>
      <c r="D2506" s="74" t="s">
        <v>666</v>
      </c>
      <c r="E2506" s="74" t="s">
        <v>5101</v>
      </c>
      <c r="F2506" s="74" t="s">
        <v>5102</v>
      </c>
      <c r="G2506" s="74" t="s">
        <v>263</v>
      </c>
      <c r="H2506" s="74">
        <v>64015</v>
      </c>
      <c r="I2506" s="110">
        <v>1261.6600000000001</v>
      </c>
      <c r="J2506" s="110"/>
      <c r="K2506" s="110"/>
      <c r="L2506" s="110"/>
      <c r="M2506" s="110">
        <v>0</v>
      </c>
      <c r="N2506" s="110">
        <v>0</v>
      </c>
    </row>
    <row r="2507" spans="1:14" x14ac:dyDescent="0.3">
      <c r="A2507" s="74">
        <v>170035</v>
      </c>
      <c r="B2507" s="74" t="s">
        <v>107</v>
      </c>
      <c r="C2507" s="74">
        <v>37</v>
      </c>
      <c r="D2507" s="74" t="s">
        <v>666</v>
      </c>
      <c r="E2507" s="74" t="s">
        <v>5058</v>
      </c>
      <c r="F2507" s="74" t="s">
        <v>5059</v>
      </c>
      <c r="G2507" s="74" t="s">
        <v>221</v>
      </c>
      <c r="H2507" s="74" t="s">
        <v>530</v>
      </c>
      <c r="I2507" s="110">
        <v>413.89</v>
      </c>
      <c r="J2507" s="110"/>
      <c r="K2507" s="110">
        <v>0</v>
      </c>
      <c r="L2507" s="110">
        <v>0</v>
      </c>
      <c r="M2507" s="110">
        <v>0</v>
      </c>
      <c r="N2507" s="110">
        <v>0</v>
      </c>
    </row>
    <row r="2508" spans="1:14" x14ac:dyDescent="0.3">
      <c r="A2508" s="74">
        <v>260361</v>
      </c>
      <c r="B2508" s="74" t="s">
        <v>107</v>
      </c>
      <c r="C2508" s="74">
        <v>37</v>
      </c>
      <c r="D2508" s="74" t="s">
        <v>666</v>
      </c>
      <c r="E2508" s="74" t="s">
        <v>5147</v>
      </c>
      <c r="F2508" s="74" t="s">
        <v>5148</v>
      </c>
      <c r="G2508" s="74" t="s">
        <v>263</v>
      </c>
      <c r="H2508" s="74">
        <v>64079</v>
      </c>
      <c r="I2508" s="110">
        <v>0</v>
      </c>
      <c r="J2508" s="110"/>
      <c r="K2508" s="110"/>
      <c r="L2508" s="110"/>
      <c r="M2508" s="110"/>
      <c r="N2508" s="110">
        <v>1401</v>
      </c>
    </row>
    <row r="2509" spans="1:14" x14ac:dyDescent="0.3">
      <c r="A2509" s="74">
        <v>170118</v>
      </c>
      <c r="B2509" s="74" t="s">
        <v>107</v>
      </c>
      <c r="C2509" s="74">
        <v>37</v>
      </c>
      <c r="D2509" s="74" t="s">
        <v>666</v>
      </c>
      <c r="E2509" s="74" t="s">
        <v>5067</v>
      </c>
      <c r="F2509" s="74" t="s">
        <v>5068</v>
      </c>
      <c r="G2509" s="74" t="s">
        <v>221</v>
      </c>
      <c r="H2509" s="74">
        <v>66053</v>
      </c>
      <c r="I2509" s="110">
        <v>75</v>
      </c>
      <c r="J2509" s="110"/>
      <c r="K2509" s="110"/>
      <c r="L2509" s="110"/>
      <c r="M2509" s="110">
        <v>275</v>
      </c>
      <c r="N2509" s="110">
        <v>377.51</v>
      </c>
    </row>
    <row r="2510" spans="1:14" x14ac:dyDescent="0.3">
      <c r="A2510" s="74">
        <v>170136</v>
      </c>
      <c r="B2510" s="74" t="s">
        <v>107</v>
      </c>
      <c r="C2510" s="74">
        <v>37</v>
      </c>
      <c r="D2510" s="74" t="s">
        <v>666</v>
      </c>
      <c r="E2510" s="74" t="s">
        <v>5069</v>
      </c>
      <c r="F2510" s="74" t="s">
        <v>5070</v>
      </c>
      <c r="G2510" s="74" t="s">
        <v>221</v>
      </c>
      <c r="H2510" s="74">
        <v>66061</v>
      </c>
      <c r="I2510" s="110">
        <v>6308.97</v>
      </c>
      <c r="J2510" s="110"/>
      <c r="K2510" s="110"/>
      <c r="L2510" s="110">
        <v>0</v>
      </c>
      <c r="M2510" s="110">
        <v>270</v>
      </c>
      <c r="N2510" s="110">
        <v>611</v>
      </c>
    </row>
    <row r="2511" spans="1:14" x14ac:dyDescent="0.3">
      <c r="A2511" s="74">
        <v>170137</v>
      </c>
      <c r="B2511" s="74" t="s">
        <v>107</v>
      </c>
      <c r="C2511" s="74">
        <v>37</v>
      </c>
      <c r="D2511" s="74" t="s">
        <v>666</v>
      </c>
      <c r="E2511" s="74" t="s">
        <v>5071</v>
      </c>
      <c r="F2511" s="74" t="s">
        <v>5072</v>
      </c>
      <c r="G2511" s="74" t="s">
        <v>221</v>
      </c>
      <c r="H2511" s="74">
        <v>66064</v>
      </c>
      <c r="I2511" s="110">
        <v>0</v>
      </c>
      <c r="J2511" s="110"/>
      <c r="K2511" s="110">
        <v>0</v>
      </c>
      <c r="L2511" s="110"/>
      <c r="M2511" s="110">
        <v>0</v>
      </c>
      <c r="N2511" s="110">
        <v>0</v>
      </c>
    </row>
    <row r="2512" spans="1:14" x14ac:dyDescent="0.3">
      <c r="A2512" s="74">
        <v>260081</v>
      </c>
      <c r="B2512" s="74" t="s">
        <v>107</v>
      </c>
      <c r="C2512" s="74">
        <v>37</v>
      </c>
      <c r="D2512" s="74" t="s">
        <v>666</v>
      </c>
      <c r="E2512" s="74" t="s">
        <v>5103</v>
      </c>
      <c r="F2512" s="74" t="s">
        <v>5104</v>
      </c>
      <c r="G2512" s="74" t="s">
        <v>263</v>
      </c>
      <c r="H2512" s="74">
        <v>64016</v>
      </c>
      <c r="I2512" s="110"/>
      <c r="J2512" s="110"/>
      <c r="K2512" s="110"/>
      <c r="L2512" s="110"/>
      <c r="M2512" s="110">
        <v>0</v>
      </c>
      <c r="N2512" s="110"/>
    </row>
    <row r="2513" spans="1:14" x14ac:dyDescent="0.3">
      <c r="A2513" s="74">
        <v>260219</v>
      </c>
      <c r="B2513" s="74" t="s">
        <v>107</v>
      </c>
      <c r="C2513" s="74">
        <v>37</v>
      </c>
      <c r="D2513" s="74" t="s">
        <v>666</v>
      </c>
      <c r="E2513" s="74" t="s">
        <v>5113</v>
      </c>
      <c r="F2513" s="74" t="s">
        <v>5111</v>
      </c>
      <c r="G2513" s="74" t="s">
        <v>263</v>
      </c>
      <c r="H2513" s="74">
        <v>64050</v>
      </c>
      <c r="I2513" s="110">
        <v>666.66</v>
      </c>
      <c r="J2513" s="110">
        <v>0</v>
      </c>
      <c r="K2513" s="110">
        <v>25</v>
      </c>
      <c r="L2513" s="110">
        <v>25</v>
      </c>
      <c r="M2513" s="110">
        <v>45</v>
      </c>
      <c r="N2513" s="110">
        <v>500</v>
      </c>
    </row>
    <row r="2514" spans="1:14" x14ac:dyDescent="0.3">
      <c r="A2514" s="74">
        <v>260259</v>
      </c>
      <c r="B2514" s="74" t="s">
        <v>107</v>
      </c>
      <c r="C2514" s="74">
        <v>37</v>
      </c>
      <c r="D2514" s="74" t="s">
        <v>666</v>
      </c>
      <c r="E2514" s="74" t="s">
        <v>5282</v>
      </c>
      <c r="F2514" s="74" t="s">
        <v>2794</v>
      </c>
      <c r="G2514" s="74" t="s">
        <v>263</v>
      </c>
      <c r="H2514" s="74">
        <v>64060</v>
      </c>
      <c r="I2514" s="110">
        <v>0</v>
      </c>
      <c r="J2514" s="110"/>
      <c r="K2514" s="110"/>
      <c r="L2514" s="110"/>
      <c r="M2514" s="110"/>
      <c r="N2514" s="110">
        <v>0</v>
      </c>
    </row>
    <row r="2515" spans="1:14" x14ac:dyDescent="0.3">
      <c r="A2515" s="74">
        <v>260249</v>
      </c>
      <c r="B2515" s="74" t="s">
        <v>107</v>
      </c>
      <c r="C2515" s="74">
        <v>37</v>
      </c>
      <c r="D2515" s="74" t="s">
        <v>5131</v>
      </c>
      <c r="E2515" s="74" t="s">
        <v>5132</v>
      </c>
      <c r="F2515" s="74" t="s">
        <v>5133</v>
      </c>
      <c r="G2515" s="74" t="s">
        <v>263</v>
      </c>
      <c r="H2515" s="74">
        <v>64116</v>
      </c>
      <c r="I2515" s="110">
        <v>0</v>
      </c>
      <c r="J2515" s="110"/>
      <c r="K2515" s="110">
        <v>0</v>
      </c>
      <c r="L2515" s="110">
        <v>0</v>
      </c>
      <c r="M2515" s="110">
        <v>0</v>
      </c>
      <c r="N2515" s="110">
        <v>0</v>
      </c>
    </row>
    <row r="2516" spans="1:14" x14ac:dyDescent="0.3">
      <c r="A2516" s="74">
        <v>260465</v>
      </c>
      <c r="B2516" s="74" t="s">
        <v>107</v>
      </c>
      <c r="C2516" s="74">
        <v>37</v>
      </c>
      <c r="D2516" s="74" t="s">
        <v>3390</v>
      </c>
      <c r="E2516" s="74" t="s">
        <v>5161</v>
      </c>
      <c r="F2516" s="74" t="s">
        <v>5102</v>
      </c>
      <c r="G2516" s="74" t="s">
        <v>263</v>
      </c>
      <c r="H2516" s="74">
        <v>64015</v>
      </c>
      <c r="I2516" s="110">
        <v>0</v>
      </c>
      <c r="J2516" s="110"/>
      <c r="K2516" s="110"/>
      <c r="L2516" s="110"/>
      <c r="M2516" s="110"/>
      <c r="N2516" s="110">
        <v>0</v>
      </c>
    </row>
    <row r="2517" spans="1:14" x14ac:dyDescent="0.3">
      <c r="A2517" s="74">
        <v>260242</v>
      </c>
      <c r="B2517" s="74" t="s">
        <v>107</v>
      </c>
      <c r="C2517" s="74">
        <v>37</v>
      </c>
      <c r="D2517" s="74" t="s">
        <v>5124</v>
      </c>
      <c r="E2517" s="74" t="s">
        <v>5125</v>
      </c>
      <c r="F2517" s="74" t="s">
        <v>5064</v>
      </c>
      <c r="G2517" s="74" t="s">
        <v>263</v>
      </c>
      <c r="H2517" s="74">
        <v>64119</v>
      </c>
      <c r="I2517" s="110">
        <v>0</v>
      </c>
      <c r="J2517" s="110"/>
      <c r="K2517" s="110"/>
      <c r="L2517" s="110">
        <v>0</v>
      </c>
      <c r="M2517" s="110"/>
      <c r="N2517" s="110">
        <v>0</v>
      </c>
    </row>
    <row r="2518" spans="1:14" x14ac:dyDescent="0.3">
      <c r="A2518" s="74">
        <v>260243</v>
      </c>
      <c r="B2518" s="74" t="s">
        <v>107</v>
      </c>
      <c r="C2518" s="74">
        <v>37</v>
      </c>
      <c r="D2518" s="74" t="s">
        <v>5126</v>
      </c>
      <c r="E2518" s="74" t="s">
        <v>5127</v>
      </c>
      <c r="F2518" s="74" t="s">
        <v>5062</v>
      </c>
      <c r="G2518" s="74" t="s">
        <v>263</v>
      </c>
      <c r="H2518" s="74">
        <v>64134</v>
      </c>
      <c r="I2518" s="110">
        <v>200</v>
      </c>
      <c r="J2518" s="110"/>
      <c r="K2518" s="110">
        <v>0</v>
      </c>
      <c r="L2518" s="110"/>
      <c r="M2518" s="110"/>
      <c r="N2518" s="110">
        <v>0</v>
      </c>
    </row>
    <row r="2519" spans="1:14" x14ac:dyDescent="0.3">
      <c r="A2519" s="74">
        <v>170164</v>
      </c>
      <c r="B2519" s="74" t="s">
        <v>107</v>
      </c>
      <c r="C2519" s="74">
        <v>37</v>
      </c>
      <c r="D2519" s="74" t="s">
        <v>849</v>
      </c>
      <c r="E2519" s="74" t="s">
        <v>5079</v>
      </c>
      <c r="F2519" s="74" t="s">
        <v>5075</v>
      </c>
      <c r="G2519" s="74" t="s">
        <v>221</v>
      </c>
      <c r="H2519" s="74" t="s">
        <v>471</v>
      </c>
      <c r="I2519" s="110">
        <v>2712.71</v>
      </c>
      <c r="J2519" s="110"/>
      <c r="K2519" s="110">
        <v>0</v>
      </c>
      <c r="L2519" s="110">
        <v>0</v>
      </c>
      <c r="M2519" s="110">
        <v>0</v>
      </c>
      <c r="N2519" s="110">
        <v>733</v>
      </c>
    </row>
    <row r="2520" spans="1:14" x14ac:dyDescent="0.3">
      <c r="A2520" s="74">
        <v>260244</v>
      </c>
      <c r="B2520" s="74" t="s">
        <v>107</v>
      </c>
      <c r="C2520" s="74">
        <v>37</v>
      </c>
      <c r="D2520" s="74" t="s">
        <v>1935</v>
      </c>
      <c r="E2520" s="74" t="s">
        <v>5128</v>
      </c>
      <c r="F2520" s="74" t="s">
        <v>5062</v>
      </c>
      <c r="G2520" s="74" t="s">
        <v>263</v>
      </c>
      <c r="H2520" s="74">
        <v>64118</v>
      </c>
      <c r="I2520" s="110">
        <v>0</v>
      </c>
      <c r="J2520" s="110"/>
      <c r="K2520" s="110"/>
      <c r="L2520" s="110"/>
      <c r="M2520" s="110">
        <v>0</v>
      </c>
      <c r="N2520" s="110">
        <v>0</v>
      </c>
    </row>
    <row r="2521" spans="1:14" x14ac:dyDescent="0.3">
      <c r="A2521" s="74">
        <v>260507</v>
      </c>
      <c r="B2521" s="74" t="s">
        <v>107</v>
      </c>
      <c r="C2521" s="74">
        <v>37</v>
      </c>
      <c r="D2521" s="74" t="s">
        <v>3600</v>
      </c>
      <c r="E2521" s="74" t="s">
        <v>5832</v>
      </c>
      <c r="F2521" s="74" t="s">
        <v>5064</v>
      </c>
      <c r="G2521" s="74" t="s">
        <v>263</v>
      </c>
      <c r="H2521" s="74">
        <v>64124</v>
      </c>
      <c r="I2521" s="110"/>
      <c r="J2521" s="110"/>
      <c r="K2521" s="110"/>
      <c r="L2521" s="110"/>
      <c r="M2521" s="110"/>
      <c r="N2521" s="110"/>
    </row>
    <row r="2522" spans="1:14" x14ac:dyDescent="0.3">
      <c r="A2522" s="74">
        <v>170228</v>
      </c>
      <c r="B2522" s="74" t="s">
        <v>107</v>
      </c>
      <c r="C2522" s="74">
        <v>37</v>
      </c>
      <c r="D2522" s="74" t="s">
        <v>5356</v>
      </c>
      <c r="E2522" s="74" t="s">
        <v>5357</v>
      </c>
      <c r="F2522" s="74" t="s">
        <v>5358</v>
      </c>
      <c r="G2522" s="74" t="s">
        <v>221</v>
      </c>
      <c r="H2522" s="74">
        <v>66203</v>
      </c>
      <c r="I2522" s="110"/>
      <c r="J2522" s="110"/>
      <c r="K2522" s="110"/>
      <c r="L2522" s="110"/>
      <c r="M2522" s="110"/>
      <c r="N2522" s="110"/>
    </row>
    <row r="2523" spans="1:14" x14ac:dyDescent="0.3">
      <c r="A2523" s="74">
        <v>170223</v>
      </c>
      <c r="B2523" s="74" t="s">
        <v>107</v>
      </c>
      <c r="C2523" s="74">
        <v>37</v>
      </c>
      <c r="D2523" s="74" t="s">
        <v>5094</v>
      </c>
      <c r="E2523" s="74" t="s">
        <v>5095</v>
      </c>
      <c r="F2523" s="74" t="s">
        <v>5092</v>
      </c>
      <c r="G2523" s="74" t="s">
        <v>221</v>
      </c>
      <c r="H2523" s="74" t="s">
        <v>499</v>
      </c>
      <c r="I2523" s="110">
        <v>0</v>
      </c>
      <c r="J2523" s="110"/>
      <c r="K2523" s="110"/>
      <c r="L2523" s="110"/>
      <c r="M2523" s="110"/>
      <c r="N2523" s="110"/>
    </row>
    <row r="2524" spans="1:14" x14ac:dyDescent="0.3">
      <c r="A2524" s="74">
        <v>260246</v>
      </c>
      <c r="B2524" s="74" t="s">
        <v>107</v>
      </c>
      <c r="C2524" s="74">
        <v>37</v>
      </c>
      <c r="D2524" s="74" t="s">
        <v>5129</v>
      </c>
      <c r="E2524" s="74" t="s">
        <v>5130</v>
      </c>
      <c r="F2524" s="74" t="s">
        <v>5062</v>
      </c>
      <c r="G2524" s="74" t="s">
        <v>263</v>
      </c>
      <c r="H2524" s="74">
        <v>64124</v>
      </c>
      <c r="I2524" s="110">
        <v>0</v>
      </c>
      <c r="J2524" s="110"/>
      <c r="K2524" s="110"/>
      <c r="L2524" s="110"/>
      <c r="M2524" s="110"/>
      <c r="N2524" s="110"/>
    </row>
    <row r="2525" spans="1:14" x14ac:dyDescent="0.3">
      <c r="A2525" s="74">
        <v>260280</v>
      </c>
      <c r="B2525" s="74" t="s">
        <v>107</v>
      </c>
      <c r="C2525" s="74">
        <v>37</v>
      </c>
      <c r="D2525" s="74" t="s">
        <v>5138</v>
      </c>
      <c r="E2525" s="74" t="s">
        <v>5139</v>
      </c>
      <c r="F2525" s="74" t="s">
        <v>5140</v>
      </c>
      <c r="G2525" s="74" t="s">
        <v>263</v>
      </c>
      <c r="H2525" s="74">
        <v>64086</v>
      </c>
      <c r="I2525" s="110">
        <v>2527</v>
      </c>
      <c r="J2525" s="110"/>
      <c r="K2525" s="110">
        <v>0</v>
      </c>
      <c r="L2525" s="110"/>
      <c r="M2525" s="110">
        <v>0</v>
      </c>
      <c r="N2525" s="110">
        <v>2120.5</v>
      </c>
    </row>
    <row r="2526" spans="1:14" x14ac:dyDescent="0.3">
      <c r="A2526" s="74">
        <v>260286</v>
      </c>
      <c r="B2526" s="74" t="s">
        <v>107</v>
      </c>
      <c r="C2526" s="74">
        <v>37</v>
      </c>
      <c r="D2526" s="74" t="s">
        <v>1040</v>
      </c>
      <c r="E2526" s="74" t="s">
        <v>5143</v>
      </c>
      <c r="F2526" s="74" t="s">
        <v>2121</v>
      </c>
      <c r="G2526" s="74" t="s">
        <v>263</v>
      </c>
      <c r="H2526" s="74">
        <v>64068</v>
      </c>
      <c r="I2526" s="110">
        <v>0</v>
      </c>
      <c r="J2526" s="110"/>
      <c r="K2526" s="110"/>
      <c r="L2526" s="110"/>
      <c r="M2526" s="110">
        <v>0</v>
      </c>
      <c r="N2526" s="110">
        <v>0</v>
      </c>
    </row>
    <row r="2527" spans="1:14" x14ac:dyDescent="0.3">
      <c r="A2527" s="74">
        <v>260491</v>
      </c>
      <c r="B2527" s="74" t="s">
        <v>107</v>
      </c>
      <c r="C2527" s="74">
        <v>37</v>
      </c>
      <c r="D2527" s="74" t="s">
        <v>5165</v>
      </c>
      <c r="E2527" s="74" t="s">
        <v>5166</v>
      </c>
      <c r="F2527" s="74" t="s">
        <v>5167</v>
      </c>
      <c r="G2527" s="74" t="s">
        <v>263</v>
      </c>
      <c r="H2527" s="74">
        <v>64152</v>
      </c>
      <c r="I2527" s="110">
        <v>1167.58</v>
      </c>
      <c r="J2527" s="110"/>
      <c r="K2527" s="110"/>
      <c r="L2527" s="110"/>
      <c r="M2527" s="110"/>
      <c r="N2527" s="110"/>
    </row>
    <row r="2528" spans="1:14" x14ac:dyDescent="0.3">
      <c r="A2528" s="74">
        <v>260289</v>
      </c>
      <c r="B2528" s="74" t="s">
        <v>107</v>
      </c>
      <c r="C2528" s="74">
        <v>37</v>
      </c>
      <c r="D2528" s="74" t="s">
        <v>5144</v>
      </c>
      <c r="E2528" s="74" t="s">
        <v>5145</v>
      </c>
      <c r="F2528" s="74" t="s">
        <v>5146</v>
      </c>
      <c r="G2528" s="74" t="s">
        <v>263</v>
      </c>
      <c r="H2528" s="74">
        <v>64070</v>
      </c>
      <c r="I2528" s="110"/>
      <c r="J2528" s="110"/>
      <c r="K2528" s="110">
        <v>0</v>
      </c>
      <c r="L2528" s="110"/>
      <c r="M2528" s="110"/>
      <c r="N2528" s="110">
        <v>0</v>
      </c>
    </row>
    <row r="2529" spans="1:14" x14ac:dyDescent="0.3">
      <c r="A2529" s="74">
        <v>260281</v>
      </c>
      <c r="B2529" s="74" t="s">
        <v>107</v>
      </c>
      <c r="C2529" s="74">
        <v>37</v>
      </c>
      <c r="D2529" s="74" t="s">
        <v>5141</v>
      </c>
      <c r="E2529" s="74" t="s">
        <v>5142</v>
      </c>
      <c r="F2529" s="74" t="s">
        <v>5140</v>
      </c>
      <c r="G2529" s="74" t="s">
        <v>263</v>
      </c>
      <c r="H2529" s="74">
        <v>64081</v>
      </c>
      <c r="I2529" s="110">
        <v>0</v>
      </c>
      <c r="J2529" s="110"/>
      <c r="K2529" s="110"/>
      <c r="L2529" s="110"/>
      <c r="M2529" s="110">
        <v>0</v>
      </c>
      <c r="N2529" s="110">
        <v>0</v>
      </c>
    </row>
    <row r="2530" spans="1:14" x14ac:dyDescent="0.3">
      <c r="A2530" s="74">
        <v>170165</v>
      </c>
      <c r="B2530" s="74" t="s">
        <v>107</v>
      </c>
      <c r="C2530" s="74">
        <v>37</v>
      </c>
      <c r="D2530" s="74" t="s">
        <v>5080</v>
      </c>
      <c r="E2530" s="74" t="s">
        <v>5081</v>
      </c>
      <c r="F2530" s="74" t="s">
        <v>5082</v>
      </c>
      <c r="G2530" s="74" t="s">
        <v>221</v>
      </c>
      <c r="H2530" s="74">
        <v>66203</v>
      </c>
      <c r="I2530" s="110">
        <v>2546.98</v>
      </c>
      <c r="J2530" s="110"/>
      <c r="K2530" s="110"/>
      <c r="L2530" s="110"/>
      <c r="M2530" s="110">
        <v>100</v>
      </c>
      <c r="N2530" s="110">
        <v>85</v>
      </c>
    </row>
    <row r="2531" spans="1:14" x14ac:dyDescent="0.3">
      <c r="A2531" s="74">
        <v>179037</v>
      </c>
      <c r="B2531" s="74" t="s">
        <v>107</v>
      </c>
      <c r="C2531" s="74">
        <v>37</v>
      </c>
      <c r="D2531" s="74" t="s">
        <v>5096</v>
      </c>
      <c r="E2531" s="74" t="s">
        <v>5097</v>
      </c>
      <c r="F2531" s="74" t="s">
        <v>4312</v>
      </c>
      <c r="G2531" s="74" t="s">
        <v>221</v>
      </c>
      <c r="H2531" s="74">
        <v>66202</v>
      </c>
      <c r="I2531" s="110">
        <v>0</v>
      </c>
      <c r="J2531" s="110"/>
      <c r="K2531" s="110"/>
      <c r="L2531" s="110"/>
      <c r="M2531" s="110"/>
      <c r="N2531" s="110"/>
    </row>
    <row r="2532" spans="1:14" x14ac:dyDescent="0.3">
      <c r="A2532" s="74">
        <v>260493</v>
      </c>
      <c r="B2532" s="74" t="s">
        <v>107</v>
      </c>
      <c r="C2532" s="74">
        <v>17</v>
      </c>
      <c r="D2532" s="74" t="s">
        <v>5168</v>
      </c>
      <c r="E2532" s="74" t="s">
        <v>5169</v>
      </c>
      <c r="F2532" s="74" t="s">
        <v>5064</v>
      </c>
      <c r="G2532" s="74" t="s">
        <v>263</v>
      </c>
      <c r="H2532" s="74">
        <v>64190</v>
      </c>
      <c r="I2532" s="110">
        <v>0</v>
      </c>
      <c r="J2532" s="110"/>
      <c r="K2532" s="110">
        <v>0</v>
      </c>
      <c r="L2532" s="110">
        <v>0</v>
      </c>
      <c r="M2532" s="110">
        <v>0</v>
      </c>
      <c r="N2532" s="110">
        <v>0</v>
      </c>
    </row>
    <row r="2533" spans="1:14" x14ac:dyDescent="0.3">
      <c r="A2533" s="74">
        <v>260235</v>
      </c>
      <c r="B2533" s="74" t="s">
        <v>107</v>
      </c>
      <c r="C2533" s="74">
        <v>37</v>
      </c>
      <c r="D2533" s="74" t="s">
        <v>4207</v>
      </c>
      <c r="E2533" s="74" t="s">
        <v>5118</v>
      </c>
      <c r="F2533" s="74" t="s">
        <v>5062</v>
      </c>
      <c r="G2533" s="74" t="s">
        <v>263</v>
      </c>
      <c r="H2533" s="74">
        <v>64138</v>
      </c>
      <c r="I2533" s="110"/>
      <c r="J2533" s="110"/>
      <c r="K2533" s="110"/>
      <c r="L2533" s="110"/>
      <c r="M2533" s="110"/>
      <c r="N2533" s="110"/>
    </row>
    <row r="2534" spans="1:14" x14ac:dyDescent="0.3">
      <c r="A2534" s="74">
        <v>260250</v>
      </c>
      <c r="B2534" s="74" t="s">
        <v>107</v>
      </c>
      <c r="C2534" s="74">
        <v>37</v>
      </c>
      <c r="D2534" s="74" t="s">
        <v>5134</v>
      </c>
      <c r="E2534" s="74" t="s">
        <v>6594</v>
      </c>
      <c r="F2534" s="74" t="s">
        <v>5064</v>
      </c>
      <c r="G2534" s="74" t="s">
        <v>263</v>
      </c>
      <c r="H2534" s="74">
        <v>64155</v>
      </c>
      <c r="I2534" s="110">
        <v>1387.44</v>
      </c>
      <c r="J2534" s="110"/>
      <c r="K2534" s="110"/>
      <c r="L2534" s="110"/>
      <c r="M2534" s="110">
        <v>25</v>
      </c>
      <c r="N2534" s="110">
        <v>0</v>
      </c>
    </row>
    <row r="2535" spans="1:14" x14ac:dyDescent="0.3">
      <c r="A2535" s="74">
        <v>170098</v>
      </c>
      <c r="B2535" s="74" t="s">
        <v>107</v>
      </c>
      <c r="C2535" s="74">
        <v>37</v>
      </c>
      <c r="D2535" s="74" t="s">
        <v>1671</v>
      </c>
      <c r="E2535" s="74" t="s">
        <v>5063</v>
      </c>
      <c r="F2535" s="74" t="s">
        <v>5064</v>
      </c>
      <c r="G2535" s="74" t="s">
        <v>221</v>
      </c>
      <c r="H2535" s="74">
        <v>66106</v>
      </c>
      <c r="I2535" s="110">
        <v>0</v>
      </c>
      <c r="J2535" s="110">
        <v>776.53</v>
      </c>
      <c r="K2535" s="110">
        <v>0</v>
      </c>
      <c r="L2535" s="110">
        <v>0</v>
      </c>
      <c r="M2535" s="110">
        <v>570</v>
      </c>
      <c r="N2535" s="110">
        <v>845</v>
      </c>
    </row>
    <row r="2536" spans="1:14" x14ac:dyDescent="0.3">
      <c r="A2536" s="74">
        <v>170141</v>
      </c>
      <c r="B2536" s="74" t="s">
        <v>107</v>
      </c>
      <c r="C2536" s="74">
        <v>37</v>
      </c>
      <c r="D2536" s="74" t="s">
        <v>5073</v>
      </c>
      <c r="E2536" s="74" t="s">
        <v>5074</v>
      </c>
      <c r="F2536" s="74" t="s">
        <v>5075</v>
      </c>
      <c r="G2536" s="74" t="s">
        <v>221</v>
      </c>
      <c r="H2536" s="74">
        <v>66204</v>
      </c>
      <c r="I2536" s="110">
        <v>1833.3</v>
      </c>
      <c r="J2536" s="110"/>
      <c r="K2536" s="110">
        <v>0</v>
      </c>
      <c r="L2536" s="110"/>
      <c r="M2536" s="110">
        <v>180</v>
      </c>
      <c r="N2536" s="110">
        <v>50</v>
      </c>
    </row>
    <row r="2537" spans="1:14" x14ac:dyDescent="0.3">
      <c r="A2537" s="74">
        <v>260251</v>
      </c>
      <c r="B2537" s="74" t="s">
        <v>107</v>
      </c>
      <c r="C2537" s="74">
        <v>37</v>
      </c>
      <c r="D2537" s="74" t="s">
        <v>948</v>
      </c>
      <c r="E2537" s="74" t="s">
        <v>5135</v>
      </c>
      <c r="F2537" s="74" t="s">
        <v>5062</v>
      </c>
      <c r="G2537" s="74" t="s">
        <v>263</v>
      </c>
      <c r="H2537" s="74">
        <v>64151</v>
      </c>
      <c r="I2537" s="110">
        <v>0</v>
      </c>
      <c r="J2537" s="110"/>
      <c r="K2537" s="110"/>
      <c r="L2537" s="110"/>
      <c r="M2537" s="110">
        <v>569</v>
      </c>
      <c r="N2537" s="110">
        <v>0</v>
      </c>
    </row>
    <row r="2538" spans="1:14" x14ac:dyDescent="0.3">
      <c r="A2538" s="74">
        <v>260514</v>
      </c>
      <c r="B2538" s="74" t="s">
        <v>107</v>
      </c>
      <c r="C2538" s="74">
        <v>37</v>
      </c>
      <c r="D2538" s="74" t="s">
        <v>6595</v>
      </c>
      <c r="E2538" s="74" t="s">
        <v>6596</v>
      </c>
      <c r="F2538" s="74" t="s">
        <v>5087</v>
      </c>
      <c r="G2538" s="74" t="s">
        <v>221</v>
      </c>
      <c r="H2538" s="74">
        <v>66207</v>
      </c>
      <c r="I2538" s="110"/>
      <c r="J2538" s="110"/>
      <c r="K2538" s="110"/>
      <c r="L2538" s="110"/>
      <c r="M2538" s="110"/>
      <c r="N2538" s="110"/>
    </row>
    <row r="2539" spans="1:14" x14ac:dyDescent="0.3">
      <c r="A2539" s="74">
        <v>260220</v>
      </c>
      <c r="B2539" s="74" t="s">
        <v>107</v>
      </c>
      <c r="C2539" s="74">
        <v>37</v>
      </c>
      <c r="D2539" s="74" t="s">
        <v>5379</v>
      </c>
      <c r="E2539" s="74" t="s">
        <v>6300</v>
      </c>
      <c r="F2539" s="74" t="s">
        <v>5111</v>
      </c>
      <c r="G2539" s="74" t="s">
        <v>263</v>
      </c>
      <c r="H2539" s="74">
        <v>64055</v>
      </c>
      <c r="I2539" s="110">
        <v>0</v>
      </c>
      <c r="J2539" s="110"/>
      <c r="K2539" s="110"/>
      <c r="L2539" s="110"/>
      <c r="M2539" s="110"/>
      <c r="N2539" s="110"/>
    </row>
    <row r="2540" spans="1:14" x14ac:dyDescent="0.3">
      <c r="A2540" s="74">
        <v>260512</v>
      </c>
      <c r="B2540" s="74" t="s">
        <v>107</v>
      </c>
      <c r="C2540" s="74">
        <v>38</v>
      </c>
      <c r="D2540" s="74" t="s">
        <v>6228</v>
      </c>
      <c r="E2540" s="74" t="s">
        <v>6567</v>
      </c>
      <c r="F2540" s="74" t="s">
        <v>5064</v>
      </c>
      <c r="G2540" s="74" t="s">
        <v>263</v>
      </c>
      <c r="H2540" s="74" t="s">
        <v>6568</v>
      </c>
      <c r="I2540" s="110"/>
      <c r="J2540" s="110"/>
      <c r="K2540" s="110"/>
      <c r="L2540" s="110"/>
      <c r="M2540" s="110"/>
      <c r="N2540" s="110">
        <v>0</v>
      </c>
    </row>
    <row r="2541" spans="1:14" x14ac:dyDescent="0.3">
      <c r="A2541" s="74">
        <v>260460</v>
      </c>
      <c r="B2541" s="74" t="s">
        <v>107</v>
      </c>
      <c r="C2541" s="74">
        <v>460</v>
      </c>
      <c r="D2541" s="74" t="s">
        <v>5156</v>
      </c>
      <c r="E2541" s="74" t="s">
        <v>5157</v>
      </c>
      <c r="F2541" s="74" t="s">
        <v>5158</v>
      </c>
      <c r="G2541" s="74" t="s">
        <v>263</v>
      </c>
      <c r="H2541" s="74" t="s">
        <v>526</v>
      </c>
      <c r="I2541" s="110">
        <v>8240</v>
      </c>
      <c r="J2541" s="110"/>
      <c r="K2541" s="110">
        <v>0</v>
      </c>
      <c r="L2541" s="110"/>
      <c r="M2541" s="110">
        <v>0</v>
      </c>
      <c r="N2541" s="110">
        <v>300</v>
      </c>
    </row>
    <row r="2542" spans="1:14" x14ac:dyDescent="0.3">
      <c r="A2542" s="74">
        <v>260368</v>
      </c>
      <c r="B2542" s="74" t="s">
        <v>107</v>
      </c>
      <c r="C2542" s="74">
        <v>37</v>
      </c>
      <c r="D2542" s="74" t="s">
        <v>5149</v>
      </c>
      <c r="E2542" s="74" t="s">
        <v>5150</v>
      </c>
      <c r="F2542" s="74" t="s">
        <v>5151</v>
      </c>
      <c r="G2542" s="74" t="s">
        <v>263</v>
      </c>
      <c r="H2542" s="74">
        <v>64133</v>
      </c>
      <c r="I2542" s="110">
        <v>1137.5</v>
      </c>
      <c r="J2542" s="110"/>
      <c r="K2542" s="110"/>
      <c r="L2542" s="110"/>
      <c r="M2542" s="110"/>
      <c r="N2542" s="110">
        <v>0</v>
      </c>
    </row>
    <row r="2543" spans="1:14" x14ac:dyDescent="0.3">
      <c r="A2543" s="74">
        <v>260252</v>
      </c>
      <c r="B2543" s="74" t="s">
        <v>107</v>
      </c>
      <c r="C2543" s="74">
        <v>37</v>
      </c>
      <c r="D2543" s="74" t="s">
        <v>5136</v>
      </c>
      <c r="E2543" s="74" t="s">
        <v>5137</v>
      </c>
      <c r="F2543" s="74" t="s">
        <v>5062</v>
      </c>
      <c r="G2543" s="74" t="s">
        <v>263</v>
      </c>
      <c r="H2543" s="74">
        <v>64114</v>
      </c>
      <c r="I2543" s="110"/>
      <c r="J2543" s="110"/>
      <c r="K2543" s="110"/>
      <c r="L2543" s="110"/>
      <c r="M2543" s="110"/>
      <c r="N2543" s="110">
        <v>135</v>
      </c>
    </row>
    <row r="2544" spans="1:14" x14ac:dyDescent="0.3">
      <c r="A2544" s="74">
        <v>170212</v>
      </c>
      <c r="B2544" s="74" t="s">
        <v>107</v>
      </c>
      <c r="C2544" s="74">
        <v>212</v>
      </c>
      <c r="D2544" s="74" t="s">
        <v>1155</v>
      </c>
      <c r="E2544" s="74" t="s">
        <v>5089</v>
      </c>
      <c r="F2544" s="74" t="s">
        <v>5070</v>
      </c>
      <c r="G2544" s="74" t="s">
        <v>221</v>
      </c>
      <c r="H2544" s="74">
        <v>66062</v>
      </c>
      <c r="I2544" s="110">
        <v>0</v>
      </c>
      <c r="J2544" s="110"/>
      <c r="K2544" s="110"/>
      <c r="L2544" s="110"/>
      <c r="M2544" s="110"/>
      <c r="N2544" s="110"/>
    </row>
    <row r="2545" spans="1:14" x14ac:dyDescent="0.3">
      <c r="A2545" s="74">
        <v>170203</v>
      </c>
      <c r="B2545" s="74" t="s">
        <v>107</v>
      </c>
      <c r="C2545" s="74">
        <v>37</v>
      </c>
      <c r="D2545" s="74" t="s">
        <v>5083</v>
      </c>
      <c r="E2545" s="74" t="s">
        <v>5084</v>
      </c>
      <c r="F2545" s="74" t="s">
        <v>3556</v>
      </c>
      <c r="G2545" s="74" t="s">
        <v>221</v>
      </c>
      <c r="H2545" s="74">
        <v>66217</v>
      </c>
      <c r="I2545" s="110">
        <v>1315.2</v>
      </c>
      <c r="J2545" s="110"/>
      <c r="K2545" s="110">
        <v>0</v>
      </c>
      <c r="L2545" s="110"/>
      <c r="M2545" s="110">
        <v>0</v>
      </c>
      <c r="N2545" s="110">
        <v>200</v>
      </c>
    </row>
    <row r="2546" spans="1:14" x14ac:dyDescent="0.3">
      <c r="A2546" s="74">
        <v>260408</v>
      </c>
      <c r="B2546" s="74" t="s">
        <v>107</v>
      </c>
      <c r="C2546" s="74">
        <v>37</v>
      </c>
      <c r="D2546" s="74" t="s">
        <v>5152</v>
      </c>
      <c r="E2546" s="74" t="s">
        <v>5153</v>
      </c>
      <c r="F2546" s="74" t="s">
        <v>4377</v>
      </c>
      <c r="G2546" s="74" t="s">
        <v>263</v>
      </c>
      <c r="H2546" s="74" t="s">
        <v>474</v>
      </c>
      <c r="I2546" s="110">
        <v>5281.15</v>
      </c>
      <c r="J2546" s="110"/>
      <c r="K2546" s="110"/>
      <c r="L2546" s="110"/>
      <c r="M2546" s="110"/>
      <c r="N2546" s="110">
        <v>250</v>
      </c>
    </row>
    <row r="2547" spans="1:14" x14ac:dyDescent="0.3">
      <c r="A2547" s="74">
        <v>260476</v>
      </c>
      <c r="B2547" s="74" t="s">
        <v>107</v>
      </c>
      <c r="C2547" s="74">
        <v>37</v>
      </c>
      <c r="D2547" s="74" t="s">
        <v>5162</v>
      </c>
      <c r="E2547" s="74" t="s">
        <v>5163</v>
      </c>
      <c r="F2547" s="74" t="s">
        <v>5164</v>
      </c>
      <c r="G2547" s="74" t="s">
        <v>263</v>
      </c>
      <c r="H2547" s="74">
        <v>64082</v>
      </c>
      <c r="I2547" s="110">
        <v>0</v>
      </c>
      <c r="J2547" s="110"/>
      <c r="K2547" s="110"/>
      <c r="L2547" s="110"/>
      <c r="M2547" s="110"/>
      <c r="N2547" s="110"/>
    </row>
    <row r="2548" spans="1:14" x14ac:dyDescent="0.3">
      <c r="A2548" s="74">
        <v>260463</v>
      </c>
      <c r="B2548" s="74" t="s">
        <v>107</v>
      </c>
      <c r="C2548" s="74">
        <v>37</v>
      </c>
      <c r="D2548" s="74" t="s">
        <v>5159</v>
      </c>
      <c r="E2548" s="74" t="s">
        <v>5160</v>
      </c>
      <c r="F2548" s="74" t="s">
        <v>5064</v>
      </c>
      <c r="G2548" s="74" t="s">
        <v>263</v>
      </c>
      <c r="H2548" s="74">
        <v>64130</v>
      </c>
      <c r="I2548" s="110">
        <v>1664.51</v>
      </c>
      <c r="J2548" s="110"/>
      <c r="K2548" s="110"/>
      <c r="L2548" s="110"/>
      <c r="M2548" s="110"/>
      <c r="N2548" s="110"/>
    </row>
    <row r="2549" spans="1:14" x14ac:dyDescent="0.3">
      <c r="A2549" s="74">
        <v>260450</v>
      </c>
      <c r="B2549" s="74" t="s">
        <v>107</v>
      </c>
      <c r="C2549" s="74">
        <v>37</v>
      </c>
      <c r="D2549" s="74" t="s">
        <v>5154</v>
      </c>
      <c r="E2549" s="74" t="s">
        <v>5155</v>
      </c>
      <c r="F2549" s="74" t="s">
        <v>4414</v>
      </c>
      <c r="G2549" s="74" t="s">
        <v>263</v>
      </c>
      <c r="H2549" s="74">
        <v>64098</v>
      </c>
      <c r="I2549" s="110">
        <v>1056.95</v>
      </c>
      <c r="J2549" s="110"/>
      <c r="K2549" s="110"/>
      <c r="L2549" s="110"/>
      <c r="M2549" s="110">
        <v>21</v>
      </c>
      <c r="N2549" s="110">
        <v>0</v>
      </c>
    </row>
    <row r="2550" spans="1:14" x14ac:dyDescent="0.3">
      <c r="A2550" s="74">
        <v>170102</v>
      </c>
      <c r="B2550" s="74" t="s">
        <v>107</v>
      </c>
      <c r="C2550" s="74">
        <v>37</v>
      </c>
      <c r="D2550" s="74" t="s">
        <v>5065</v>
      </c>
      <c r="E2550" s="74" t="s">
        <v>5066</v>
      </c>
      <c r="F2550" s="74" t="s">
        <v>5062</v>
      </c>
      <c r="G2550" s="74" t="s">
        <v>221</v>
      </c>
      <c r="H2550" s="74">
        <v>66109</v>
      </c>
      <c r="I2550" s="110">
        <v>0</v>
      </c>
      <c r="J2550" s="110"/>
      <c r="K2550" s="110"/>
      <c r="L2550" s="110">
        <v>0</v>
      </c>
      <c r="M2550" s="110"/>
      <c r="N2550" s="110">
        <v>0</v>
      </c>
    </row>
    <row r="2551" spans="1:14" x14ac:dyDescent="0.3">
      <c r="A2551" s="74">
        <v>260151</v>
      </c>
      <c r="B2551" s="74" t="s">
        <v>107</v>
      </c>
      <c r="C2551" s="74">
        <v>37</v>
      </c>
      <c r="D2551" s="74" t="s">
        <v>5108</v>
      </c>
      <c r="E2551" s="74" t="s">
        <v>5109</v>
      </c>
      <c r="F2551" s="74" t="s">
        <v>5110</v>
      </c>
      <c r="G2551" s="74" t="s">
        <v>263</v>
      </c>
      <c r="H2551" s="74">
        <v>64024</v>
      </c>
      <c r="I2551" s="110">
        <v>0</v>
      </c>
      <c r="J2551" s="110"/>
      <c r="K2551" s="110"/>
      <c r="L2551" s="110">
        <v>0</v>
      </c>
      <c r="M2551" s="110">
        <v>0</v>
      </c>
      <c r="N2551" s="110">
        <v>0</v>
      </c>
    </row>
    <row r="2552" spans="1:14" x14ac:dyDescent="0.3">
      <c r="A2552" s="74">
        <v>250010</v>
      </c>
      <c r="B2552" s="74" t="s">
        <v>106</v>
      </c>
      <c r="C2552" s="74">
        <v>38</v>
      </c>
      <c r="D2552" s="74" t="s">
        <v>811</v>
      </c>
      <c r="E2552" s="74" t="s">
        <v>2747</v>
      </c>
      <c r="F2552" s="74" t="s">
        <v>5833</v>
      </c>
      <c r="G2552" s="74" t="s">
        <v>432</v>
      </c>
      <c r="H2552" s="74" t="s">
        <v>5834</v>
      </c>
      <c r="I2552" s="110"/>
      <c r="J2552" s="110"/>
      <c r="K2552" s="110"/>
      <c r="L2552" s="110"/>
      <c r="M2552" s="110"/>
      <c r="N2552" s="110"/>
    </row>
    <row r="2553" spans="1:14" x14ac:dyDescent="0.3">
      <c r="A2553" s="74">
        <v>190020</v>
      </c>
      <c r="B2553" s="74" t="s">
        <v>106</v>
      </c>
      <c r="C2553" s="74">
        <v>38</v>
      </c>
      <c r="D2553" s="74" t="s">
        <v>5220</v>
      </c>
      <c r="E2553" s="74" t="s">
        <v>5221</v>
      </c>
      <c r="F2553" s="74" t="s">
        <v>5222</v>
      </c>
      <c r="G2553" s="74" t="s">
        <v>479</v>
      </c>
      <c r="H2553" s="74">
        <v>71105</v>
      </c>
      <c r="I2553" s="110">
        <v>0</v>
      </c>
      <c r="J2553" s="110"/>
      <c r="K2553" s="110">
        <v>0</v>
      </c>
      <c r="L2553" s="110">
        <v>0</v>
      </c>
      <c r="M2553" s="110">
        <v>0</v>
      </c>
      <c r="N2553" s="110">
        <v>0</v>
      </c>
    </row>
    <row r="2554" spans="1:14" x14ac:dyDescent="0.3">
      <c r="A2554" s="74">
        <v>250017</v>
      </c>
      <c r="B2554" s="74" t="s">
        <v>106</v>
      </c>
      <c r="C2554" s="74">
        <v>38</v>
      </c>
      <c r="D2554" s="74" t="s">
        <v>915</v>
      </c>
      <c r="E2554" s="74" t="s">
        <v>5237</v>
      </c>
      <c r="F2554" s="74" t="s">
        <v>5238</v>
      </c>
      <c r="G2554" s="74" t="s">
        <v>432</v>
      </c>
      <c r="H2554" s="74" t="s">
        <v>482</v>
      </c>
      <c r="I2554" s="110"/>
      <c r="J2554" s="110"/>
      <c r="K2554" s="110">
        <v>0</v>
      </c>
      <c r="L2554" s="110">
        <v>0</v>
      </c>
      <c r="M2554" s="110">
        <v>0</v>
      </c>
      <c r="N2554" s="110">
        <v>0</v>
      </c>
    </row>
    <row r="2555" spans="1:14" x14ac:dyDescent="0.3">
      <c r="A2555" s="74">
        <v>40073</v>
      </c>
      <c r="B2555" s="74" t="s">
        <v>106</v>
      </c>
      <c r="C2555" s="74">
        <v>38</v>
      </c>
      <c r="D2555" s="74" t="s">
        <v>915</v>
      </c>
      <c r="E2555" s="74" t="s">
        <v>4395</v>
      </c>
      <c r="F2555" s="74" t="s">
        <v>4396</v>
      </c>
      <c r="G2555" s="74" t="s">
        <v>475</v>
      </c>
      <c r="H2555" s="74">
        <v>75501</v>
      </c>
      <c r="I2555" s="110">
        <v>0</v>
      </c>
      <c r="J2555" s="110"/>
      <c r="K2555" s="110"/>
      <c r="L2555" s="110"/>
      <c r="M2555" s="110"/>
      <c r="N2555" s="110"/>
    </row>
    <row r="2556" spans="1:14" x14ac:dyDescent="0.3">
      <c r="A2556" s="74">
        <v>190021</v>
      </c>
      <c r="B2556" s="74" t="s">
        <v>106</v>
      </c>
      <c r="C2556" s="74">
        <v>38</v>
      </c>
      <c r="D2556" s="74" t="s">
        <v>915</v>
      </c>
      <c r="E2556" s="74" t="s">
        <v>5223</v>
      </c>
      <c r="F2556" s="74" t="s">
        <v>5222</v>
      </c>
      <c r="G2556" s="74" t="s">
        <v>479</v>
      </c>
      <c r="H2556" s="74">
        <v>71118</v>
      </c>
      <c r="I2556" s="110">
        <v>107.69</v>
      </c>
      <c r="J2556" s="110"/>
      <c r="K2556" s="110"/>
      <c r="L2556" s="110"/>
      <c r="M2556" s="110"/>
      <c r="N2556" s="110"/>
    </row>
    <row r="2557" spans="1:14" x14ac:dyDescent="0.3">
      <c r="A2557" s="74">
        <v>250039</v>
      </c>
      <c r="B2557" s="74" t="s">
        <v>106</v>
      </c>
      <c r="C2557" s="74">
        <v>38</v>
      </c>
      <c r="D2557" s="74" t="s">
        <v>5251</v>
      </c>
      <c r="E2557" s="74" t="s">
        <v>5252</v>
      </c>
      <c r="F2557" s="74" t="s">
        <v>5229</v>
      </c>
      <c r="G2557" s="74" t="s">
        <v>432</v>
      </c>
      <c r="H2557" s="74">
        <v>39150</v>
      </c>
      <c r="I2557" s="110">
        <v>0</v>
      </c>
      <c r="J2557" s="110"/>
      <c r="K2557" s="110">
        <v>0</v>
      </c>
      <c r="L2557" s="110">
        <v>0</v>
      </c>
      <c r="M2557" s="110">
        <v>0</v>
      </c>
      <c r="N2557" s="110">
        <v>0</v>
      </c>
    </row>
    <row r="2558" spans="1:14" x14ac:dyDescent="0.3">
      <c r="A2558" s="74">
        <v>40029</v>
      </c>
      <c r="B2558" s="74" t="s">
        <v>106</v>
      </c>
      <c r="C2558" s="74">
        <v>38</v>
      </c>
      <c r="D2558" s="74" t="s">
        <v>744</v>
      </c>
      <c r="E2558" s="74" t="s">
        <v>5337</v>
      </c>
      <c r="F2558" s="74" t="s">
        <v>6483</v>
      </c>
      <c r="G2558" s="74" t="s">
        <v>475</v>
      </c>
      <c r="H2558" s="74">
        <v>72542</v>
      </c>
      <c r="I2558" s="110">
        <v>0</v>
      </c>
      <c r="J2558" s="110"/>
      <c r="K2558" s="110">
        <v>0</v>
      </c>
      <c r="L2558" s="110"/>
      <c r="M2558" s="110"/>
      <c r="N2558" s="110"/>
    </row>
    <row r="2559" spans="1:14" x14ac:dyDescent="0.3">
      <c r="A2559" s="74">
        <v>250057</v>
      </c>
      <c r="B2559" s="74" t="s">
        <v>106</v>
      </c>
      <c r="C2559" s="74">
        <v>38</v>
      </c>
      <c r="D2559" s="74" t="s">
        <v>2970</v>
      </c>
      <c r="E2559" s="74" t="s">
        <v>5261</v>
      </c>
      <c r="F2559" s="74" t="s">
        <v>5262</v>
      </c>
      <c r="G2559" s="74" t="s">
        <v>432</v>
      </c>
      <c r="H2559" s="74">
        <v>39272</v>
      </c>
      <c r="I2559" s="110">
        <v>3036.58</v>
      </c>
      <c r="J2559" s="110"/>
      <c r="K2559" s="110"/>
      <c r="L2559" s="110"/>
      <c r="M2559" s="110">
        <v>0</v>
      </c>
      <c r="N2559" s="110">
        <v>360</v>
      </c>
    </row>
    <row r="2560" spans="1:14" x14ac:dyDescent="0.3">
      <c r="A2560" s="74">
        <v>40042</v>
      </c>
      <c r="B2560" s="74" t="s">
        <v>106</v>
      </c>
      <c r="C2560" s="74">
        <v>38</v>
      </c>
      <c r="D2560" s="74" t="s">
        <v>5183</v>
      </c>
      <c r="E2560" s="74" t="s">
        <v>6484</v>
      </c>
      <c r="F2560" s="74" t="s">
        <v>5187</v>
      </c>
      <c r="G2560" s="74" t="s">
        <v>475</v>
      </c>
      <c r="H2560" s="74" t="s">
        <v>527</v>
      </c>
      <c r="I2560" s="110">
        <v>0</v>
      </c>
      <c r="J2560" s="110"/>
      <c r="K2560" s="110">
        <v>0</v>
      </c>
      <c r="L2560" s="110">
        <v>0</v>
      </c>
      <c r="M2560" s="110">
        <v>0</v>
      </c>
      <c r="N2560" s="110">
        <v>0</v>
      </c>
    </row>
    <row r="2561" spans="1:14" x14ac:dyDescent="0.3">
      <c r="A2561" s="74">
        <v>250014</v>
      </c>
      <c r="B2561" s="74" t="s">
        <v>106</v>
      </c>
      <c r="C2561" s="74">
        <v>38</v>
      </c>
      <c r="D2561" s="74" t="s">
        <v>5285</v>
      </c>
      <c r="E2561" s="74" t="s">
        <v>5233</v>
      </c>
      <c r="F2561" s="74" t="s">
        <v>5234</v>
      </c>
      <c r="G2561" s="74" t="s">
        <v>432</v>
      </c>
      <c r="H2561" s="74">
        <v>38930</v>
      </c>
      <c r="I2561" s="110">
        <v>0</v>
      </c>
      <c r="J2561" s="110"/>
      <c r="K2561" s="110"/>
      <c r="L2561" s="110"/>
      <c r="M2561" s="110"/>
      <c r="N2561" s="110">
        <v>0</v>
      </c>
    </row>
    <row r="2562" spans="1:14" x14ac:dyDescent="0.3">
      <c r="A2562" s="74">
        <v>40024</v>
      </c>
      <c r="B2562" s="74" t="s">
        <v>106</v>
      </c>
      <c r="C2562" s="74">
        <v>38</v>
      </c>
      <c r="D2562" s="74" t="s">
        <v>666</v>
      </c>
      <c r="E2562" s="74" t="s">
        <v>5174</v>
      </c>
      <c r="F2562" s="74" t="s">
        <v>5175</v>
      </c>
      <c r="G2562" s="74" t="s">
        <v>475</v>
      </c>
      <c r="H2562" s="74">
        <v>72903</v>
      </c>
      <c r="I2562" s="110">
        <v>9782.4500000000007</v>
      </c>
      <c r="J2562" s="110"/>
      <c r="K2562" s="110">
        <v>0</v>
      </c>
      <c r="L2562" s="110"/>
      <c r="M2562" s="110"/>
      <c r="N2562" s="110"/>
    </row>
    <row r="2563" spans="1:14" x14ac:dyDescent="0.3">
      <c r="A2563" s="74">
        <v>40031</v>
      </c>
      <c r="B2563" s="74" t="s">
        <v>106</v>
      </c>
      <c r="C2563" s="74">
        <v>38</v>
      </c>
      <c r="D2563" s="74" t="s">
        <v>666</v>
      </c>
      <c r="E2563" s="74" t="s">
        <v>6485</v>
      </c>
      <c r="F2563" s="74" t="s">
        <v>6486</v>
      </c>
      <c r="G2563" s="74" t="s">
        <v>475</v>
      </c>
      <c r="H2563" s="74">
        <v>72601</v>
      </c>
      <c r="I2563" s="110">
        <v>13764.25</v>
      </c>
      <c r="J2563" s="110"/>
      <c r="K2563" s="110"/>
      <c r="L2563" s="110"/>
      <c r="M2563" s="110"/>
      <c r="N2563" s="110">
        <v>1365</v>
      </c>
    </row>
    <row r="2564" spans="1:14" x14ac:dyDescent="0.3">
      <c r="A2564" s="74">
        <v>40016</v>
      </c>
      <c r="B2564" s="74" t="s">
        <v>106</v>
      </c>
      <c r="C2564" s="74">
        <v>338</v>
      </c>
      <c r="D2564" s="74" t="s">
        <v>666</v>
      </c>
      <c r="E2564" s="74" t="s">
        <v>6487</v>
      </c>
      <c r="F2564" s="74" t="s">
        <v>5173</v>
      </c>
      <c r="G2564" s="74" t="s">
        <v>475</v>
      </c>
      <c r="H2564" s="74" t="s">
        <v>6488</v>
      </c>
      <c r="I2564" s="110">
        <v>757.5</v>
      </c>
      <c r="J2564" s="110"/>
      <c r="K2564" s="110">
        <v>0</v>
      </c>
      <c r="L2564" s="110"/>
      <c r="M2564" s="110"/>
      <c r="N2564" s="110"/>
    </row>
    <row r="2565" spans="1:14" x14ac:dyDescent="0.3">
      <c r="A2565" s="74">
        <v>40021</v>
      </c>
      <c r="B2565" s="74" t="s">
        <v>106</v>
      </c>
      <c r="C2565" s="74">
        <v>38</v>
      </c>
      <c r="D2565" s="74" t="s">
        <v>666</v>
      </c>
      <c r="E2565" s="74" t="s">
        <v>6489</v>
      </c>
      <c r="F2565" s="74" t="s">
        <v>6490</v>
      </c>
      <c r="G2565" s="74" t="s">
        <v>475</v>
      </c>
      <c r="H2565" s="74">
        <v>72701</v>
      </c>
      <c r="I2565" s="110">
        <v>2000</v>
      </c>
      <c r="J2565" s="110"/>
      <c r="K2565" s="110"/>
      <c r="L2565" s="110"/>
      <c r="M2565" s="110">
        <v>0</v>
      </c>
      <c r="N2565" s="110">
        <v>2116</v>
      </c>
    </row>
    <row r="2566" spans="1:14" x14ac:dyDescent="0.3">
      <c r="A2566" s="74">
        <v>40069</v>
      </c>
      <c r="B2566" s="74" t="s">
        <v>106</v>
      </c>
      <c r="C2566" s="74">
        <v>38</v>
      </c>
      <c r="D2566" s="74" t="s">
        <v>666</v>
      </c>
      <c r="E2566" s="74" t="s">
        <v>6491</v>
      </c>
      <c r="F2566" s="74" t="s">
        <v>6492</v>
      </c>
      <c r="G2566" s="74" t="s">
        <v>475</v>
      </c>
      <c r="H2566" s="74">
        <v>72143</v>
      </c>
      <c r="I2566" s="110"/>
      <c r="J2566" s="110"/>
      <c r="K2566" s="110">
        <v>0</v>
      </c>
      <c r="L2566" s="110"/>
      <c r="M2566" s="110"/>
      <c r="N2566" s="110">
        <v>0</v>
      </c>
    </row>
    <row r="2567" spans="1:14" x14ac:dyDescent="0.3">
      <c r="A2567" s="74">
        <v>190015</v>
      </c>
      <c r="B2567" s="74" t="s">
        <v>106</v>
      </c>
      <c r="C2567" s="74">
        <v>538</v>
      </c>
      <c r="D2567" s="74" t="s">
        <v>666</v>
      </c>
      <c r="E2567" s="74" t="s">
        <v>5213</v>
      </c>
      <c r="F2567" s="74" t="s">
        <v>5214</v>
      </c>
      <c r="G2567" s="74" t="s">
        <v>479</v>
      </c>
      <c r="H2567" s="74" t="s">
        <v>531</v>
      </c>
      <c r="I2567" s="110">
        <v>248.77</v>
      </c>
      <c r="J2567" s="110"/>
      <c r="K2567" s="110"/>
      <c r="L2567" s="110"/>
      <c r="M2567" s="110">
        <v>0</v>
      </c>
      <c r="N2567" s="110">
        <v>0</v>
      </c>
    </row>
    <row r="2568" spans="1:14" x14ac:dyDescent="0.3">
      <c r="A2568" s="74">
        <v>190025</v>
      </c>
      <c r="B2568" s="74" t="s">
        <v>106</v>
      </c>
      <c r="C2568" s="74">
        <v>438</v>
      </c>
      <c r="D2568" s="74" t="s">
        <v>666</v>
      </c>
      <c r="E2568" s="74" t="s">
        <v>5228</v>
      </c>
      <c r="F2568" s="74" t="s">
        <v>3565</v>
      </c>
      <c r="G2568" s="74" t="s">
        <v>479</v>
      </c>
      <c r="H2568" s="74">
        <v>70663</v>
      </c>
      <c r="I2568" s="110"/>
      <c r="J2568" s="110"/>
      <c r="K2568" s="110"/>
      <c r="L2568" s="110"/>
      <c r="M2568" s="110"/>
      <c r="N2568" s="110">
        <v>0</v>
      </c>
    </row>
    <row r="2569" spans="1:14" x14ac:dyDescent="0.3">
      <c r="A2569" s="74">
        <v>250054</v>
      </c>
      <c r="B2569" s="74" t="s">
        <v>106</v>
      </c>
      <c r="C2569" s="74">
        <v>38</v>
      </c>
      <c r="D2569" s="74" t="s">
        <v>666</v>
      </c>
      <c r="E2569" s="74" t="s">
        <v>4723</v>
      </c>
      <c r="F2569" s="74" t="s">
        <v>4972</v>
      </c>
      <c r="G2569" s="74" t="s">
        <v>432</v>
      </c>
      <c r="H2569" s="74">
        <v>39773</v>
      </c>
      <c r="I2569" s="110">
        <v>0</v>
      </c>
      <c r="J2569" s="110"/>
      <c r="K2569" s="110">
        <v>25</v>
      </c>
      <c r="L2569" s="110">
        <v>25</v>
      </c>
      <c r="M2569" s="110">
        <v>0</v>
      </c>
      <c r="N2569" s="110">
        <v>0</v>
      </c>
    </row>
    <row r="2570" spans="1:14" x14ac:dyDescent="0.3">
      <c r="A2570" s="74">
        <v>40019</v>
      </c>
      <c r="B2570" s="74" t="s">
        <v>106</v>
      </c>
      <c r="C2570" s="74">
        <v>38</v>
      </c>
      <c r="D2570" s="74" t="s">
        <v>666</v>
      </c>
      <c r="E2570" s="74" t="s">
        <v>6493</v>
      </c>
      <c r="F2570" s="74" t="s">
        <v>6494</v>
      </c>
      <c r="G2570" s="74" t="s">
        <v>475</v>
      </c>
      <c r="H2570" s="74">
        <v>71731</v>
      </c>
      <c r="I2570" s="110">
        <v>0</v>
      </c>
      <c r="J2570" s="110"/>
      <c r="K2570" s="110">
        <v>0</v>
      </c>
      <c r="L2570" s="110">
        <v>0</v>
      </c>
      <c r="M2570" s="110">
        <v>125</v>
      </c>
      <c r="N2570" s="110">
        <v>175</v>
      </c>
    </row>
    <row r="2571" spans="1:14" x14ac:dyDescent="0.3">
      <c r="A2571" s="74">
        <v>40051</v>
      </c>
      <c r="B2571" s="74" t="s">
        <v>106</v>
      </c>
      <c r="C2571" s="74">
        <v>38</v>
      </c>
      <c r="D2571" s="74" t="s">
        <v>666</v>
      </c>
      <c r="E2571" s="74" t="s">
        <v>6495</v>
      </c>
      <c r="F2571" s="74" t="s">
        <v>6496</v>
      </c>
      <c r="G2571" s="74" t="s">
        <v>475</v>
      </c>
      <c r="H2571" s="74">
        <v>72654</v>
      </c>
      <c r="I2571" s="110">
        <v>0</v>
      </c>
      <c r="J2571" s="110">
        <v>0</v>
      </c>
      <c r="K2571" s="110"/>
      <c r="L2571" s="110"/>
      <c r="M2571" s="110"/>
      <c r="N2571" s="110">
        <v>0</v>
      </c>
    </row>
    <row r="2572" spans="1:14" x14ac:dyDescent="0.3">
      <c r="A2572" s="74">
        <v>40059</v>
      </c>
      <c r="B2572" s="74" t="s">
        <v>106</v>
      </c>
      <c r="C2572" s="74">
        <v>38</v>
      </c>
      <c r="D2572" s="74" t="s">
        <v>666</v>
      </c>
      <c r="E2572" s="74" t="s">
        <v>6497</v>
      </c>
      <c r="F2572" s="74" t="s">
        <v>6498</v>
      </c>
      <c r="G2572" s="74" t="s">
        <v>475</v>
      </c>
      <c r="H2572" s="74">
        <v>72949</v>
      </c>
      <c r="I2572" s="110">
        <v>0</v>
      </c>
      <c r="J2572" s="110">
        <v>0</v>
      </c>
      <c r="K2572" s="110"/>
      <c r="L2572" s="110">
        <v>0</v>
      </c>
      <c r="M2572" s="110"/>
      <c r="N2572" s="110"/>
    </row>
    <row r="2573" spans="1:14" x14ac:dyDescent="0.3">
      <c r="A2573" s="74">
        <v>40066</v>
      </c>
      <c r="B2573" s="74" t="s">
        <v>106</v>
      </c>
      <c r="C2573" s="74">
        <v>338</v>
      </c>
      <c r="D2573" s="74" t="s">
        <v>666</v>
      </c>
      <c r="E2573" s="74" t="s">
        <v>6499</v>
      </c>
      <c r="F2573" s="74" t="s">
        <v>5197</v>
      </c>
      <c r="G2573" s="74" t="s">
        <v>475</v>
      </c>
      <c r="H2573" s="74">
        <v>72758</v>
      </c>
      <c r="I2573" s="110">
        <v>4427.42</v>
      </c>
      <c r="J2573" s="110"/>
      <c r="K2573" s="110"/>
      <c r="L2573" s="110">
        <v>20</v>
      </c>
      <c r="M2573" s="110">
        <v>0</v>
      </c>
      <c r="N2573" s="110">
        <v>812</v>
      </c>
    </row>
    <row r="2574" spans="1:14" x14ac:dyDescent="0.3">
      <c r="A2574" s="74">
        <v>40078</v>
      </c>
      <c r="B2574" s="74" t="s">
        <v>106</v>
      </c>
      <c r="C2574" s="74">
        <v>238</v>
      </c>
      <c r="D2574" s="74" t="s">
        <v>666</v>
      </c>
      <c r="E2574" s="74" t="s">
        <v>6500</v>
      </c>
      <c r="F2574" s="74" t="s">
        <v>6501</v>
      </c>
      <c r="G2574" s="74" t="s">
        <v>475</v>
      </c>
      <c r="H2574" s="74">
        <v>72479</v>
      </c>
      <c r="I2574" s="110">
        <v>500</v>
      </c>
      <c r="J2574" s="110"/>
      <c r="K2574" s="110">
        <v>0</v>
      </c>
      <c r="L2574" s="110"/>
      <c r="M2574" s="110"/>
      <c r="N2574" s="110">
        <v>70</v>
      </c>
    </row>
    <row r="2575" spans="1:14" x14ac:dyDescent="0.3">
      <c r="A2575" s="74">
        <v>190004</v>
      </c>
      <c r="B2575" s="74" t="s">
        <v>106</v>
      </c>
      <c r="C2575" s="74">
        <v>38</v>
      </c>
      <c r="D2575" s="74" t="s">
        <v>666</v>
      </c>
      <c r="E2575" s="74" t="s">
        <v>5203</v>
      </c>
      <c r="F2575" s="74" t="s">
        <v>5204</v>
      </c>
      <c r="G2575" s="74" t="s">
        <v>479</v>
      </c>
      <c r="H2575" s="74" t="s">
        <v>600</v>
      </c>
      <c r="I2575" s="110">
        <v>0</v>
      </c>
      <c r="J2575" s="110"/>
      <c r="K2575" s="110"/>
      <c r="L2575" s="110"/>
      <c r="M2575" s="110"/>
      <c r="N2575" s="110">
        <v>278</v>
      </c>
    </row>
    <row r="2576" spans="1:14" x14ac:dyDescent="0.3">
      <c r="A2576" s="74">
        <v>190006</v>
      </c>
      <c r="B2576" s="74" t="s">
        <v>106</v>
      </c>
      <c r="C2576" s="74">
        <v>38</v>
      </c>
      <c r="D2576" s="74" t="s">
        <v>666</v>
      </c>
      <c r="E2576" s="74" t="s">
        <v>5205</v>
      </c>
      <c r="F2576" s="74" t="s">
        <v>1783</v>
      </c>
      <c r="G2576" s="74" t="s">
        <v>479</v>
      </c>
      <c r="H2576" s="74" t="s">
        <v>481</v>
      </c>
      <c r="I2576" s="110"/>
      <c r="J2576" s="110">
        <v>0</v>
      </c>
      <c r="K2576" s="110"/>
      <c r="L2576" s="110"/>
      <c r="M2576" s="110">
        <v>0</v>
      </c>
      <c r="N2576" s="110">
        <v>0</v>
      </c>
    </row>
    <row r="2577" spans="1:14" x14ac:dyDescent="0.3">
      <c r="A2577" s="74">
        <v>250034</v>
      </c>
      <c r="B2577" s="74" t="s">
        <v>106</v>
      </c>
      <c r="C2577" s="74">
        <v>38</v>
      </c>
      <c r="D2577" s="74" t="s">
        <v>666</v>
      </c>
      <c r="E2577" s="74" t="s">
        <v>5250</v>
      </c>
      <c r="F2577" s="74" t="s">
        <v>3324</v>
      </c>
      <c r="G2577" s="74" t="s">
        <v>432</v>
      </c>
      <c r="H2577" s="74">
        <v>38774</v>
      </c>
      <c r="I2577" s="110"/>
      <c r="J2577" s="110"/>
      <c r="K2577" s="110"/>
      <c r="L2577" s="110"/>
      <c r="M2577" s="110"/>
      <c r="N2577" s="110">
        <v>0</v>
      </c>
    </row>
    <row r="2578" spans="1:14" x14ac:dyDescent="0.3">
      <c r="A2578" s="74">
        <v>250049</v>
      </c>
      <c r="B2578" s="74" t="s">
        <v>106</v>
      </c>
      <c r="C2578" s="74">
        <v>38</v>
      </c>
      <c r="D2578" s="74" t="s">
        <v>666</v>
      </c>
      <c r="E2578" s="74" t="s">
        <v>5835</v>
      </c>
      <c r="F2578" s="74" t="s">
        <v>5836</v>
      </c>
      <c r="G2578" s="74" t="s">
        <v>432</v>
      </c>
      <c r="H2578" s="74">
        <v>38804</v>
      </c>
      <c r="I2578" s="110">
        <v>267.98</v>
      </c>
      <c r="J2578" s="110"/>
      <c r="K2578" s="110"/>
      <c r="L2578" s="110"/>
      <c r="M2578" s="110">
        <v>0</v>
      </c>
      <c r="N2578" s="110">
        <v>0</v>
      </c>
    </row>
    <row r="2579" spans="1:14" x14ac:dyDescent="0.3">
      <c r="A2579" s="74">
        <v>40010</v>
      </c>
      <c r="B2579" s="74" t="s">
        <v>106</v>
      </c>
      <c r="C2579" s="74">
        <v>38</v>
      </c>
      <c r="D2579" s="74" t="s">
        <v>666</v>
      </c>
      <c r="E2579" s="74" t="s">
        <v>5170</v>
      </c>
      <c r="F2579" s="74" t="s">
        <v>6502</v>
      </c>
      <c r="G2579" s="74" t="s">
        <v>475</v>
      </c>
      <c r="H2579" s="74">
        <v>72018</v>
      </c>
      <c r="I2579" s="110"/>
      <c r="J2579" s="110"/>
      <c r="K2579" s="110"/>
      <c r="L2579" s="110"/>
      <c r="M2579" s="110"/>
      <c r="N2579" s="110"/>
    </row>
    <row r="2580" spans="1:14" x14ac:dyDescent="0.3">
      <c r="A2580" s="74">
        <v>40011</v>
      </c>
      <c r="B2580" s="74" t="s">
        <v>106</v>
      </c>
      <c r="C2580" s="74">
        <v>38</v>
      </c>
      <c r="D2580" s="74" t="s">
        <v>666</v>
      </c>
      <c r="E2580" s="74" t="s">
        <v>5171</v>
      </c>
      <c r="F2580" s="74" t="s">
        <v>5172</v>
      </c>
      <c r="G2580" s="74" t="s">
        <v>475</v>
      </c>
      <c r="H2580" s="74">
        <v>72712</v>
      </c>
      <c r="I2580" s="110">
        <v>0</v>
      </c>
      <c r="J2580" s="110"/>
      <c r="K2580" s="110"/>
      <c r="L2580" s="110"/>
      <c r="M2580" s="110"/>
      <c r="N2580" s="110">
        <v>0</v>
      </c>
    </row>
    <row r="2581" spans="1:14" x14ac:dyDescent="0.3">
      <c r="A2581" s="74">
        <v>40012</v>
      </c>
      <c r="B2581" s="74" t="s">
        <v>106</v>
      </c>
      <c r="C2581" s="74">
        <v>38</v>
      </c>
      <c r="D2581" s="74" t="s">
        <v>666</v>
      </c>
      <c r="E2581" s="74" t="s">
        <v>6503</v>
      </c>
      <c r="F2581" s="74" t="s">
        <v>6504</v>
      </c>
      <c r="G2581" s="74" t="s">
        <v>475</v>
      </c>
      <c r="H2581" s="74" t="s">
        <v>476</v>
      </c>
      <c r="I2581" s="110"/>
      <c r="J2581" s="110"/>
      <c r="K2581" s="110"/>
      <c r="L2581" s="110"/>
      <c r="M2581" s="110"/>
      <c r="N2581" s="110">
        <v>0</v>
      </c>
    </row>
    <row r="2582" spans="1:14" x14ac:dyDescent="0.3">
      <c r="A2582" s="74">
        <v>40013</v>
      </c>
      <c r="B2582" s="74" t="s">
        <v>106</v>
      </c>
      <c r="C2582" s="74">
        <v>38</v>
      </c>
      <c r="D2582" s="74" t="s">
        <v>666</v>
      </c>
      <c r="E2582" s="74" t="s">
        <v>6505</v>
      </c>
      <c r="F2582" s="74" t="s">
        <v>6506</v>
      </c>
      <c r="G2582" s="74" t="s">
        <v>475</v>
      </c>
      <c r="H2582" s="74">
        <v>72316</v>
      </c>
      <c r="I2582" s="110">
        <v>1150</v>
      </c>
      <c r="J2582" s="110"/>
      <c r="K2582" s="110"/>
      <c r="L2582" s="110"/>
      <c r="M2582" s="110"/>
      <c r="N2582" s="110">
        <v>0</v>
      </c>
    </row>
    <row r="2583" spans="1:14" x14ac:dyDescent="0.3">
      <c r="A2583" s="74">
        <v>40035</v>
      </c>
      <c r="B2583" s="74" t="s">
        <v>106</v>
      </c>
      <c r="C2583" s="74">
        <v>338</v>
      </c>
      <c r="D2583" s="74" t="s">
        <v>666</v>
      </c>
      <c r="E2583" s="74" t="s">
        <v>5176</v>
      </c>
      <c r="F2583" s="74" t="s">
        <v>5177</v>
      </c>
      <c r="G2583" s="74" t="s">
        <v>475</v>
      </c>
      <c r="H2583" s="74">
        <v>71901</v>
      </c>
      <c r="I2583" s="110">
        <v>511.34</v>
      </c>
      <c r="J2583" s="110">
        <v>0</v>
      </c>
      <c r="K2583" s="110"/>
      <c r="L2583" s="110"/>
      <c r="M2583" s="110"/>
      <c r="N2583" s="110">
        <v>218</v>
      </c>
    </row>
    <row r="2584" spans="1:14" x14ac:dyDescent="0.3">
      <c r="A2584" s="74">
        <v>40037</v>
      </c>
      <c r="B2584" s="74" t="s">
        <v>106</v>
      </c>
      <c r="C2584" s="74">
        <v>38</v>
      </c>
      <c r="D2584" s="74" t="s">
        <v>666</v>
      </c>
      <c r="E2584" s="74" t="s">
        <v>5179</v>
      </c>
      <c r="F2584" s="74" t="s">
        <v>5180</v>
      </c>
      <c r="G2584" s="74" t="s">
        <v>475</v>
      </c>
      <c r="H2584" s="74">
        <v>72404</v>
      </c>
      <c r="I2584" s="110">
        <v>700</v>
      </c>
      <c r="J2584" s="110"/>
      <c r="K2584" s="110"/>
      <c r="L2584" s="110"/>
      <c r="M2584" s="110">
        <v>0</v>
      </c>
      <c r="N2584" s="110">
        <v>0</v>
      </c>
    </row>
    <row r="2585" spans="1:14" x14ac:dyDescent="0.3">
      <c r="A2585" s="74">
        <v>40043</v>
      </c>
      <c r="B2585" s="74" t="s">
        <v>106</v>
      </c>
      <c r="C2585" s="74">
        <v>38</v>
      </c>
      <c r="D2585" s="74" t="s">
        <v>666</v>
      </c>
      <c r="E2585" s="74" t="s">
        <v>6507</v>
      </c>
      <c r="F2585" s="74" t="s">
        <v>5187</v>
      </c>
      <c r="G2585" s="74" t="s">
        <v>475</v>
      </c>
      <c r="H2585" s="74">
        <v>72207</v>
      </c>
      <c r="I2585" s="110">
        <v>9491.64</v>
      </c>
      <c r="J2585" s="110"/>
      <c r="K2585" s="110">
        <v>0</v>
      </c>
      <c r="L2585" s="110"/>
      <c r="M2585" s="110">
        <v>0</v>
      </c>
      <c r="N2585" s="110">
        <v>465</v>
      </c>
    </row>
    <row r="2586" spans="1:14" x14ac:dyDescent="0.3">
      <c r="A2586" s="74">
        <v>40050</v>
      </c>
      <c r="B2586" s="74" t="s">
        <v>106</v>
      </c>
      <c r="C2586" s="74">
        <v>38</v>
      </c>
      <c r="D2586" s="74" t="s">
        <v>666</v>
      </c>
      <c r="E2586" s="74" t="s">
        <v>943</v>
      </c>
      <c r="F2586" s="74" t="s">
        <v>6508</v>
      </c>
      <c r="G2586" s="74" t="s">
        <v>475</v>
      </c>
      <c r="H2586" s="74">
        <v>72554</v>
      </c>
      <c r="I2586" s="110">
        <v>100</v>
      </c>
      <c r="J2586" s="110"/>
      <c r="K2586" s="110">
        <v>0</v>
      </c>
      <c r="L2586" s="110"/>
      <c r="M2586" s="110">
        <v>0</v>
      </c>
      <c r="N2586" s="110">
        <v>30</v>
      </c>
    </row>
    <row r="2587" spans="1:14" x14ac:dyDescent="0.3">
      <c r="A2587" s="74">
        <v>40053</v>
      </c>
      <c r="B2587" s="74" t="s">
        <v>106</v>
      </c>
      <c r="C2587" s="74">
        <v>38</v>
      </c>
      <c r="D2587" s="74" t="s">
        <v>666</v>
      </c>
      <c r="E2587" s="74" t="s">
        <v>5190</v>
      </c>
      <c r="F2587" s="74" t="s">
        <v>4914</v>
      </c>
      <c r="G2587" s="74" t="s">
        <v>475</v>
      </c>
      <c r="H2587" s="74">
        <v>72112</v>
      </c>
      <c r="I2587" s="110">
        <v>0</v>
      </c>
      <c r="J2587" s="110"/>
      <c r="K2587" s="110"/>
      <c r="L2587" s="110"/>
      <c r="M2587" s="110">
        <v>25</v>
      </c>
      <c r="N2587" s="110">
        <v>48</v>
      </c>
    </row>
    <row r="2588" spans="1:14" x14ac:dyDescent="0.3">
      <c r="A2588" s="74">
        <v>40054</v>
      </c>
      <c r="B2588" s="74" t="s">
        <v>106</v>
      </c>
      <c r="C2588" s="74">
        <v>38</v>
      </c>
      <c r="D2588" s="74" t="s">
        <v>666</v>
      </c>
      <c r="E2588" s="74" t="s">
        <v>6509</v>
      </c>
      <c r="F2588" s="74" t="s">
        <v>6510</v>
      </c>
      <c r="G2588" s="74" t="s">
        <v>475</v>
      </c>
      <c r="H2588" s="74">
        <v>72120</v>
      </c>
      <c r="I2588" s="110">
        <v>833.32</v>
      </c>
      <c r="J2588" s="110"/>
      <c r="K2588" s="110"/>
      <c r="L2588" s="110"/>
      <c r="M2588" s="110">
        <v>0</v>
      </c>
      <c r="N2588" s="110">
        <v>0</v>
      </c>
    </row>
    <row r="2589" spans="1:14" x14ac:dyDescent="0.3">
      <c r="A2589" s="74">
        <v>40061</v>
      </c>
      <c r="B2589" s="74" t="s">
        <v>106</v>
      </c>
      <c r="C2589" s="74">
        <v>7538</v>
      </c>
      <c r="D2589" s="74" t="s">
        <v>666</v>
      </c>
      <c r="E2589" s="74" t="s">
        <v>5191</v>
      </c>
      <c r="F2589" s="74" t="s">
        <v>2193</v>
      </c>
      <c r="G2589" s="74" t="s">
        <v>475</v>
      </c>
      <c r="H2589" s="74">
        <v>72855</v>
      </c>
      <c r="I2589" s="110">
        <v>0</v>
      </c>
      <c r="J2589" s="110"/>
      <c r="K2589" s="110"/>
      <c r="L2589" s="110"/>
      <c r="M2589" s="110"/>
      <c r="N2589" s="110"/>
    </row>
    <row r="2590" spans="1:14" x14ac:dyDescent="0.3">
      <c r="A2590" s="74">
        <v>40062</v>
      </c>
      <c r="B2590" s="74" t="s">
        <v>106</v>
      </c>
      <c r="C2590" s="74">
        <v>38</v>
      </c>
      <c r="D2590" s="74" t="s">
        <v>666</v>
      </c>
      <c r="E2590" s="74" t="s">
        <v>6511</v>
      </c>
      <c r="F2590" s="74" t="s">
        <v>5843</v>
      </c>
      <c r="G2590" s="74" t="s">
        <v>475</v>
      </c>
      <c r="H2590" s="74">
        <v>71603</v>
      </c>
      <c r="I2590" s="110">
        <v>2024.42</v>
      </c>
      <c r="J2590" s="110"/>
      <c r="K2590" s="110"/>
      <c r="L2590" s="110"/>
      <c r="M2590" s="110"/>
      <c r="N2590" s="110">
        <v>96</v>
      </c>
    </row>
    <row r="2591" spans="1:14" x14ac:dyDescent="0.3">
      <c r="A2591" s="74">
        <v>40068</v>
      </c>
      <c r="B2591" s="74" t="s">
        <v>106</v>
      </c>
      <c r="C2591" s="74">
        <v>38</v>
      </c>
      <c r="D2591" s="74" t="s">
        <v>666</v>
      </c>
      <c r="E2591" s="74" t="s">
        <v>6512</v>
      </c>
      <c r="F2591" s="74" t="s">
        <v>6513</v>
      </c>
      <c r="G2591" s="74" t="s">
        <v>475</v>
      </c>
      <c r="H2591" s="74">
        <v>72801</v>
      </c>
      <c r="I2591" s="110">
        <v>1150</v>
      </c>
      <c r="J2591" s="110"/>
      <c r="K2591" s="110"/>
      <c r="L2591" s="110"/>
      <c r="M2591" s="110">
        <v>271</v>
      </c>
      <c r="N2591" s="110">
        <v>450</v>
      </c>
    </row>
    <row r="2592" spans="1:14" x14ac:dyDescent="0.3">
      <c r="A2592" s="74">
        <v>40072</v>
      </c>
      <c r="B2592" s="74" t="s">
        <v>106</v>
      </c>
      <c r="C2592" s="74">
        <v>38</v>
      </c>
      <c r="D2592" s="74" t="s">
        <v>666</v>
      </c>
      <c r="E2592" s="74" t="s">
        <v>5192</v>
      </c>
      <c r="F2592" s="74" t="s">
        <v>5193</v>
      </c>
      <c r="G2592" s="74" t="s">
        <v>475</v>
      </c>
      <c r="H2592" s="74" t="s">
        <v>665</v>
      </c>
      <c r="I2592" s="110">
        <v>0</v>
      </c>
      <c r="J2592" s="110"/>
      <c r="K2592" s="110">
        <v>0</v>
      </c>
      <c r="L2592" s="110">
        <v>0</v>
      </c>
      <c r="M2592" s="110">
        <v>0</v>
      </c>
      <c r="N2592" s="110">
        <v>0</v>
      </c>
    </row>
    <row r="2593" spans="1:14" x14ac:dyDescent="0.3">
      <c r="A2593" s="74">
        <v>40086</v>
      </c>
      <c r="B2593" s="74" t="s">
        <v>106</v>
      </c>
      <c r="C2593" s="74">
        <v>38</v>
      </c>
      <c r="D2593" s="74" t="s">
        <v>666</v>
      </c>
      <c r="E2593" s="74" t="s">
        <v>6514</v>
      </c>
      <c r="F2593" s="74" t="s">
        <v>6515</v>
      </c>
      <c r="G2593" s="74" t="s">
        <v>475</v>
      </c>
      <c r="H2593" s="74">
        <v>72113</v>
      </c>
      <c r="I2593" s="110"/>
      <c r="J2593" s="110"/>
      <c r="K2593" s="110"/>
      <c r="L2593" s="110"/>
      <c r="M2593" s="110"/>
      <c r="N2593" s="110"/>
    </row>
    <row r="2594" spans="1:14" x14ac:dyDescent="0.3">
      <c r="A2594" s="74">
        <v>190002</v>
      </c>
      <c r="B2594" s="74" t="s">
        <v>106</v>
      </c>
      <c r="C2594" s="74">
        <v>38</v>
      </c>
      <c r="D2594" s="74" t="s">
        <v>666</v>
      </c>
      <c r="E2594" s="74" t="s">
        <v>5199</v>
      </c>
      <c r="F2594" s="74" t="s">
        <v>5200</v>
      </c>
      <c r="G2594" s="74" t="s">
        <v>479</v>
      </c>
      <c r="H2594" s="74" t="s">
        <v>480</v>
      </c>
      <c r="I2594" s="110"/>
      <c r="J2594" s="110"/>
      <c r="K2594" s="110">
        <v>0</v>
      </c>
      <c r="L2594" s="110"/>
      <c r="M2594" s="110"/>
      <c r="N2594" s="110">
        <v>0</v>
      </c>
    </row>
    <row r="2595" spans="1:14" x14ac:dyDescent="0.3">
      <c r="A2595" s="74">
        <v>190003</v>
      </c>
      <c r="B2595" s="74" t="s">
        <v>106</v>
      </c>
      <c r="C2595" s="74">
        <v>38</v>
      </c>
      <c r="D2595" s="74" t="s">
        <v>666</v>
      </c>
      <c r="E2595" s="74" t="s">
        <v>5201</v>
      </c>
      <c r="F2595" s="74" t="s">
        <v>5202</v>
      </c>
      <c r="G2595" s="74" t="s">
        <v>479</v>
      </c>
      <c r="H2595" s="74">
        <v>70809</v>
      </c>
      <c r="I2595" s="110">
        <v>1593.53</v>
      </c>
      <c r="J2595" s="110"/>
      <c r="K2595" s="110"/>
      <c r="L2595" s="110"/>
      <c r="M2595" s="110">
        <v>0</v>
      </c>
      <c r="N2595" s="110">
        <v>338</v>
      </c>
    </row>
    <row r="2596" spans="1:14" x14ac:dyDescent="0.3">
      <c r="A2596" s="74">
        <v>190008</v>
      </c>
      <c r="B2596" s="74" t="s">
        <v>106</v>
      </c>
      <c r="C2596" s="74">
        <v>138</v>
      </c>
      <c r="D2596" s="74" t="s">
        <v>666</v>
      </c>
      <c r="E2596" s="74" t="s">
        <v>5206</v>
      </c>
      <c r="F2596" s="74" t="s">
        <v>907</v>
      </c>
      <c r="G2596" s="74" t="s">
        <v>479</v>
      </c>
      <c r="H2596" s="74" t="s">
        <v>597</v>
      </c>
      <c r="I2596" s="110"/>
      <c r="J2596" s="110"/>
      <c r="K2596" s="110"/>
      <c r="L2596" s="110">
        <v>0</v>
      </c>
      <c r="M2596" s="110">
        <v>0</v>
      </c>
      <c r="N2596" s="110">
        <v>0</v>
      </c>
    </row>
    <row r="2597" spans="1:14" x14ac:dyDescent="0.3">
      <c r="A2597" s="74">
        <v>190009</v>
      </c>
      <c r="B2597" s="74" t="s">
        <v>106</v>
      </c>
      <c r="C2597" s="74">
        <v>38</v>
      </c>
      <c r="D2597" s="74" t="s">
        <v>666</v>
      </c>
      <c r="E2597" s="74" t="s">
        <v>5207</v>
      </c>
      <c r="F2597" s="74" t="s">
        <v>5208</v>
      </c>
      <c r="G2597" s="74" t="s">
        <v>479</v>
      </c>
      <c r="H2597" s="74">
        <v>70601</v>
      </c>
      <c r="I2597" s="110">
        <v>0</v>
      </c>
      <c r="J2597" s="110">
        <v>0</v>
      </c>
      <c r="K2597" s="110">
        <v>0</v>
      </c>
      <c r="L2597" s="110">
        <v>0</v>
      </c>
      <c r="M2597" s="110">
        <v>0</v>
      </c>
      <c r="N2597" s="110">
        <v>0</v>
      </c>
    </row>
    <row r="2598" spans="1:14" x14ac:dyDescent="0.3">
      <c r="A2598" s="74">
        <v>190010</v>
      </c>
      <c r="B2598" s="74" t="s">
        <v>106</v>
      </c>
      <c r="C2598" s="74">
        <v>38</v>
      </c>
      <c r="D2598" s="74" t="s">
        <v>666</v>
      </c>
      <c r="E2598" s="74" t="s">
        <v>5209</v>
      </c>
      <c r="F2598" s="74" t="s">
        <v>5210</v>
      </c>
      <c r="G2598" s="74" t="s">
        <v>479</v>
      </c>
      <c r="H2598" s="74">
        <v>71446</v>
      </c>
      <c r="I2598" s="110"/>
      <c r="J2598" s="110"/>
      <c r="K2598" s="110"/>
      <c r="L2598" s="110"/>
      <c r="M2598" s="110"/>
      <c r="N2598" s="110"/>
    </row>
    <row r="2599" spans="1:14" x14ac:dyDescent="0.3">
      <c r="A2599" s="74">
        <v>190024</v>
      </c>
      <c r="B2599" s="74" t="s">
        <v>106</v>
      </c>
      <c r="C2599" s="74">
        <v>38</v>
      </c>
      <c r="D2599" s="74" t="s">
        <v>666</v>
      </c>
      <c r="E2599" s="74" t="s">
        <v>5226</v>
      </c>
      <c r="F2599" s="74" t="s">
        <v>5227</v>
      </c>
      <c r="G2599" s="74" t="s">
        <v>479</v>
      </c>
      <c r="H2599" s="74">
        <v>70458</v>
      </c>
      <c r="I2599" s="110">
        <v>0</v>
      </c>
      <c r="J2599" s="110"/>
      <c r="K2599" s="110"/>
      <c r="L2599" s="110"/>
      <c r="M2599" s="110"/>
      <c r="N2599" s="110">
        <v>0</v>
      </c>
    </row>
    <row r="2600" spans="1:14" x14ac:dyDescent="0.3">
      <c r="A2600" s="74">
        <v>250016</v>
      </c>
      <c r="B2600" s="74" t="s">
        <v>106</v>
      </c>
      <c r="C2600" s="74">
        <v>38</v>
      </c>
      <c r="D2600" s="74" t="s">
        <v>666</v>
      </c>
      <c r="E2600" s="74" t="s">
        <v>5235</v>
      </c>
      <c r="F2600" s="74" t="s">
        <v>5236</v>
      </c>
      <c r="G2600" s="74" t="s">
        <v>432</v>
      </c>
      <c r="H2600" s="74">
        <v>39502</v>
      </c>
      <c r="I2600" s="110"/>
      <c r="J2600" s="110"/>
      <c r="K2600" s="110"/>
      <c r="L2600" s="110"/>
      <c r="M2600" s="110">
        <v>0</v>
      </c>
      <c r="N2600" s="110">
        <v>0</v>
      </c>
    </row>
    <row r="2601" spans="1:14" x14ac:dyDescent="0.3">
      <c r="A2601" s="74">
        <v>250027</v>
      </c>
      <c r="B2601" s="74" t="s">
        <v>106</v>
      </c>
      <c r="C2601" s="74">
        <v>38</v>
      </c>
      <c r="D2601" s="74" t="s">
        <v>666</v>
      </c>
      <c r="E2601" s="74" t="s">
        <v>5242</v>
      </c>
      <c r="F2601" s="74" t="s">
        <v>3265</v>
      </c>
      <c r="G2601" s="74" t="s">
        <v>432</v>
      </c>
      <c r="H2601" s="74">
        <v>39211</v>
      </c>
      <c r="I2601" s="110"/>
      <c r="J2601" s="110"/>
      <c r="K2601" s="110"/>
      <c r="L2601" s="110"/>
      <c r="M2601" s="110"/>
      <c r="N2601" s="110">
        <v>0</v>
      </c>
    </row>
    <row r="2602" spans="1:14" x14ac:dyDescent="0.3">
      <c r="A2602" s="74">
        <v>250031</v>
      </c>
      <c r="B2602" s="74" t="s">
        <v>106</v>
      </c>
      <c r="C2602" s="74">
        <v>338</v>
      </c>
      <c r="D2602" s="74" t="s">
        <v>666</v>
      </c>
      <c r="E2602" s="74" t="s">
        <v>5244</v>
      </c>
      <c r="F2602" s="74" t="s">
        <v>5245</v>
      </c>
      <c r="G2602" s="74" t="s">
        <v>432</v>
      </c>
      <c r="H2602" s="74" t="s">
        <v>483</v>
      </c>
      <c r="I2602" s="110">
        <v>0</v>
      </c>
      <c r="J2602" s="110">
        <v>0</v>
      </c>
      <c r="K2602" s="110">
        <v>0</v>
      </c>
      <c r="L2602" s="110"/>
      <c r="M2602" s="110">
        <v>0</v>
      </c>
      <c r="N2602" s="110">
        <v>0</v>
      </c>
    </row>
    <row r="2603" spans="1:14" x14ac:dyDescent="0.3">
      <c r="A2603" s="74">
        <v>250032</v>
      </c>
      <c r="B2603" s="74" t="s">
        <v>106</v>
      </c>
      <c r="C2603" s="74">
        <v>38</v>
      </c>
      <c r="D2603" s="74" t="s">
        <v>666</v>
      </c>
      <c r="E2603" s="74" t="s">
        <v>5246</v>
      </c>
      <c r="F2603" s="74" t="s">
        <v>5247</v>
      </c>
      <c r="G2603" s="74" t="s">
        <v>432</v>
      </c>
      <c r="H2603" s="74" t="s">
        <v>598</v>
      </c>
      <c r="I2603" s="110">
        <v>0</v>
      </c>
      <c r="J2603" s="110"/>
      <c r="K2603" s="110"/>
      <c r="L2603" s="110">
        <v>0</v>
      </c>
      <c r="M2603" s="110">
        <v>0</v>
      </c>
      <c r="N2603" s="110">
        <v>1390</v>
      </c>
    </row>
    <row r="2604" spans="1:14" x14ac:dyDescent="0.3">
      <c r="A2604" s="74">
        <v>250033</v>
      </c>
      <c r="B2604" s="74" t="s">
        <v>106</v>
      </c>
      <c r="C2604" s="74">
        <v>38</v>
      </c>
      <c r="D2604" s="74" t="s">
        <v>666</v>
      </c>
      <c r="E2604" s="74" t="s">
        <v>5248</v>
      </c>
      <c r="F2604" s="74" t="s">
        <v>5249</v>
      </c>
      <c r="G2604" s="74" t="s">
        <v>432</v>
      </c>
      <c r="H2604" s="74" t="s">
        <v>599</v>
      </c>
      <c r="I2604" s="110">
        <v>0</v>
      </c>
      <c r="J2604" s="110"/>
      <c r="K2604" s="110"/>
      <c r="L2604" s="110"/>
      <c r="M2604" s="110"/>
      <c r="N2604" s="110"/>
    </row>
    <row r="2605" spans="1:14" x14ac:dyDescent="0.3">
      <c r="A2605" s="74">
        <v>250053</v>
      </c>
      <c r="B2605" s="74" t="s">
        <v>106</v>
      </c>
      <c r="C2605" s="74">
        <v>38</v>
      </c>
      <c r="D2605" s="74" t="s">
        <v>666</v>
      </c>
      <c r="E2605" s="74" t="s">
        <v>5259</v>
      </c>
      <c r="F2605" s="74" t="s">
        <v>5260</v>
      </c>
      <c r="G2605" s="74" t="s">
        <v>432</v>
      </c>
      <c r="H2605" s="74" t="s">
        <v>485</v>
      </c>
      <c r="I2605" s="110">
        <v>0</v>
      </c>
      <c r="J2605" s="110"/>
      <c r="K2605" s="110"/>
      <c r="L2605" s="110"/>
      <c r="M2605" s="110">
        <v>305.75</v>
      </c>
      <c r="N2605" s="110">
        <v>252</v>
      </c>
    </row>
    <row r="2606" spans="1:14" x14ac:dyDescent="0.3">
      <c r="A2606" s="74">
        <v>190028</v>
      </c>
      <c r="B2606" s="74" t="s">
        <v>106</v>
      </c>
      <c r="C2606" s="74">
        <v>238</v>
      </c>
      <c r="D2606" s="74" t="s">
        <v>5230</v>
      </c>
      <c r="E2606" s="74" t="s">
        <v>5231</v>
      </c>
      <c r="F2606" s="74" t="s">
        <v>5232</v>
      </c>
      <c r="G2606" s="74" t="s">
        <v>479</v>
      </c>
      <c r="H2606" s="74">
        <v>70003</v>
      </c>
      <c r="I2606" s="110">
        <v>1119.57</v>
      </c>
      <c r="J2606" s="110"/>
      <c r="K2606" s="110"/>
      <c r="L2606" s="110"/>
      <c r="M2606" s="110">
        <v>283.38</v>
      </c>
      <c r="N2606" s="110">
        <v>110</v>
      </c>
    </row>
    <row r="2607" spans="1:14" x14ac:dyDescent="0.3">
      <c r="A2607" s="74">
        <v>250019</v>
      </c>
      <c r="B2607" s="74" t="s">
        <v>106</v>
      </c>
      <c r="C2607" s="74">
        <v>38</v>
      </c>
      <c r="D2607" s="74" t="s">
        <v>5239</v>
      </c>
      <c r="E2607" s="74" t="s">
        <v>5240</v>
      </c>
      <c r="F2607" s="74" t="s">
        <v>5241</v>
      </c>
      <c r="G2607" s="74" t="s">
        <v>432</v>
      </c>
      <c r="H2607" s="74" t="s">
        <v>601</v>
      </c>
      <c r="I2607" s="110"/>
      <c r="J2607" s="110"/>
      <c r="K2607" s="110"/>
      <c r="L2607" s="110"/>
      <c r="M2607" s="110"/>
      <c r="N2607" s="110"/>
    </row>
    <row r="2608" spans="1:14" x14ac:dyDescent="0.3">
      <c r="A2608" s="74">
        <v>190011</v>
      </c>
      <c r="B2608" s="74" t="s">
        <v>106</v>
      </c>
      <c r="C2608" s="74">
        <v>38</v>
      </c>
      <c r="D2608" s="74" t="s">
        <v>5211</v>
      </c>
      <c r="E2608" s="74" t="s">
        <v>5212</v>
      </c>
      <c r="F2608" s="74" t="s">
        <v>2016</v>
      </c>
      <c r="G2608" s="74" t="s">
        <v>479</v>
      </c>
      <c r="H2608" s="74">
        <v>70458</v>
      </c>
      <c r="I2608" s="110"/>
      <c r="J2608" s="110"/>
      <c r="K2608" s="110">
        <v>0</v>
      </c>
      <c r="L2608" s="110"/>
      <c r="M2608" s="110"/>
      <c r="N2608" s="110"/>
    </row>
    <row r="2609" spans="1:14" x14ac:dyDescent="0.3">
      <c r="A2609" s="74">
        <v>250007</v>
      </c>
      <c r="B2609" s="74" t="s">
        <v>106</v>
      </c>
      <c r="C2609" s="74">
        <v>38</v>
      </c>
      <c r="D2609" s="74" t="s">
        <v>6229</v>
      </c>
      <c r="E2609" s="74" t="s">
        <v>6230</v>
      </c>
      <c r="F2609" s="74" t="s">
        <v>6231</v>
      </c>
      <c r="G2609" s="74" t="s">
        <v>432</v>
      </c>
      <c r="H2609" s="74">
        <v>39741</v>
      </c>
      <c r="I2609" s="110"/>
      <c r="J2609" s="110"/>
      <c r="K2609" s="110"/>
      <c r="L2609" s="110"/>
      <c r="M2609" s="110"/>
      <c r="N2609" s="110"/>
    </row>
    <row r="2610" spans="1:14" x14ac:dyDescent="0.3">
      <c r="A2610" s="74">
        <v>40087</v>
      </c>
      <c r="B2610" s="74" t="s">
        <v>106</v>
      </c>
      <c r="C2610" s="74">
        <v>38</v>
      </c>
      <c r="D2610" s="74" t="s">
        <v>921</v>
      </c>
      <c r="E2610" s="74" t="s">
        <v>5336</v>
      </c>
      <c r="F2610" s="74" t="s">
        <v>5194</v>
      </c>
      <c r="G2610" s="74" t="s">
        <v>475</v>
      </c>
      <c r="H2610" s="74" t="s">
        <v>478</v>
      </c>
      <c r="I2610" s="110">
        <v>3611.48</v>
      </c>
      <c r="J2610" s="110"/>
      <c r="K2610" s="110">
        <v>0</v>
      </c>
      <c r="L2610" s="110"/>
      <c r="M2610" s="110">
        <v>0</v>
      </c>
      <c r="N2610" s="110">
        <v>414</v>
      </c>
    </row>
    <row r="2611" spans="1:14" x14ac:dyDescent="0.3">
      <c r="A2611" s="74">
        <v>40038</v>
      </c>
      <c r="B2611" s="74" t="s">
        <v>106</v>
      </c>
      <c r="C2611" s="74">
        <v>38</v>
      </c>
      <c r="D2611" s="74" t="s">
        <v>5181</v>
      </c>
      <c r="E2611" s="74" t="s">
        <v>5182</v>
      </c>
      <c r="F2611" s="74" t="s">
        <v>5180</v>
      </c>
      <c r="G2611" s="74" t="s">
        <v>475</v>
      </c>
      <c r="H2611" s="74">
        <v>72401</v>
      </c>
      <c r="I2611" s="110">
        <v>800</v>
      </c>
      <c r="J2611" s="110"/>
      <c r="K2611" s="110">
        <v>0</v>
      </c>
      <c r="L2611" s="110"/>
      <c r="M2611" s="110"/>
      <c r="N2611" s="110">
        <v>0</v>
      </c>
    </row>
    <row r="2612" spans="1:14" x14ac:dyDescent="0.3">
      <c r="A2612" s="74">
        <v>250023</v>
      </c>
      <c r="B2612" s="74" t="s">
        <v>106</v>
      </c>
      <c r="C2612" s="74">
        <v>38</v>
      </c>
      <c r="D2612" s="74" t="s">
        <v>5837</v>
      </c>
      <c r="E2612" s="74" t="s">
        <v>5838</v>
      </c>
      <c r="F2612" s="74" t="s">
        <v>5839</v>
      </c>
      <c r="G2612" s="74" t="s">
        <v>432</v>
      </c>
      <c r="H2612" s="74">
        <v>38751</v>
      </c>
      <c r="I2612" s="110"/>
      <c r="J2612" s="110"/>
      <c r="K2612" s="110">
        <v>100</v>
      </c>
      <c r="L2612" s="110"/>
      <c r="M2612" s="110">
        <v>0</v>
      </c>
      <c r="N2612" s="110"/>
    </row>
    <row r="2613" spans="1:14" x14ac:dyDescent="0.3">
      <c r="A2613" s="74">
        <v>40044</v>
      </c>
      <c r="B2613" s="74" t="s">
        <v>106</v>
      </c>
      <c r="C2613" s="74">
        <v>38</v>
      </c>
      <c r="D2613" s="74" t="s">
        <v>5184</v>
      </c>
      <c r="E2613" s="74" t="s">
        <v>6516</v>
      </c>
      <c r="F2613" s="74" t="s">
        <v>5187</v>
      </c>
      <c r="G2613" s="74" t="s">
        <v>475</v>
      </c>
      <c r="H2613" s="74">
        <v>72206</v>
      </c>
      <c r="I2613" s="110">
        <v>500</v>
      </c>
      <c r="J2613" s="110"/>
      <c r="K2613" s="110"/>
      <c r="L2613" s="110"/>
      <c r="M2613" s="110"/>
      <c r="N2613" s="110">
        <v>0</v>
      </c>
    </row>
    <row r="2614" spans="1:14" x14ac:dyDescent="0.3">
      <c r="A2614" s="74">
        <v>190022</v>
      </c>
      <c r="B2614" s="74" t="s">
        <v>106</v>
      </c>
      <c r="C2614" s="74">
        <v>38</v>
      </c>
      <c r="D2614" s="74" t="s">
        <v>5224</v>
      </c>
      <c r="E2614" s="74" t="s">
        <v>5225</v>
      </c>
      <c r="F2614" s="74" t="s">
        <v>5222</v>
      </c>
      <c r="G2614" s="74" t="s">
        <v>479</v>
      </c>
      <c r="H2614" s="74">
        <v>71104</v>
      </c>
      <c r="I2614" s="110">
        <v>0</v>
      </c>
      <c r="J2614" s="110"/>
      <c r="K2614" s="110">
        <v>0</v>
      </c>
      <c r="L2614" s="110">
        <v>0</v>
      </c>
      <c r="M2614" s="110">
        <v>0</v>
      </c>
      <c r="N2614" s="110">
        <v>2131.5</v>
      </c>
    </row>
    <row r="2615" spans="1:14" x14ac:dyDescent="0.3">
      <c r="A2615" s="74">
        <v>40036</v>
      </c>
      <c r="B2615" s="74" t="s">
        <v>106</v>
      </c>
      <c r="C2615" s="74">
        <v>138</v>
      </c>
      <c r="D2615" s="74" t="s">
        <v>5178</v>
      </c>
      <c r="E2615" s="74" t="s">
        <v>6517</v>
      </c>
      <c r="F2615" s="74" t="s">
        <v>5177</v>
      </c>
      <c r="G2615" s="74" t="s">
        <v>475</v>
      </c>
      <c r="H2615" s="74">
        <v>71913</v>
      </c>
      <c r="I2615" s="110"/>
      <c r="J2615" s="110"/>
      <c r="K2615" s="110"/>
      <c r="L2615" s="110"/>
      <c r="M2615" s="110"/>
      <c r="N2615" s="110"/>
    </row>
    <row r="2616" spans="1:14" x14ac:dyDescent="0.3">
      <c r="A2616" s="74">
        <v>250040</v>
      </c>
      <c r="B2616" s="74" t="s">
        <v>106</v>
      </c>
      <c r="C2616" s="74">
        <v>38</v>
      </c>
      <c r="D2616" s="74" t="s">
        <v>5840</v>
      </c>
      <c r="E2616" s="74" t="s">
        <v>5841</v>
      </c>
      <c r="F2616" s="74" t="s">
        <v>5229</v>
      </c>
      <c r="G2616" s="74" t="s">
        <v>432</v>
      </c>
      <c r="H2616" s="74">
        <v>39150</v>
      </c>
      <c r="I2616" s="110"/>
      <c r="J2616" s="110"/>
      <c r="K2616" s="110"/>
      <c r="L2616" s="110"/>
      <c r="M2616" s="110"/>
      <c r="N2616" s="110"/>
    </row>
    <row r="2617" spans="1:14" x14ac:dyDescent="0.3">
      <c r="A2617" s="74">
        <v>40088</v>
      </c>
      <c r="B2617" s="74" t="s">
        <v>106</v>
      </c>
      <c r="C2617" s="74">
        <v>38</v>
      </c>
      <c r="D2617" s="74" t="s">
        <v>5195</v>
      </c>
      <c r="E2617" s="74" t="s">
        <v>5196</v>
      </c>
      <c r="F2617" s="74" t="s">
        <v>5197</v>
      </c>
      <c r="G2617" s="74" t="s">
        <v>475</v>
      </c>
      <c r="H2617" s="74">
        <v>72758</v>
      </c>
      <c r="I2617" s="110"/>
      <c r="J2617" s="110"/>
      <c r="K2617" s="110"/>
      <c r="L2617" s="110"/>
      <c r="M2617" s="110"/>
      <c r="N2617" s="110">
        <v>0</v>
      </c>
    </row>
    <row r="2618" spans="1:14" x14ac:dyDescent="0.3">
      <c r="A2618" s="74">
        <v>49038</v>
      </c>
      <c r="B2618" s="74" t="s">
        <v>106</v>
      </c>
      <c r="C2618" s="74">
        <v>38</v>
      </c>
      <c r="D2618" s="74" t="s">
        <v>5198</v>
      </c>
      <c r="E2618" s="74" t="s">
        <v>6311</v>
      </c>
      <c r="F2618" s="74" t="s">
        <v>5187</v>
      </c>
      <c r="G2618" s="74" t="s">
        <v>475</v>
      </c>
      <c r="H2618" s="74">
        <v>72209</v>
      </c>
      <c r="I2618" s="110"/>
      <c r="J2618" s="110">
        <v>0</v>
      </c>
      <c r="K2618" s="110"/>
      <c r="L2618" s="110"/>
      <c r="M2618" s="110"/>
      <c r="N2618" s="110"/>
    </row>
    <row r="2619" spans="1:14" x14ac:dyDescent="0.3">
      <c r="A2619" s="74">
        <v>40063</v>
      </c>
      <c r="B2619" s="74" t="s">
        <v>106</v>
      </c>
      <c r="C2619" s="74">
        <v>38</v>
      </c>
      <c r="D2619" s="74" t="s">
        <v>5842</v>
      </c>
      <c r="E2619" s="74" t="s">
        <v>6569</v>
      </c>
      <c r="F2619" s="74" t="s">
        <v>5843</v>
      </c>
      <c r="G2619" s="74" t="s">
        <v>475</v>
      </c>
      <c r="H2619" s="74" t="s">
        <v>6570</v>
      </c>
      <c r="I2619" s="110"/>
      <c r="J2619" s="110"/>
      <c r="K2619" s="110"/>
      <c r="L2619" s="110"/>
      <c r="M2619" s="110"/>
      <c r="N2619" s="110"/>
    </row>
    <row r="2620" spans="1:14" x14ac:dyDescent="0.3">
      <c r="A2620" s="74">
        <v>40055</v>
      </c>
      <c r="B2620" s="74" t="s">
        <v>106</v>
      </c>
      <c r="C2620" s="74">
        <v>38</v>
      </c>
      <c r="D2620" s="74" t="s">
        <v>5844</v>
      </c>
      <c r="E2620" s="74" t="s">
        <v>6518</v>
      </c>
      <c r="F2620" s="74" t="s">
        <v>6519</v>
      </c>
      <c r="G2620" s="74" t="s">
        <v>475</v>
      </c>
      <c r="H2620" s="74">
        <v>72114</v>
      </c>
      <c r="I2620" s="110"/>
      <c r="J2620" s="110"/>
      <c r="K2620" s="110"/>
      <c r="L2620" s="110"/>
      <c r="M2620" s="110"/>
      <c r="N2620" s="110"/>
    </row>
    <row r="2621" spans="1:14" x14ac:dyDescent="0.3">
      <c r="A2621" s="74">
        <v>250062</v>
      </c>
      <c r="B2621" s="74" t="s">
        <v>106</v>
      </c>
      <c r="C2621" s="74">
        <v>38</v>
      </c>
      <c r="D2621" s="74" t="s">
        <v>6250</v>
      </c>
      <c r="E2621" s="74" t="s">
        <v>6251</v>
      </c>
      <c r="F2621" s="74" t="s">
        <v>6252</v>
      </c>
      <c r="G2621" s="74" t="s">
        <v>432</v>
      </c>
      <c r="H2621" s="74" t="s">
        <v>6253</v>
      </c>
      <c r="I2621" s="110"/>
      <c r="J2621" s="110"/>
      <c r="K2621" s="110"/>
      <c r="L2621" s="110"/>
      <c r="M2621" s="110"/>
      <c r="N2621" s="110"/>
    </row>
    <row r="2622" spans="1:14" x14ac:dyDescent="0.3">
      <c r="A2622" s="74">
        <v>250061</v>
      </c>
      <c r="B2622" s="74" t="s">
        <v>106</v>
      </c>
      <c r="C2622" s="74">
        <v>38</v>
      </c>
      <c r="D2622" s="74" t="s">
        <v>5266</v>
      </c>
      <c r="E2622" s="74" t="s">
        <v>5267</v>
      </c>
      <c r="F2622" s="74" t="s">
        <v>5249</v>
      </c>
      <c r="G2622" s="74" t="s">
        <v>432</v>
      </c>
      <c r="H2622" s="74">
        <v>39563</v>
      </c>
      <c r="I2622" s="110"/>
      <c r="J2622" s="110"/>
      <c r="K2622" s="110"/>
      <c r="L2622" s="110"/>
      <c r="M2622" s="110"/>
      <c r="N2622" s="110">
        <v>0</v>
      </c>
    </row>
    <row r="2623" spans="1:14" x14ac:dyDescent="0.3">
      <c r="A2623" s="74">
        <v>250006</v>
      </c>
      <c r="B2623" s="74" t="s">
        <v>106</v>
      </c>
      <c r="C2623" s="74">
        <v>38</v>
      </c>
      <c r="D2623" s="74" t="s">
        <v>5845</v>
      </c>
      <c r="E2623" s="74" t="s">
        <v>5846</v>
      </c>
      <c r="F2623" s="74" t="s">
        <v>5847</v>
      </c>
      <c r="G2623" s="74" t="s">
        <v>432</v>
      </c>
      <c r="H2623" s="74">
        <v>39045</v>
      </c>
      <c r="I2623" s="110"/>
      <c r="J2623" s="110"/>
      <c r="K2623" s="110"/>
      <c r="L2623" s="110"/>
      <c r="M2623" s="110"/>
      <c r="N2623" s="110"/>
    </row>
    <row r="2624" spans="1:14" x14ac:dyDescent="0.3">
      <c r="A2624" s="74">
        <v>250058</v>
      </c>
      <c r="B2624" s="74" t="s">
        <v>106</v>
      </c>
      <c r="C2624" s="74">
        <v>38</v>
      </c>
      <c r="D2624" s="74" t="s">
        <v>5263</v>
      </c>
      <c r="E2624" s="74" t="s">
        <v>5264</v>
      </c>
      <c r="F2624" s="74" t="s">
        <v>5265</v>
      </c>
      <c r="G2624" s="74" t="s">
        <v>432</v>
      </c>
      <c r="H2624" s="74">
        <v>39110</v>
      </c>
      <c r="I2624" s="110">
        <v>0</v>
      </c>
      <c r="J2624" s="110"/>
      <c r="K2624" s="110"/>
      <c r="L2624" s="110"/>
      <c r="M2624" s="110">
        <v>0</v>
      </c>
      <c r="N2624" s="110">
        <v>0</v>
      </c>
    </row>
    <row r="2625" spans="1:14" x14ac:dyDescent="0.3">
      <c r="A2625" s="74">
        <v>40056</v>
      </c>
      <c r="B2625" s="74" t="s">
        <v>106</v>
      </c>
      <c r="C2625" s="74">
        <v>38</v>
      </c>
      <c r="D2625" s="74" t="s">
        <v>948</v>
      </c>
      <c r="E2625" s="74" t="s">
        <v>6520</v>
      </c>
      <c r="F2625" s="74" t="s">
        <v>6519</v>
      </c>
      <c r="G2625" s="74" t="s">
        <v>475</v>
      </c>
      <c r="H2625" s="74">
        <v>72116</v>
      </c>
      <c r="I2625" s="110">
        <v>5716</v>
      </c>
      <c r="J2625" s="110"/>
      <c r="K2625" s="110"/>
      <c r="L2625" s="110"/>
      <c r="M2625" s="110"/>
      <c r="N2625" s="110">
        <v>305</v>
      </c>
    </row>
    <row r="2626" spans="1:14" x14ac:dyDescent="0.3">
      <c r="A2626" s="74">
        <v>40045</v>
      </c>
      <c r="B2626" s="74" t="s">
        <v>106</v>
      </c>
      <c r="C2626" s="74">
        <v>38</v>
      </c>
      <c r="D2626" s="74" t="s">
        <v>5185</v>
      </c>
      <c r="E2626" s="74" t="s">
        <v>5186</v>
      </c>
      <c r="F2626" s="74" t="s">
        <v>5187</v>
      </c>
      <c r="G2626" s="74" t="s">
        <v>475</v>
      </c>
      <c r="H2626" s="74" t="s">
        <v>574</v>
      </c>
      <c r="I2626" s="110">
        <v>100</v>
      </c>
      <c r="J2626" s="110"/>
      <c r="K2626" s="110"/>
      <c r="L2626" s="110"/>
      <c r="M2626" s="110"/>
      <c r="N2626" s="110">
        <v>0</v>
      </c>
    </row>
    <row r="2627" spans="1:14" x14ac:dyDescent="0.3">
      <c r="A2627" s="74">
        <v>250042</v>
      </c>
      <c r="B2627" s="74" t="s">
        <v>106</v>
      </c>
      <c r="C2627" s="74">
        <v>38</v>
      </c>
      <c r="D2627" s="74" t="s">
        <v>5253</v>
      </c>
      <c r="E2627" s="74" t="s">
        <v>5254</v>
      </c>
      <c r="F2627" s="74" t="s">
        <v>5229</v>
      </c>
      <c r="G2627" s="74" t="s">
        <v>432</v>
      </c>
      <c r="H2627" s="74" t="s">
        <v>484</v>
      </c>
      <c r="I2627" s="110">
        <v>0</v>
      </c>
      <c r="J2627" s="110"/>
      <c r="K2627" s="110">
        <v>0</v>
      </c>
      <c r="L2627" s="110">
        <v>0</v>
      </c>
      <c r="M2627" s="110">
        <v>0</v>
      </c>
      <c r="N2627" s="110">
        <v>0</v>
      </c>
    </row>
    <row r="2628" spans="1:14" x14ac:dyDescent="0.3">
      <c r="A2628" s="74">
        <v>250036</v>
      </c>
      <c r="B2628" s="74" t="s">
        <v>106</v>
      </c>
      <c r="C2628" s="74">
        <v>38</v>
      </c>
      <c r="D2628" s="74" t="s">
        <v>2114</v>
      </c>
      <c r="E2628" s="74" t="s">
        <v>5848</v>
      </c>
      <c r="F2628" s="74" t="s">
        <v>5849</v>
      </c>
      <c r="G2628" s="74" t="s">
        <v>432</v>
      </c>
      <c r="H2628" s="74">
        <v>39144</v>
      </c>
      <c r="I2628" s="110"/>
      <c r="J2628" s="110"/>
      <c r="K2628" s="110"/>
      <c r="L2628" s="110"/>
      <c r="M2628" s="110"/>
      <c r="N2628" s="110"/>
    </row>
    <row r="2629" spans="1:14" x14ac:dyDescent="0.3">
      <c r="A2629" s="74">
        <v>40046</v>
      </c>
      <c r="B2629" s="74" t="s">
        <v>106</v>
      </c>
      <c r="C2629" s="74">
        <v>38</v>
      </c>
      <c r="D2629" s="74" t="s">
        <v>5188</v>
      </c>
      <c r="E2629" s="74" t="s">
        <v>5189</v>
      </c>
      <c r="F2629" s="74" t="s">
        <v>5187</v>
      </c>
      <c r="G2629" s="74" t="s">
        <v>475</v>
      </c>
      <c r="H2629" s="74">
        <v>72205</v>
      </c>
      <c r="I2629" s="110">
        <v>0</v>
      </c>
      <c r="J2629" s="110">
        <v>0</v>
      </c>
      <c r="K2629" s="110">
        <v>0</v>
      </c>
      <c r="L2629" s="110"/>
      <c r="M2629" s="110">
        <v>45</v>
      </c>
      <c r="N2629" s="110">
        <v>10</v>
      </c>
    </row>
    <row r="2630" spans="1:14" x14ac:dyDescent="0.3">
      <c r="A2630" s="74">
        <v>250060</v>
      </c>
      <c r="B2630" s="74" t="s">
        <v>106</v>
      </c>
      <c r="C2630" s="74">
        <v>38</v>
      </c>
      <c r="D2630" s="74" t="s">
        <v>5850</v>
      </c>
      <c r="E2630" s="74" t="s">
        <v>5851</v>
      </c>
      <c r="F2630" s="74" t="s">
        <v>5852</v>
      </c>
      <c r="G2630" s="74" t="s">
        <v>432</v>
      </c>
      <c r="H2630" s="74" t="s">
        <v>5853</v>
      </c>
      <c r="I2630" s="110"/>
      <c r="J2630" s="110"/>
      <c r="K2630" s="110"/>
      <c r="L2630" s="110"/>
      <c r="M2630" s="110"/>
      <c r="N2630" s="110"/>
    </row>
    <row r="2631" spans="1:14" x14ac:dyDescent="0.3">
      <c r="A2631" s="74">
        <v>190018</v>
      </c>
      <c r="B2631" s="74" t="s">
        <v>106</v>
      </c>
      <c r="C2631" s="74">
        <v>38</v>
      </c>
      <c r="D2631" s="74" t="s">
        <v>5215</v>
      </c>
      <c r="E2631" s="74" t="s">
        <v>5216</v>
      </c>
      <c r="F2631" s="74" t="s">
        <v>5217</v>
      </c>
      <c r="G2631" s="74" t="s">
        <v>479</v>
      </c>
      <c r="H2631" s="74">
        <v>70118</v>
      </c>
      <c r="I2631" s="110"/>
      <c r="J2631" s="110"/>
      <c r="K2631" s="110"/>
      <c r="L2631" s="110"/>
      <c r="M2631" s="110"/>
      <c r="N2631" s="110"/>
    </row>
    <row r="2632" spans="1:14" x14ac:dyDescent="0.3">
      <c r="A2632" s="74">
        <v>250048</v>
      </c>
      <c r="B2632" s="74" t="s">
        <v>106</v>
      </c>
      <c r="C2632" s="74">
        <v>38</v>
      </c>
      <c r="D2632" s="74" t="s">
        <v>5255</v>
      </c>
      <c r="E2632" s="74" t="s">
        <v>6571</v>
      </c>
      <c r="F2632" s="74" t="s">
        <v>6572</v>
      </c>
      <c r="G2632" s="74" t="s">
        <v>432</v>
      </c>
      <c r="H2632" s="74" t="s">
        <v>6573</v>
      </c>
      <c r="I2632" s="110"/>
      <c r="J2632" s="110"/>
      <c r="K2632" s="110"/>
      <c r="L2632" s="110"/>
      <c r="M2632" s="110">
        <v>100</v>
      </c>
      <c r="N2632" s="110">
        <v>100</v>
      </c>
    </row>
    <row r="2633" spans="1:14" x14ac:dyDescent="0.3">
      <c r="A2633" s="74">
        <v>250028</v>
      </c>
      <c r="B2633" s="74" t="s">
        <v>106</v>
      </c>
      <c r="C2633" s="74">
        <v>38</v>
      </c>
      <c r="D2633" s="74" t="s">
        <v>719</v>
      </c>
      <c r="E2633" s="74" t="s">
        <v>5243</v>
      </c>
      <c r="F2633" s="74" t="s">
        <v>3265</v>
      </c>
      <c r="G2633" s="74" t="s">
        <v>432</v>
      </c>
      <c r="H2633" s="74">
        <v>39204</v>
      </c>
      <c r="I2633" s="110">
        <v>200</v>
      </c>
      <c r="J2633" s="110"/>
      <c r="K2633" s="110"/>
      <c r="L2633" s="110"/>
      <c r="M2633" s="110"/>
      <c r="N2633" s="110">
        <v>0</v>
      </c>
    </row>
    <row r="2634" spans="1:14" x14ac:dyDescent="0.3">
      <c r="A2634" s="74">
        <v>250051</v>
      </c>
      <c r="B2634" s="74" t="s">
        <v>106</v>
      </c>
      <c r="C2634" s="74">
        <v>38</v>
      </c>
      <c r="D2634" s="74" t="s">
        <v>5256</v>
      </c>
      <c r="E2634" s="74" t="s">
        <v>5257</v>
      </c>
      <c r="F2634" s="74" t="s">
        <v>5258</v>
      </c>
      <c r="G2634" s="74" t="s">
        <v>432</v>
      </c>
      <c r="H2634" s="74">
        <v>39175</v>
      </c>
      <c r="I2634" s="110">
        <v>1803.77</v>
      </c>
      <c r="J2634" s="110"/>
      <c r="K2634" s="110">
        <v>0</v>
      </c>
      <c r="L2634" s="110"/>
      <c r="M2634" s="110"/>
      <c r="N2634" s="110">
        <v>0</v>
      </c>
    </row>
    <row r="2635" spans="1:14" x14ac:dyDescent="0.3">
      <c r="A2635" s="74">
        <v>190019</v>
      </c>
      <c r="B2635" s="74" t="s">
        <v>106</v>
      </c>
      <c r="C2635" s="74">
        <v>38</v>
      </c>
      <c r="D2635" s="74" t="s">
        <v>5218</v>
      </c>
      <c r="E2635" s="74" t="s">
        <v>5219</v>
      </c>
      <c r="F2635" s="74" t="s">
        <v>5217</v>
      </c>
      <c r="G2635" s="74" t="s">
        <v>479</v>
      </c>
      <c r="H2635" s="74">
        <v>70174</v>
      </c>
      <c r="I2635" s="110"/>
      <c r="J2635" s="110"/>
      <c r="K2635" s="110"/>
      <c r="L2635" s="110"/>
      <c r="M2635" s="110"/>
      <c r="N2635" s="110">
        <v>0</v>
      </c>
    </row>
    <row r="2636" spans="1:14" x14ac:dyDescent="0.3">
      <c r="A2636" s="74">
        <v>40077</v>
      </c>
      <c r="B2636" s="74" t="s">
        <v>106</v>
      </c>
      <c r="C2636" s="74">
        <v>38</v>
      </c>
      <c r="D2636" s="74" t="s">
        <v>6254</v>
      </c>
      <c r="E2636" s="74" t="s">
        <v>6521</v>
      </c>
      <c r="F2636" s="74" t="s">
        <v>6522</v>
      </c>
      <c r="G2636" s="74" t="s">
        <v>475</v>
      </c>
      <c r="H2636" s="74">
        <v>72956</v>
      </c>
      <c r="I2636" s="110"/>
      <c r="J2636" s="110"/>
      <c r="K2636" s="110"/>
      <c r="L2636" s="110"/>
      <c r="M2636" s="110"/>
      <c r="N2636" s="110">
        <v>0</v>
      </c>
    </row>
    <row r="2637" spans="1:14" x14ac:dyDescent="0.3">
      <c r="A2637" s="74">
        <v>250025</v>
      </c>
      <c r="B2637" s="74" t="s">
        <v>106</v>
      </c>
      <c r="C2637" s="74">
        <v>38</v>
      </c>
      <c r="D2637" s="74" t="s">
        <v>5854</v>
      </c>
      <c r="E2637" s="74" t="s">
        <v>5855</v>
      </c>
      <c r="F2637" s="74" t="s">
        <v>5833</v>
      </c>
      <c r="G2637" s="74" t="s">
        <v>432</v>
      </c>
      <c r="H2637" s="74" t="s">
        <v>5856</v>
      </c>
      <c r="I2637" s="110"/>
      <c r="J2637" s="110"/>
      <c r="K2637" s="110"/>
      <c r="L2637" s="110"/>
      <c r="M2637" s="110"/>
      <c r="N2637" s="110"/>
    </row>
    <row r="2638" spans="1:14" x14ac:dyDescent="0.3">
      <c r="C2638" s="74"/>
    </row>
    <row r="2639" spans="1:14" x14ac:dyDescent="0.3">
      <c r="C2639" s="74"/>
    </row>
    <row r="2640" spans="1:14" x14ac:dyDescent="0.3">
      <c r="C2640" s="74"/>
    </row>
    <row r="2641" spans="3:3" x14ac:dyDescent="0.3">
      <c r="C2641" s="74"/>
    </row>
    <row r="2642" spans="3:3" x14ac:dyDescent="0.3">
      <c r="C2642" s="74"/>
    </row>
    <row r="2643" spans="3:3" x14ac:dyDescent="0.3">
      <c r="C2643" s="74"/>
    </row>
    <row r="2644" spans="3:3" x14ac:dyDescent="0.3">
      <c r="C2644" s="74"/>
    </row>
    <row r="2645" spans="3:3" x14ac:dyDescent="0.3">
      <c r="C2645" s="74"/>
    </row>
    <row r="2646" spans="3:3" x14ac:dyDescent="0.3">
      <c r="C2646" s="74"/>
    </row>
    <row r="2647" spans="3:3" x14ac:dyDescent="0.3">
      <c r="C2647" s="74"/>
    </row>
    <row r="2648" spans="3:3" x14ac:dyDescent="0.3">
      <c r="C2648" s="74"/>
    </row>
    <row r="2649" spans="3:3" x14ac:dyDescent="0.3">
      <c r="C2649" s="74"/>
    </row>
    <row r="2650" spans="3:3" x14ac:dyDescent="0.3">
      <c r="C2650" s="74"/>
    </row>
    <row r="2651" spans="3:3" x14ac:dyDescent="0.3">
      <c r="C2651" s="74"/>
    </row>
    <row r="2652" spans="3:3" x14ac:dyDescent="0.3">
      <c r="C2652" s="74"/>
    </row>
    <row r="2653" spans="3:3" x14ac:dyDescent="0.3">
      <c r="C2653" s="74"/>
    </row>
    <row r="2654" spans="3:3" x14ac:dyDescent="0.3">
      <c r="C2654" s="74"/>
    </row>
    <row r="2655" spans="3:3" x14ac:dyDescent="0.3">
      <c r="C2655" s="74"/>
    </row>
    <row r="2656" spans="3:3" x14ac:dyDescent="0.3">
      <c r="C2656" s="74"/>
    </row>
    <row r="2657" spans="3:3" x14ac:dyDescent="0.3">
      <c r="C2657" s="74"/>
    </row>
    <row r="2658" spans="3:3" x14ac:dyDescent="0.3">
      <c r="C2658" s="74"/>
    </row>
    <row r="2659" spans="3:3" x14ac:dyDescent="0.3">
      <c r="C2659" s="74"/>
    </row>
    <row r="2660" spans="3:3" x14ac:dyDescent="0.3">
      <c r="C2660" s="74"/>
    </row>
  </sheetData>
  <sortState ref="A2:N2305">
    <sortCondition ref="C2:C230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2015 WYMG Automation</vt:lpstr>
      <vt:lpstr>2015 Allocations</vt:lpstr>
      <vt:lpstr>Pins and Allocations</vt:lpstr>
      <vt:lpstr>2015 Giving</vt:lpstr>
      <vt:lpstr>Christmas</vt:lpstr>
      <vt:lpstr>DMF</vt:lpstr>
      <vt:lpstr>Easter</vt:lpstr>
      <vt:lpstr>Pin</vt:lpstr>
      <vt:lpstr>'2015 WYMG Automation'!Print_Area</vt:lpstr>
      <vt:lpstr>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</dc:creator>
  <cp:lastModifiedBy>John Goebel</cp:lastModifiedBy>
  <cp:lastPrinted>2014-09-09T14:10:21Z</cp:lastPrinted>
  <dcterms:created xsi:type="dcterms:W3CDTF">2010-03-30T15:21:24Z</dcterms:created>
  <dcterms:modified xsi:type="dcterms:W3CDTF">2015-11-03T13:41:00Z</dcterms:modified>
</cp:coreProperties>
</file>