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utterfield\Google Drive\Treasury Services\Giving Data\2016 Giving Data\11 November\"/>
    </mc:Choice>
  </mc:AlternateContent>
  <bookViews>
    <workbookView xWindow="-15" yWindow="-15" windowWidth="8190" windowHeight="5955"/>
  </bookViews>
  <sheets>
    <sheet name="2016 WYMG Automation" sheetId="4" r:id="rId1"/>
    <sheet name="2016 Allocations" sheetId="5" state="hidden" r:id="rId2"/>
    <sheet name="Pins and Allocations" sheetId="7" state="hidden" r:id="rId3"/>
    <sheet name="2016 Giving" sheetId="8" state="hidden" r:id="rId4"/>
  </sheets>
  <externalReferences>
    <externalReference r:id="rId5"/>
    <externalReference r:id="rId6"/>
  </externalReferences>
  <definedNames>
    <definedName name="_xlnm._FilterDatabase" localSheetId="3" hidden="1">'2016 Giving'!$A$1:$N$1736</definedName>
    <definedName name="_xlnm._FilterDatabase" localSheetId="2" hidden="1">'Pins and Allocations'!$A$1:$C$3457</definedName>
    <definedName name="Christmas">'2016 WYMG Automation'!$D$14</definedName>
    <definedName name="DMF">'2016 WYMG Automation'!$D$9</definedName>
    <definedName name="Easter">'2016 WYMG Automation'!$D$11</definedName>
    <definedName name="Pin" localSheetId="1">'[1]2009 WYMG Automation'!$C$2</definedName>
    <definedName name="Pin" localSheetId="2">'[2]2012 WYMG Automation'!$C$3</definedName>
    <definedName name="Pin">'2016 WYMG Automation'!$C$3</definedName>
    <definedName name="_xlnm.Print_Area" localSheetId="0">'2016 WYMG Automation'!$A$1:$M$40</definedName>
    <definedName name="Region" localSheetId="2">'[2]2012 WYMG Automation'!$G$3</definedName>
    <definedName name="Region">'2016 WYMG Automation'!$G$3</definedName>
  </definedNames>
  <calcPr calcId="171027"/>
</workbook>
</file>

<file path=xl/calcChain.xml><?xml version="1.0" encoding="utf-8"?>
<calcChain xmlns="http://schemas.openxmlformats.org/spreadsheetml/2006/main">
  <c r="AW60" i="5" l="1"/>
  <c r="AX60" i="5"/>
  <c r="AY60" i="5"/>
  <c r="AZ60" i="5"/>
  <c r="D9" i="4" l="1"/>
  <c r="AT60" i="5" l="1"/>
  <c r="AU60" i="5"/>
  <c r="AV60" i="5"/>
  <c r="O3" i="4" l="1"/>
  <c r="D14" i="4"/>
  <c r="D13" i="4"/>
  <c r="D12" i="4"/>
  <c r="D11" i="4"/>
  <c r="D10" i="4"/>
  <c r="J6" i="4"/>
  <c r="I6" i="4"/>
  <c r="F6" i="4"/>
  <c r="C6" i="4"/>
  <c r="B6" i="4"/>
  <c r="G3" i="4"/>
  <c r="BJ60" i="5" l="1"/>
  <c r="BD60" i="5"/>
  <c r="BG60" i="5"/>
  <c r="BK17" i="4"/>
  <c r="BK18" i="4"/>
  <c r="BI60" i="5" l="1"/>
  <c r="BF60" i="5"/>
  <c r="BB60" i="5"/>
  <c r="BH60" i="5"/>
  <c r="BE60" i="5"/>
  <c r="BA60" i="5"/>
  <c r="BK60" i="5"/>
  <c r="BC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BJ3" i="4" l="1"/>
  <c r="Q3" i="4" l="1"/>
  <c r="S3" i="4"/>
  <c r="U3" i="4"/>
  <c r="U6" i="4" s="1"/>
  <c r="W3" i="4"/>
  <c r="Y3" i="4"/>
  <c r="AA3" i="4"/>
  <c r="AC3" i="4"/>
  <c r="AD3" i="4"/>
  <c r="AG3" i="4"/>
  <c r="AI3" i="4"/>
  <c r="AK3" i="4"/>
  <c r="AM3" i="4"/>
  <c r="AO3" i="4"/>
  <c r="AQ3" i="4"/>
  <c r="AS3" i="4"/>
  <c r="AT3" i="4"/>
  <c r="AV3" i="4"/>
  <c r="AY3" i="4"/>
  <c r="AZ3" i="4"/>
  <c r="BB3" i="4"/>
  <c r="BE3" i="4"/>
  <c r="BG3" i="4"/>
  <c r="BI3" i="4"/>
  <c r="R3" i="4"/>
  <c r="T3" i="4"/>
  <c r="V3" i="4"/>
  <c r="X3" i="4"/>
  <c r="Z3" i="4"/>
  <c r="AB3" i="4"/>
  <c r="AF3" i="4"/>
  <c r="AE3" i="4"/>
  <c r="AH3" i="4"/>
  <c r="AJ3" i="4"/>
  <c r="AL3" i="4"/>
  <c r="AN3" i="4"/>
  <c r="AP3" i="4"/>
  <c r="AR3" i="4"/>
  <c r="AW3" i="4"/>
  <c r="AU3" i="4"/>
  <c r="AX3" i="4"/>
  <c r="BD3" i="4"/>
  <c r="BA3" i="4"/>
  <c r="BC3" i="4"/>
  <c r="BF3" i="4"/>
  <c r="BH3" i="4"/>
  <c r="AH11" i="4"/>
  <c r="AM11" i="4"/>
  <c r="BK3" i="4" l="1"/>
  <c r="BL3" i="4"/>
  <c r="D36" i="4"/>
  <c r="R6" i="4" l="1"/>
  <c r="W6" i="4"/>
  <c r="D22" i="4" s="1"/>
  <c r="AA6" i="4"/>
  <c r="D28" i="4" s="1"/>
  <c r="AE6" i="4"/>
  <c r="D31" i="4" s="1"/>
  <c r="AI6" i="4"/>
  <c r="AQ6" i="4"/>
  <c r="AU6" i="4"/>
  <c r="V6" i="4"/>
  <c r="D21" i="4" s="1"/>
  <c r="Z6" i="4"/>
  <c r="AD6" i="4"/>
  <c r="D30" i="4" s="1"/>
  <c r="AL6" i="4"/>
  <c r="AP6" i="4"/>
  <c r="AT6" i="4"/>
  <c r="S6" i="4"/>
  <c r="BA6" i="4"/>
  <c r="BE6" i="4"/>
  <c r="BI6" i="4"/>
  <c r="AZ6" i="4"/>
  <c r="BD6" i="4"/>
  <c r="BH6" i="4"/>
  <c r="D20" i="4"/>
  <c r="Y6" i="4"/>
  <c r="AC6" i="4"/>
  <c r="AG6" i="4"/>
  <c r="AK6" i="4"/>
  <c r="AO6" i="4"/>
  <c r="AW6" i="4"/>
  <c r="T6" i="4"/>
  <c r="X6" i="4"/>
  <c r="AB6" i="4"/>
  <c r="AF6" i="4"/>
  <c r="AJ6" i="4"/>
  <c r="AN6" i="4"/>
  <c r="AR6" i="4"/>
  <c r="AV6" i="4"/>
  <c r="AY6" i="4"/>
  <c r="BC6" i="4"/>
  <c r="BG6" i="4"/>
  <c r="AX6" i="4"/>
  <c r="BB6" i="4"/>
  <c r="BF6" i="4"/>
  <c r="BJ6" i="4"/>
  <c r="AS6" i="4"/>
  <c r="AM6" i="4"/>
  <c r="AH6" i="4"/>
  <c r="B18" i="4"/>
  <c r="BL6" i="4" l="1"/>
  <c r="BK6" i="4"/>
  <c r="AH10" i="4"/>
  <c r="D19" i="4"/>
  <c r="D26" i="4"/>
  <c r="D25" i="4"/>
  <c r="D34" i="4"/>
  <c r="AM10" i="4"/>
  <c r="D32" i="4"/>
  <c r="D24" i="4"/>
  <c r="D23" i="4"/>
  <c r="D27" i="4"/>
  <c r="AH12" i="4"/>
  <c r="AM12" i="4"/>
  <c r="D29" i="4"/>
  <c r="Q6" i="4"/>
  <c r="D18" i="4" s="1"/>
  <c r="K34" i="4" s="1"/>
  <c r="D35" i="4" l="1"/>
  <c r="D33" i="4"/>
  <c r="D38" i="4"/>
  <c r="D37" i="4"/>
  <c r="K35" i="4" l="1"/>
  <c r="K36" i="4"/>
  <c r="E33" i="4"/>
  <c r="E38" i="4"/>
  <c r="E21" i="4"/>
  <c r="E24" i="4"/>
  <c r="E25" i="4"/>
  <c r="E26" i="4"/>
  <c r="E23" i="4"/>
  <c r="E27" i="4"/>
  <c r="E29" i="4"/>
  <c r="E20" i="4"/>
  <c r="E18" i="4"/>
  <c r="E35" i="4"/>
  <c r="E30" i="4"/>
  <c r="E22" i="4"/>
  <c r="E32" i="4"/>
  <c r="E28" i="4"/>
  <c r="E31" i="4"/>
  <c r="E19" i="4"/>
  <c r="E34" i="4"/>
  <c r="E37" i="4"/>
  <c r="E36" i="4"/>
  <c r="K37" i="4" l="1"/>
</calcChain>
</file>

<file path=xl/sharedStrings.xml><?xml version="1.0" encoding="utf-8"?>
<sst xmlns="http://schemas.openxmlformats.org/spreadsheetml/2006/main" count="24467" uniqueCount="10422">
  <si>
    <t>Allocation ID</t>
  </si>
  <si>
    <t>Region</t>
  </si>
  <si>
    <t>OGMP</t>
  </si>
  <si>
    <t>NAPAD-MI</t>
  </si>
  <si>
    <t>CPOHM-MI</t>
  </si>
  <si>
    <t>OGMP-TS</t>
  </si>
  <si>
    <t>OGMP-Promo</t>
  </si>
  <si>
    <t>OGMP-Stewardship</t>
  </si>
  <si>
    <t>Church Extension</t>
  </si>
  <si>
    <t>Council on Christian Unity</t>
  </si>
  <si>
    <t>Disciples Home Missions</t>
  </si>
  <si>
    <t>Disciples Historical Society</t>
  </si>
  <si>
    <t>Division of Overseas Ministries</t>
  </si>
  <si>
    <t>Higher Ed and Leadership Min</t>
  </si>
  <si>
    <t>CoGM Escrow</t>
  </si>
  <si>
    <t>National Benevolent Association</t>
  </si>
  <si>
    <t>Pension Fund</t>
  </si>
  <si>
    <t>Communication Ministries</t>
  </si>
  <si>
    <t>Christmount</t>
  </si>
  <si>
    <t>Escrows for Councils</t>
  </si>
  <si>
    <t>National City C C Corp</t>
  </si>
  <si>
    <t>National Convocation</t>
  </si>
  <si>
    <t>World Convention</t>
  </si>
  <si>
    <t>Hispanic Commission</t>
  </si>
  <si>
    <t>NAPAD</t>
  </si>
  <si>
    <t>Barton College</t>
  </si>
  <si>
    <t>Bethany College</t>
  </si>
  <si>
    <t>Chapman College</t>
  </si>
  <si>
    <t>Columbia College</t>
  </si>
  <si>
    <t>Christian Theological Seminary</t>
  </si>
  <si>
    <t>Disciples Divinity House Chicago</t>
  </si>
  <si>
    <t>Disciples Div House Vanderbilt</t>
  </si>
  <si>
    <t>Drury College</t>
  </si>
  <si>
    <t>Disciples Seminary Foundation</t>
  </si>
  <si>
    <t>Eureka College</t>
  </si>
  <si>
    <t>Hiram College</t>
  </si>
  <si>
    <t>Jarvis Christian College</t>
  </si>
  <si>
    <t>Lexington Theological Seminary</t>
  </si>
  <si>
    <t>Lynchburg College</t>
  </si>
  <si>
    <t>Culver Stockton College</t>
  </si>
  <si>
    <t>Phillips Theological Seminary</t>
  </si>
  <si>
    <t>Brite Divinity School - TCU</t>
  </si>
  <si>
    <t>Texas Christian University</t>
  </si>
  <si>
    <t>William Woods College</t>
  </si>
  <si>
    <t>Transylvania University</t>
  </si>
  <si>
    <t>College University Grant Fund</t>
  </si>
  <si>
    <t>Midway College</t>
  </si>
  <si>
    <t>All Colleges</t>
  </si>
  <si>
    <t>IDWM</t>
  </si>
  <si>
    <t>Pin</t>
  </si>
  <si>
    <t>DMF</t>
  </si>
  <si>
    <t>Congregation</t>
  </si>
  <si>
    <t>Address</t>
  </si>
  <si>
    <t xml:space="preserve">City </t>
  </si>
  <si>
    <t>State</t>
  </si>
  <si>
    <t>Zip</t>
  </si>
  <si>
    <t>Easter</t>
  </si>
  <si>
    <t>BB</t>
  </si>
  <si>
    <t>Christmas</t>
  </si>
  <si>
    <t>Pentecost</t>
  </si>
  <si>
    <t>misc</t>
  </si>
  <si>
    <t>ethnic ministries</t>
  </si>
  <si>
    <t>Thanksgiving</t>
  </si>
  <si>
    <t>Promo</t>
  </si>
  <si>
    <t>Center for Faith &amp; Giving</t>
  </si>
  <si>
    <t>CFG</t>
  </si>
  <si>
    <t>CCU</t>
  </si>
  <si>
    <t>DHM</t>
  </si>
  <si>
    <t>DOM</t>
  </si>
  <si>
    <t>HELM</t>
  </si>
  <si>
    <t>Disciples Benevolent Services</t>
  </si>
  <si>
    <t>CM</t>
  </si>
  <si>
    <t>Ecumenical Ministries</t>
  </si>
  <si>
    <t>Ecumenical</t>
  </si>
  <si>
    <t>For BB calc</t>
  </si>
  <si>
    <t>CPOHM</t>
  </si>
  <si>
    <t>CoGM Common Project Fund</t>
  </si>
  <si>
    <t>OGMP-Center for Faith &amp; Giving</t>
  </si>
  <si>
    <t>Higher Ed</t>
  </si>
  <si>
    <t>General Min</t>
  </si>
  <si>
    <t>Mission Imperative</t>
  </si>
  <si>
    <t>AllocationID</t>
  </si>
  <si>
    <t>GRR</t>
  </si>
  <si>
    <t>West Virginia</t>
  </si>
  <si>
    <t>Virginia</t>
  </si>
  <si>
    <t>Upper Midwest</t>
  </si>
  <si>
    <t>Tennessee</t>
  </si>
  <si>
    <t>Southwest</t>
  </si>
  <si>
    <t>South Carolina</t>
  </si>
  <si>
    <t>Pennsylvania</t>
  </si>
  <si>
    <t>Pacific Southwest</t>
  </si>
  <si>
    <t>Oregon</t>
  </si>
  <si>
    <t>Oklahoma</t>
  </si>
  <si>
    <t>Ohio</t>
  </si>
  <si>
    <t>Northwest</t>
  </si>
  <si>
    <t>Northeastern</t>
  </si>
  <si>
    <t>North Carolina</t>
  </si>
  <si>
    <t>Nebraska</t>
  </si>
  <si>
    <t>Montana</t>
  </si>
  <si>
    <t>Mid-America</t>
  </si>
  <si>
    <t>Michigan</t>
  </si>
  <si>
    <t>Kentucky</t>
  </si>
  <si>
    <t>Kansas GB</t>
  </si>
  <si>
    <t>Kansas</t>
  </si>
  <si>
    <t>Indiana</t>
  </si>
  <si>
    <t>Illinois - Wisconsin</t>
  </si>
  <si>
    <t>Great River</t>
  </si>
  <si>
    <t>Greater Kansas City</t>
  </si>
  <si>
    <t>Georgia</t>
  </si>
  <si>
    <t>Florida</t>
  </si>
  <si>
    <t>Central Rocky Mountain</t>
  </si>
  <si>
    <t>Capital Area</t>
  </si>
  <si>
    <t>Canada</t>
  </si>
  <si>
    <t>California, Northern - Nevada</t>
  </si>
  <si>
    <t>Arizona</t>
  </si>
  <si>
    <t>Alabama -NW Florida</t>
  </si>
  <si>
    <t>First part of AllocationID</t>
  </si>
  <si>
    <t>41 different allocations then restriction tabs have another 26 (Both DMF &amp; BB per tab)</t>
  </si>
  <si>
    <t>Church Name</t>
  </si>
  <si>
    <t>address 1</t>
  </si>
  <si>
    <t>City</t>
  </si>
  <si>
    <t>35601-4637</t>
  </si>
  <si>
    <t>35775-0068</t>
  </si>
  <si>
    <t>35758-8742</t>
  </si>
  <si>
    <t>35242-4613</t>
  </si>
  <si>
    <t>35502-0789</t>
  </si>
  <si>
    <t>35080-7743</t>
  </si>
  <si>
    <t>36040-0853</t>
  </si>
  <si>
    <t>36040-4415</t>
  </si>
  <si>
    <t>36117-3468</t>
  </si>
  <si>
    <t>36532-2708</t>
  </si>
  <si>
    <t>85653-0026</t>
  </si>
  <si>
    <t>85281-6694</t>
  </si>
  <si>
    <t>85752-9357</t>
  </si>
  <si>
    <t>94708-1445</t>
  </si>
  <si>
    <t>22044-2398</t>
  </si>
  <si>
    <t>20190-4316</t>
  </si>
  <si>
    <t>21228-1929</t>
  </si>
  <si>
    <t>80525-5918</t>
  </si>
  <si>
    <t>32211-6295</t>
  </si>
  <si>
    <t>34206-0849</t>
  </si>
  <si>
    <t>32116-7175</t>
  </si>
  <si>
    <t>33756-4638</t>
  </si>
  <si>
    <t>33542-3500</t>
  </si>
  <si>
    <t>32960-3070</t>
  </si>
  <si>
    <t>30062-5251</t>
  </si>
  <si>
    <t>30034-2439</t>
  </si>
  <si>
    <t>30097-1906</t>
  </si>
  <si>
    <t>30677-4101</t>
  </si>
  <si>
    <t>30224-8318</t>
  </si>
  <si>
    <t>31204-3118</t>
  </si>
  <si>
    <t>31220-7701</t>
  </si>
  <si>
    <t>31502-1428</t>
  </si>
  <si>
    <t>60004-4662</t>
  </si>
  <si>
    <t>61554-2999</t>
  </si>
  <si>
    <t>61604-2205</t>
  </si>
  <si>
    <t>61570-0528</t>
  </si>
  <si>
    <t>60914-0403</t>
  </si>
  <si>
    <t>61914-0289</t>
  </si>
  <si>
    <t>61944-2252</t>
  </si>
  <si>
    <t>46041-1911</t>
  </si>
  <si>
    <t>46001-1903</t>
  </si>
  <si>
    <t>46047-0302</t>
  </si>
  <si>
    <t>46056-0156</t>
  </si>
  <si>
    <t>46250-2357</t>
  </si>
  <si>
    <t>47408-3593</t>
  </si>
  <si>
    <t>47633-0086</t>
  </si>
  <si>
    <t>67301-0315</t>
  </si>
  <si>
    <t>66436-0463</t>
  </si>
  <si>
    <t>66067-3313</t>
  </si>
  <si>
    <t>66606-1348</t>
  </si>
  <si>
    <t>67025-0984</t>
  </si>
  <si>
    <t>67060-7621</t>
  </si>
  <si>
    <t>67209-2058</t>
  </si>
  <si>
    <t>67460-4727</t>
  </si>
  <si>
    <t>67661-0552</t>
  </si>
  <si>
    <t>67401-7611</t>
  </si>
  <si>
    <t>67578-0117</t>
  </si>
  <si>
    <t>42420-3908</t>
  </si>
  <si>
    <t>42141-3451</t>
  </si>
  <si>
    <t>42276-8727</t>
  </si>
  <si>
    <t>42171-0048</t>
  </si>
  <si>
    <t>40159-0686</t>
  </si>
  <si>
    <t>40004-5175</t>
  </si>
  <si>
    <t>40057-9548</t>
  </si>
  <si>
    <t>40324-1604</t>
  </si>
  <si>
    <t>40361-1788</t>
  </si>
  <si>
    <t>40476-0216</t>
  </si>
  <si>
    <t>49613-9600</t>
  </si>
  <si>
    <t>48473-8200</t>
  </si>
  <si>
    <t>65203-1295</t>
  </si>
  <si>
    <t>65201-4996</t>
  </si>
  <si>
    <t>63343-0256</t>
  </si>
  <si>
    <t>63401-1169</t>
  </si>
  <si>
    <t>65101-2234</t>
  </si>
  <si>
    <t>63461-0494</t>
  </si>
  <si>
    <t>64501-1899</t>
  </si>
  <si>
    <t>64507-1697</t>
  </si>
  <si>
    <t>63028-1821</t>
  </si>
  <si>
    <t>63123-4382</t>
  </si>
  <si>
    <t>64740-9188</t>
  </si>
  <si>
    <t>59903-0955</t>
  </si>
  <si>
    <t>68005-5198</t>
  </si>
  <si>
    <t>68132-2794</t>
  </si>
  <si>
    <t>68463-0349</t>
  </si>
  <si>
    <t>68349-0281</t>
  </si>
  <si>
    <t>68376-0428</t>
  </si>
  <si>
    <t>68901-2846</t>
  </si>
  <si>
    <t>27962-0097</t>
  </si>
  <si>
    <t>27894-2702</t>
  </si>
  <si>
    <t>27834-7029</t>
  </si>
  <si>
    <t>28560-4830</t>
  </si>
  <si>
    <t>28711-3913</t>
  </si>
  <si>
    <t>29615-1290</t>
  </si>
  <si>
    <t>14072-1557</t>
  </si>
  <si>
    <t>98064-5009</t>
  </si>
  <si>
    <t>98274-4456</t>
  </si>
  <si>
    <t>98362-6782</t>
  </si>
  <si>
    <t>99354-3004</t>
  </si>
  <si>
    <t>99362-1969</t>
  </si>
  <si>
    <t>43533-0218</t>
  </si>
  <si>
    <t>43528-8546</t>
  </si>
  <si>
    <t>44035-5124</t>
  </si>
  <si>
    <t>44305-3854</t>
  </si>
  <si>
    <t>44240-2416</t>
  </si>
  <si>
    <t>44410-1480</t>
  </si>
  <si>
    <t>44512-4705</t>
  </si>
  <si>
    <t>44601-5389</t>
  </si>
  <si>
    <t>43725-1999</t>
  </si>
  <si>
    <t>43812-1616</t>
  </si>
  <si>
    <t>45240-1913</t>
  </si>
  <si>
    <t>45231-3196</t>
  </si>
  <si>
    <t>45212-3213</t>
  </si>
  <si>
    <t>45030-1131</t>
  </si>
  <si>
    <t>45040-2902</t>
  </si>
  <si>
    <t>45601-2431</t>
  </si>
  <si>
    <t>45640-0963</t>
  </si>
  <si>
    <t>45719-0245</t>
  </si>
  <si>
    <t>44072-0350</t>
  </si>
  <si>
    <t>73728-2034</t>
  </si>
  <si>
    <t>73701-4651</t>
  </si>
  <si>
    <t>74048-0549</t>
  </si>
  <si>
    <t>73083-3548</t>
  </si>
  <si>
    <t>73036-3798</t>
  </si>
  <si>
    <t>73064-2043</t>
  </si>
  <si>
    <t>73651-3441</t>
  </si>
  <si>
    <t>73506-0097</t>
  </si>
  <si>
    <t>73501-4592</t>
  </si>
  <si>
    <t>74818-1335</t>
  </si>
  <si>
    <t>97381-1608</t>
  </si>
  <si>
    <t>97212-1419</t>
  </si>
  <si>
    <t>97402-1332</t>
  </si>
  <si>
    <t>97448-1268</t>
  </si>
  <si>
    <t>97355-4199</t>
  </si>
  <si>
    <t>97801-1699</t>
  </si>
  <si>
    <t>93438-1056</t>
  </si>
  <si>
    <t>93443-0537</t>
  </si>
  <si>
    <t>90660-5240</t>
  </si>
  <si>
    <t>90247-2203</t>
  </si>
  <si>
    <t>92049-0360</t>
  </si>
  <si>
    <t>92103-3486</t>
  </si>
  <si>
    <t>93003-2155</t>
  </si>
  <si>
    <t>15601-6913</t>
  </si>
  <si>
    <t>29224-5142</t>
  </si>
  <si>
    <t>29407-3947</t>
  </si>
  <si>
    <t>76871-0096</t>
  </si>
  <si>
    <t>76109-1197</t>
  </si>
  <si>
    <t>75028-4678</t>
  </si>
  <si>
    <t>75081-3521</t>
  </si>
  <si>
    <t>75501-5286</t>
  </si>
  <si>
    <t>78756-1507</t>
  </si>
  <si>
    <t>78539-3201</t>
  </si>
  <si>
    <t>78644-0336</t>
  </si>
  <si>
    <t>78666-2490</t>
  </si>
  <si>
    <t>77511-3262</t>
  </si>
  <si>
    <t>77304-3622</t>
  </si>
  <si>
    <t>77340-0054</t>
  </si>
  <si>
    <t>77630-5641</t>
  </si>
  <si>
    <t>77449-7819</t>
  </si>
  <si>
    <t>37415-3501</t>
  </si>
  <si>
    <t>37854-0045</t>
  </si>
  <si>
    <t>38555-4623</t>
  </si>
  <si>
    <t>37040-3697</t>
  </si>
  <si>
    <t>37162-0466</t>
  </si>
  <si>
    <t>38017-3714</t>
  </si>
  <si>
    <t>38242-4103</t>
  </si>
  <si>
    <t>50837-0100</t>
  </si>
  <si>
    <t>52402-1388</t>
  </si>
  <si>
    <t>50317-3622</t>
  </si>
  <si>
    <t>50322-4721</t>
  </si>
  <si>
    <t>50321-2121</t>
  </si>
  <si>
    <t>50115-0064</t>
  </si>
  <si>
    <t>50208-3209</t>
  </si>
  <si>
    <t>52501-9028</t>
  </si>
  <si>
    <t>51301-1440</t>
  </si>
  <si>
    <t>50263-0278</t>
  </si>
  <si>
    <t>50265-5480</t>
  </si>
  <si>
    <t>52776-1025</t>
  </si>
  <si>
    <t>55115-1853</t>
  </si>
  <si>
    <t>24333-2849</t>
  </si>
  <si>
    <t>24501-5504</t>
  </si>
  <si>
    <t>24502-3978</t>
  </si>
  <si>
    <t>24572-2260</t>
  </si>
  <si>
    <t>22454-1111</t>
  </si>
  <si>
    <t>22601-6203</t>
  </si>
  <si>
    <t>26155-0274</t>
  </si>
  <si>
    <t>26554-8512</t>
  </si>
  <si>
    <t>66210-1345</t>
  </si>
  <si>
    <t>64089-8266</t>
  </si>
  <si>
    <t>72715-0016</t>
  </si>
  <si>
    <t>39649-1672</t>
  </si>
  <si>
    <t>39150-3032</t>
  </si>
  <si>
    <t>39182-0763</t>
  </si>
  <si>
    <t>Miscellaneous</t>
  </si>
  <si>
    <t>South Idaho</t>
  </si>
  <si>
    <t>Northern California - Nevada</t>
  </si>
  <si>
    <t>Alabama - Northwest Florida</t>
  </si>
  <si>
    <t>amount</t>
  </si>
  <si>
    <t>Treasury Services</t>
  </si>
  <si>
    <t>Office of General Minister and President</t>
  </si>
  <si>
    <t>Disciples of Christ Historical Society</t>
  </si>
  <si>
    <t>DCHS</t>
  </si>
  <si>
    <t>PF</t>
  </si>
  <si>
    <t>CE</t>
  </si>
  <si>
    <t>TS</t>
  </si>
  <si>
    <t>International Disciples Women's Ministries</t>
  </si>
  <si>
    <t>Disciples Colleges</t>
  </si>
  <si>
    <t>Disciples Seminaries</t>
  </si>
  <si>
    <t>Colleges</t>
  </si>
  <si>
    <t>Seminaries</t>
  </si>
  <si>
    <t>All Seminaries</t>
  </si>
  <si>
    <t>Church ID #:</t>
  </si>
  <si>
    <t>Region:</t>
  </si>
  <si>
    <t>Ethnic</t>
  </si>
  <si>
    <t>%</t>
  </si>
  <si>
    <t>Fund</t>
  </si>
  <si>
    <r>
      <t xml:space="preserve">Easter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General Ministries</t>
    </r>
  </si>
  <si>
    <r>
      <t xml:space="preserve">Thanksgiving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Institutions of Higher Education</t>
    </r>
  </si>
  <si>
    <r>
      <t xml:space="preserve">Christmas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Ministries in Your Region</t>
    </r>
  </si>
  <si>
    <r>
      <t xml:space="preserve">Blessing Boxes </t>
    </r>
    <r>
      <rPr>
        <sz val="12"/>
        <rFont val="Calibri"/>
        <family val="2"/>
        <scheme val="minor"/>
      </rPr>
      <t/>
    </r>
  </si>
  <si>
    <r>
      <t xml:space="preserve">Disciples Mission Fund 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Church-wide Outreach Fund</t>
    </r>
  </si>
  <si>
    <t>To access this report via the web, please visit www.disciplesmissionfund.org</t>
  </si>
  <si>
    <t>88211-0172</t>
  </si>
  <si>
    <t>64083-0680</t>
  </si>
  <si>
    <t>91604-2860</t>
  </si>
  <si>
    <t>47396-0505</t>
  </si>
  <si>
    <t>66012-1473</t>
  </si>
  <si>
    <t>71201-3016</t>
  </si>
  <si>
    <t>02130-2866</t>
  </si>
  <si>
    <t>Council of College &amp; Univ Presidents</t>
  </si>
  <si>
    <t>Giving to Region =</t>
  </si>
  <si>
    <t xml:space="preserve">Giving to General Ministries = </t>
  </si>
  <si>
    <t>85746-3225</t>
  </si>
  <si>
    <t>50840-0068</t>
  </si>
  <si>
    <t>50276-0366</t>
  </si>
  <si>
    <t>37206-2537</t>
  </si>
  <si>
    <t>83711-4904</t>
  </si>
  <si>
    <r>
      <t xml:space="preserve">Pentecost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New Church Ministries</t>
    </r>
  </si>
  <si>
    <t>CoGM</t>
  </si>
  <si>
    <t>NBA</t>
  </si>
  <si>
    <t>Misc</t>
  </si>
  <si>
    <t>Total Giving to DMF and Special Days =</t>
  </si>
  <si>
    <t xml:space="preserve">Giving to Colleges &amp; Seminaries = </t>
  </si>
  <si>
    <t>Higher Education &amp; Leadership Ministries</t>
  </si>
  <si>
    <t>Promotion</t>
  </si>
  <si>
    <t>47432-0028</t>
  </si>
  <si>
    <t>24012-3421</t>
  </si>
  <si>
    <t>Ssuburban</t>
  </si>
  <si>
    <t>48220-1058</t>
  </si>
  <si>
    <t>65265-2751</t>
  </si>
  <si>
    <t>14120-2511</t>
  </si>
  <si>
    <t>96786-2643</t>
  </si>
  <si>
    <t>15417-1608</t>
  </si>
  <si>
    <t>77034-3501</t>
  </si>
  <si>
    <t>72223-0005</t>
  </si>
  <si>
    <t>Illinois-Wisconsin</t>
  </si>
  <si>
    <t>94551-2539</t>
  </si>
  <si>
    <t>abbreviaton</t>
  </si>
  <si>
    <t>Christmount, National City, World Convention</t>
  </si>
  <si>
    <t>CPOHM, NAPAD, National Convocation</t>
  </si>
  <si>
    <t>Region Names</t>
  </si>
  <si>
    <t>63301-2122</t>
  </si>
  <si>
    <t>98058-4604</t>
  </si>
  <si>
    <t>76550-2717</t>
  </si>
  <si>
    <t>76401-3445</t>
  </si>
  <si>
    <t>75801-2804</t>
  </si>
  <si>
    <t>24115-3107</t>
  </si>
  <si>
    <t>24134-1906</t>
  </si>
  <si>
    <t>39301-3939</t>
  </si>
  <si>
    <t>71111-3637</t>
  </si>
  <si>
    <t>77590-5210</t>
  </si>
  <si>
    <t>50441-1519</t>
  </si>
  <si>
    <t>55408-2101</t>
  </si>
  <si>
    <t>88001-6009</t>
  </si>
  <si>
    <t>36037-0176</t>
  </si>
  <si>
    <t>32707-4000</t>
  </si>
  <si>
    <t>34785-0517</t>
  </si>
  <si>
    <t>41011-1402</t>
  </si>
  <si>
    <t>27289-0236</t>
  </si>
  <si>
    <t>Foxwood Springs</t>
  </si>
  <si>
    <t>Total Giving</t>
  </si>
  <si>
    <t>Who Your Giving Supports</t>
  </si>
  <si>
    <t>Yakama Indian Mission</t>
  </si>
  <si>
    <t>85266-8730</t>
  </si>
  <si>
    <t>30253-4323</t>
  </si>
  <si>
    <t>Illinois and Wisconsin</t>
  </si>
  <si>
    <t>46135-0275</t>
  </si>
  <si>
    <t>Allocation #</t>
  </si>
  <si>
    <t>94709-1323</t>
  </si>
  <si>
    <t>84157-1737</t>
  </si>
  <si>
    <t>48104-4916</t>
  </si>
  <si>
    <t>45879-7805</t>
  </si>
  <si>
    <t>74547-0372</t>
  </si>
  <si>
    <t>73130-4805</t>
  </si>
  <si>
    <t>90604-2924</t>
  </si>
  <si>
    <t>29224-4082</t>
  </si>
  <si>
    <t>75061-2641</t>
  </si>
  <si>
    <t>38104-2221</t>
  </si>
  <si>
    <t>50060-1027</t>
  </si>
  <si>
    <t>26070-2829</t>
  </si>
  <si>
    <t>72160-4809</t>
  </si>
  <si>
    <t>30328-1819</t>
  </si>
  <si>
    <t>62863-1499</t>
  </si>
  <si>
    <t>N. Carolina</t>
  </si>
  <si>
    <t>27587-2826</t>
  </si>
  <si>
    <t>38115-4014</t>
  </si>
  <si>
    <t>46706-0089</t>
  </si>
  <si>
    <t>64461-0185</t>
  </si>
  <si>
    <t>79316-0847</t>
  </si>
  <si>
    <t>Former Idaho to CRMR</t>
  </si>
  <si>
    <t>Former Idaho to Oregon</t>
  </si>
  <si>
    <t>36087-1349</t>
  </si>
  <si>
    <t>85233-6921</t>
  </si>
  <si>
    <t>95361-2923</t>
  </si>
  <si>
    <t>30092-1904</t>
  </si>
  <si>
    <t>60201-4962</t>
  </si>
  <si>
    <t>47111-0447</t>
  </si>
  <si>
    <t>46063-0146</t>
  </si>
  <si>
    <t>67219-3902</t>
  </si>
  <si>
    <t>41011-3316</t>
  </si>
  <si>
    <t>65349-0067</t>
  </si>
  <si>
    <t>27533-0597</t>
  </si>
  <si>
    <t>79356-0938</t>
  </si>
  <si>
    <t>38543-7107</t>
  </si>
  <si>
    <t>38947-0428</t>
  </si>
  <si>
    <t>85726-6392</t>
  </si>
  <si>
    <t>69046-0105</t>
  </si>
  <si>
    <t>27261-1755</t>
  </si>
  <si>
    <t>27925-0604</t>
  </si>
  <si>
    <t>27886-5327</t>
  </si>
  <si>
    <t>44485-3821</t>
  </si>
  <si>
    <t>73115-3836</t>
  </si>
  <si>
    <t>78605-0073</t>
  </si>
  <si>
    <t>78247-1000</t>
  </si>
  <si>
    <t>38671-0019</t>
  </si>
  <si>
    <t>24637-3803</t>
  </si>
  <si>
    <t>22723-0019</t>
  </si>
  <si>
    <t>24128-0116</t>
  </si>
  <si>
    <t>92404-3023</t>
  </si>
  <si>
    <t>32317-6022</t>
  </si>
  <si>
    <t>45053-0147</t>
  </si>
  <si>
    <t>72034-3221</t>
  </si>
  <si>
    <t>65275-1155</t>
  </si>
  <si>
    <t>97201-3520</t>
  </si>
  <si>
    <t>75074-5805</t>
  </si>
  <si>
    <t>64133-4185</t>
  </si>
  <si>
    <t>39090-9569</t>
  </si>
  <si>
    <t>38177-0952</t>
  </si>
  <si>
    <t>80203-3922</t>
  </si>
  <si>
    <t>33883-2237</t>
  </si>
  <si>
    <t>62639-4017</t>
  </si>
  <si>
    <t>47906-1976</t>
  </si>
  <si>
    <t>46203-1013</t>
  </si>
  <si>
    <t>67361-0075</t>
  </si>
  <si>
    <t>40347-0603</t>
  </si>
  <si>
    <t>42217-7330</t>
  </si>
  <si>
    <t>11234-4712</t>
  </si>
  <si>
    <t>43110-9796</t>
  </si>
  <si>
    <t>73717-2731</t>
  </si>
  <si>
    <t>29472-6324</t>
  </si>
  <si>
    <t>50009-8810</t>
  </si>
  <si>
    <t>26431-1031</t>
  </si>
  <si>
    <t>25309-1153</t>
  </si>
  <si>
    <t>72653-6184</t>
  </si>
  <si>
    <t>66218-9626</t>
  </si>
  <si>
    <t>15423-1063</t>
  </si>
  <si>
    <t>95819-4048</t>
  </si>
  <si>
    <t>30606-1696</t>
  </si>
  <si>
    <t>10028-9652</t>
  </si>
  <si>
    <t>97914-0455</t>
  </si>
  <si>
    <t>38281-0601</t>
  </si>
  <si>
    <t>37921-1502</t>
  </si>
  <si>
    <t>22657-2228</t>
  </si>
  <si>
    <t>2016 Giving &amp; Support Charts</t>
  </si>
  <si>
    <t>stays the same year after year</t>
  </si>
  <si>
    <t>2016 DMF</t>
  </si>
  <si>
    <t>2016 Blessing Box</t>
  </si>
  <si>
    <t>2016 Easter</t>
  </si>
  <si>
    <t>2016 Pentecost</t>
  </si>
  <si>
    <t>2016 Thanksgiving</t>
  </si>
  <si>
    <t>2016 Christmas</t>
  </si>
  <si>
    <t>First Christian Church</t>
  </si>
  <si>
    <t>1327 Leighton Ave</t>
  </si>
  <si>
    <t>Anniston</t>
  </si>
  <si>
    <t>36207-4668</t>
  </si>
  <si>
    <t>PO Box 966</t>
  </si>
  <si>
    <t>Athens</t>
  </si>
  <si>
    <t>35612-0966</t>
  </si>
  <si>
    <t>Village Christian Church</t>
  </si>
  <si>
    <t>700 E University Dr</t>
  </si>
  <si>
    <t>Auburn</t>
  </si>
  <si>
    <t>36830-6059</t>
  </si>
  <si>
    <t>4954 Valleydale Rd</t>
  </si>
  <si>
    <t>Birmingham</t>
  </si>
  <si>
    <t>New Vision Christian Church</t>
  </si>
  <si>
    <t>1779 Jefferson Ave SW</t>
  </si>
  <si>
    <t>35211-3363</t>
  </si>
  <si>
    <t>Macedonia Christian Church</t>
  </si>
  <si>
    <t>2438 Wenonah Oxmoor Rd</t>
  </si>
  <si>
    <t>35211-5944</t>
  </si>
  <si>
    <t>Valley Christian Church</t>
  </si>
  <si>
    <t>2600 Cherokee Pl</t>
  </si>
  <si>
    <t>Mountain Brk</t>
  </si>
  <si>
    <t>35216-1010</t>
  </si>
  <si>
    <t>Pleasant View Christian Church</t>
  </si>
  <si>
    <t>Henderson 3478 County Road 9</t>
  </si>
  <si>
    <t>Lafayette</t>
  </si>
  <si>
    <t>1701 Carridale St SW</t>
  </si>
  <si>
    <t>Decatur</t>
  </si>
  <si>
    <t>1401 N Cherokee Ave</t>
  </si>
  <si>
    <t>Dothan</t>
  </si>
  <si>
    <t>36303-2625</t>
  </si>
  <si>
    <t>Fairhope Christian Church</t>
  </si>
  <si>
    <t>349 Fairwood Blvd</t>
  </si>
  <si>
    <t>Fairhope</t>
  </si>
  <si>
    <t>Cedar Plains Christian Church</t>
  </si>
  <si>
    <t>PO Box 603</t>
  </si>
  <si>
    <t>Falkville</t>
  </si>
  <si>
    <t>35622-0603</t>
  </si>
  <si>
    <t>700 N Wood Ave</t>
  </si>
  <si>
    <t>Florence</t>
  </si>
  <si>
    <t>35630-3403</t>
  </si>
  <si>
    <t>Snow Hill Christian Church</t>
  </si>
  <si>
    <t>126 Snow Hill Dr</t>
  </si>
  <si>
    <t>Fort Deposit</t>
  </si>
  <si>
    <t>36032-5144</t>
  </si>
  <si>
    <t>Harrison Street Christian Church</t>
  </si>
  <si>
    <t>PO Box 176</t>
  </si>
  <si>
    <t>Greenville</t>
  </si>
  <si>
    <t>PO Box 1188</t>
  </si>
  <si>
    <t>Hartselle</t>
  </si>
  <si>
    <t>35640-1188</t>
  </si>
  <si>
    <t>Little Union Christian Church</t>
  </si>
  <si>
    <t>PO Box 853</t>
  </si>
  <si>
    <t>Hayneville</t>
  </si>
  <si>
    <t>Sellers Memorial Christian Churc</t>
  </si>
  <si>
    <t>640 Freedom Rd</t>
  </si>
  <si>
    <t>3209 Whitesburg Dr SE</t>
  </si>
  <si>
    <t>Huntsville</t>
  </si>
  <si>
    <t>35802-1054</t>
  </si>
  <si>
    <t>PO Box 789</t>
  </si>
  <si>
    <t>Jasper</t>
  </si>
  <si>
    <t>Big Union Christian Church</t>
  </si>
  <si>
    <t>4489 County Road 33</t>
  </si>
  <si>
    <t>Letohatchee</t>
  </si>
  <si>
    <t>36047-5738</t>
  </si>
  <si>
    <t>Mount Moriah Christian Church</t>
  </si>
  <si>
    <t>PO Box 417</t>
  </si>
  <si>
    <t>New Hope Christian Church</t>
  </si>
  <si>
    <t>5748 Hwy 33</t>
  </si>
  <si>
    <t>Salem Christian Church</t>
  </si>
  <si>
    <t>PO Box 305</t>
  </si>
  <si>
    <t>36040-0305</t>
  </si>
  <si>
    <t>Azalea Hills Christian Church</t>
  </si>
  <si>
    <t>9191 Cottage Hill Rd</t>
  </si>
  <si>
    <t>Mobile</t>
  </si>
  <si>
    <t>36695-8005</t>
  </si>
  <si>
    <t>1705 Taylor Rd</t>
  </si>
  <si>
    <t>Montgomery</t>
  </si>
  <si>
    <t>First Christian Ch of River View</t>
  </si>
  <si>
    <t>PO Box 1497</t>
  </si>
  <si>
    <t>Valley</t>
  </si>
  <si>
    <t>36854-1497</t>
  </si>
  <si>
    <t>PO Box 1068</t>
  </si>
  <si>
    <t>Robertsdale</t>
  </si>
  <si>
    <t>36567-1068</t>
  </si>
  <si>
    <t>Oakmont Christian Church</t>
  </si>
  <si>
    <t>424 Oakmont St</t>
  </si>
  <si>
    <t>Saraland</t>
  </si>
  <si>
    <t>36571-3231</t>
  </si>
  <si>
    <t>2685 MacEdonia Rd</t>
  </si>
  <si>
    <t>Tallassee</t>
  </si>
  <si>
    <t>36078-4891</t>
  </si>
  <si>
    <t>627 Paul W Bryant Dr</t>
  </si>
  <si>
    <t>Tuscaloosa</t>
  </si>
  <si>
    <t>35401-2006</t>
  </si>
  <si>
    <t>Mount Calvary Missionary Christian Church</t>
  </si>
  <si>
    <t>PO Box 1349</t>
  </si>
  <si>
    <t>Tuskegee Inst</t>
  </si>
  <si>
    <t>Union Christian Church</t>
  </si>
  <si>
    <t>1111 County Road 69</t>
  </si>
  <si>
    <t>Tuskegee</t>
  </si>
  <si>
    <t>36083-4731</t>
  </si>
  <si>
    <t>PO Box 68</t>
  </si>
  <si>
    <t>Valhermoso Springs</t>
  </si>
  <si>
    <t>United Christian Church</t>
  </si>
  <si>
    <t>1116 Edgar D Nixon Ave</t>
  </si>
  <si>
    <t>36104-4868</t>
  </si>
  <si>
    <t>Madison Christian Church</t>
  </si>
  <si>
    <t>1400 Hughes Rd</t>
  </si>
  <si>
    <t>Madison</t>
  </si>
  <si>
    <t>Grace Christian Church</t>
  </si>
  <si>
    <t>869 Highway 52</t>
  </si>
  <si>
    <t>Helena</t>
  </si>
  <si>
    <t>South Baldwin Christian Church</t>
  </si>
  <si>
    <t>19489 Keller Rd</t>
  </si>
  <si>
    <t>Foley</t>
  </si>
  <si>
    <t>36535-3918</t>
  </si>
  <si>
    <t>Iglesia Cristiana</t>
  </si>
  <si>
    <t>Primera Iglesia Cristiana</t>
  </si>
  <si>
    <t>PO Box 2319</t>
  </si>
  <si>
    <t>Fort Walton Beach</t>
  </si>
  <si>
    <t>32549-2319</t>
  </si>
  <si>
    <t>6031 Goodrich Dr</t>
  </si>
  <si>
    <t>Pensacola</t>
  </si>
  <si>
    <t>32504-8012</t>
  </si>
  <si>
    <t>Westwood Christian Church</t>
  </si>
  <si>
    <t>1111 N 57th Ave</t>
  </si>
  <si>
    <t>32506-4001</t>
  </si>
  <si>
    <t>Edwards Point Christian Church</t>
  </si>
  <si>
    <t>PO Box 423</t>
  </si>
  <si>
    <t>Century</t>
  </si>
  <si>
    <t>32535-0423</t>
  </si>
  <si>
    <t>2310 13th St</t>
  </si>
  <si>
    <t>Meridian</t>
  </si>
  <si>
    <t>Christian Church of Abingdon</t>
  </si>
  <si>
    <t>409 S Main St</t>
  </si>
  <si>
    <t>Abingdon</t>
  </si>
  <si>
    <t>61410-1660</t>
  </si>
  <si>
    <t>106 N 4th St</t>
  </si>
  <si>
    <t>Albion</t>
  </si>
  <si>
    <t>62806-1223</t>
  </si>
  <si>
    <t>PO Box 245</t>
  </si>
  <si>
    <t>Arcola</t>
  </si>
  <si>
    <t>61910-0245</t>
  </si>
  <si>
    <t>Christian Church of Arlington</t>
  </si>
  <si>
    <t>333 W Thomas St</t>
  </si>
  <si>
    <t>Arlington Heights</t>
  </si>
  <si>
    <t>Arrowsmith Christian Church</t>
  </si>
  <si>
    <t>PO Box 57</t>
  </si>
  <si>
    <t>Arrowsmith</t>
  </si>
  <si>
    <t>61722-0057</t>
  </si>
  <si>
    <t>Vine Street Christian Church</t>
  </si>
  <si>
    <t>249 S Vine St</t>
  </si>
  <si>
    <t>Arthur</t>
  </si>
  <si>
    <t>61911-1337</t>
  </si>
  <si>
    <t>Bellflower Christian Church</t>
  </si>
  <si>
    <t>PO Box 193</t>
  </si>
  <si>
    <t>Bellflower</t>
  </si>
  <si>
    <t>61724-0193</t>
  </si>
  <si>
    <t>302 S Main St</t>
  </si>
  <si>
    <t>Benton</t>
  </si>
  <si>
    <t>62812-1403</t>
  </si>
  <si>
    <t>PO Box 289</t>
  </si>
  <si>
    <t>Bethany</t>
  </si>
  <si>
    <t>Centennial Christian Church</t>
  </si>
  <si>
    <t>1219 E Grove St</t>
  </si>
  <si>
    <t>Bloomington</t>
  </si>
  <si>
    <t>61701-4254</t>
  </si>
  <si>
    <t>401 W Jefferson St</t>
  </si>
  <si>
    <t>61701-3899</t>
  </si>
  <si>
    <t>Cameron Christian Church</t>
  </si>
  <si>
    <t>PO Box 85</t>
  </si>
  <si>
    <t>Cameron</t>
  </si>
  <si>
    <t>61423-0085</t>
  </si>
  <si>
    <t>Coldbrook Christian Church</t>
  </si>
  <si>
    <t>1428 State Highway 164</t>
  </si>
  <si>
    <t>61423-9686</t>
  </si>
  <si>
    <t>215 W Elm St</t>
  </si>
  <si>
    <t>Canton</t>
  </si>
  <si>
    <t>61520-2419</t>
  </si>
  <si>
    <t>306 W Monroe St</t>
  </si>
  <si>
    <t>Carbondale</t>
  </si>
  <si>
    <t>62901-2906</t>
  </si>
  <si>
    <t>Carlock Christian Church</t>
  </si>
  <si>
    <t>310 E Washington St</t>
  </si>
  <si>
    <t>Carlock</t>
  </si>
  <si>
    <t>61725-9488</t>
  </si>
  <si>
    <t>701 Wabash Ave</t>
  </si>
  <si>
    <t>Carthage</t>
  </si>
  <si>
    <t>62321-1445</t>
  </si>
  <si>
    <t>PO Box 303</t>
  </si>
  <si>
    <t>Casey</t>
  </si>
  <si>
    <t>62420-0303</t>
  </si>
  <si>
    <t>205 S Elm St</t>
  </si>
  <si>
    <t>Centralia</t>
  </si>
  <si>
    <t>62801-3501</t>
  </si>
  <si>
    <t>University Place Christian Church</t>
  </si>
  <si>
    <t>403 S Wright St</t>
  </si>
  <si>
    <t>Champaign</t>
  </si>
  <si>
    <t>61820-4503</t>
  </si>
  <si>
    <t>Chandlerville Christian Church</t>
  </si>
  <si>
    <t>PO Box 254</t>
  </si>
  <si>
    <t>Chandlerville</t>
  </si>
  <si>
    <t>62627-0254</t>
  </si>
  <si>
    <t>Chapin Christian Church</t>
  </si>
  <si>
    <t>PO Box 319</t>
  </si>
  <si>
    <t>Chapin</t>
  </si>
  <si>
    <t>62628-0319</t>
  </si>
  <si>
    <t>Hometown Christian Church</t>
  </si>
  <si>
    <t>4340 W 87th St</t>
  </si>
  <si>
    <t>Chicago</t>
  </si>
  <si>
    <t>60652-3554</t>
  </si>
  <si>
    <t>Park Manor Christian Church</t>
  </si>
  <si>
    <t>600 E 73rd St</t>
  </si>
  <si>
    <t>60619-1827</t>
  </si>
  <si>
    <t>Parkway Garden Christian Church</t>
  </si>
  <si>
    <t>6600 S King Dr</t>
  </si>
  <si>
    <t>60637-3210</t>
  </si>
  <si>
    <t>University Church (D of C)/UCC</t>
  </si>
  <si>
    <t>5655 S University Ave</t>
  </si>
  <si>
    <t>60637-1523</t>
  </si>
  <si>
    <t>4351 180th St</t>
  </si>
  <si>
    <t>Country Club Hills</t>
  </si>
  <si>
    <t>60478-5101</t>
  </si>
  <si>
    <t>604 Groveland St</t>
  </si>
  <si>
    <t>Creve Coeur</t>
  </si>
  <si>
    <t>61610-4251</t>
  </si>
  <si>
    <t>Central Christian Church</t>
  </si>
  <si>
    <t>1101 N Vermilion St</t>
  </si>
  <si>
    <t>Danville</t>
  </si>
  <si>
    <t>61832-3093</t>
  </si>
  <si>
    <t>650 W William St</t>
  </si>
  <si>
    <t>62522-2326</t>
  </si>
  <si>
    <t>Crestview Christian Church</t>
  </si>
  <si>
    <t>4415 N Water St</t>
  </si>
  <si>
    <t>62526-1166</t>
  </si>
  <si>
    <t>Prairie Avenue Christian Church</t>
  </si>
  <si>
    <t>2201 E Prairie St</t>
  </si>
  <si>
    <t>62521-2199</t>
  </si>
  <si>
    <t>Community Christian Church</t>
  </si>
  <si>
    <t>1970 Riverwoods Rd</t>
  </si>
  <si>
    <t>Lincolnshire</t>
  </si>
  <si>
    <t>60069-4005</t>
  </si>
  <si>
    <t>123 S Hennepin Ave</t>
  </si>
  <si>
    <t>Dixon</t>
  </si>
  <si>
    <t>61021-3040</t>
  </si>
  <si>
    <t>PO Box 568</t>
  </si>
  <si>
    <t>Downers Grove</t>
  </si>
  <si>
    <t>60515-0568</t>
  </si>
  <si>
    <t>PO Box 1016</t>
  </si>
  <si>
    <t>Du Quoin</t>
  </si>
  <si>
    <t>62832-5016</t>
  </si>
  <si>
    <t>Eureka Christian Church</t>
  </si>
  <si>
    <t>Eureka</t>
  </si>
  <si>
    <t>61530-1312</t>
  </si>
  <si>
    <t>Frederick Christian Church</t>
  </si>
  <si>
    <t>25740 Adams Rd</t>
  </si>
  <si>
    <t>Frederick</t>
  </si>
  <si>
    <t>301 N Broad St</t>
  </si>
  <si>
    <t>Galesburg</t>
  </si>
  <si>
    <t>61401-3696</t>
  </si>
  <si>
    <t>PO Box 10</t>
  </si>
  <si>
    <t>Gibson City</t>
  </si>
  <si>
    <t>60936-0010</t>
  </si>
  <si>
    <t>PO Box 36</t>
  </si>
  <si>
    <t>Girard</t>
  </si>
  <si>
    <t>62640-0036</t>
  </si>
  <si>
    <t>PO Box 184</t>
  </si>
  <si>
    <t>Henry</t>
  </si>
  <si>
    <t>61537-0184</t>
  </si>
  <si>
    <t>502 E Main St</t>
  </si>
  <si>
    <t>Hoopeston</t>
  </si>
  <si>
    <t>60942-1522</t>
  </si>
  <si>
    <t>Christian Church of Illiopolis</t>
  </si>
  <si>
    <t>PO Box 419</t>
  </si>
  <si>
    <t>Illiopolis</t>
  </si>
  <si>
    <t>62539-0419</t>
  </si>
  <si>
    <t>Ipava Christian Church</t>
  </si>
  <si>
    <t>PO Box 266</t>
  </si>
  <si>
    <t>Ipava</t>
  </si>
  <si>
    <t>61441-0266</t>
  </si>
  <si>
    <t>359 W College Ave</t>
  </si>
  <si>
    <t>Jacksonville</t>
  </si>
  <si>
    <t>62650-2474</t>
  </si>
  <si>
    <t>Lynnville Christian Church</t>
  </si>
  <si>
    <t>32 Albion St</t>
  </si>
  <si>
    <t>62650-6741</t>
  </si>
  <si>
    <t>PO Box 403</t>
  </si>
  <si>
    <t>Bourbonnais</t>
  </si>
  <si>
    <t>PO Box 476</t>
  </si>
  <si>
    <t>Lawrenceville</t>
  </si>
  <si>
    <t>62439-0476</t>
  </si>
  <si>
    <t>Union Avenue Christian Church</t>
  </si>
  <si>
    <t>422 E Union Ave</t>
  </si>
  <si>
    <t>Litchfield</t>
  </si>
  <si>
    <t>62056-1566</t>
  </si>
  <si>
    <t>Lomax Christian Church</t>
  </si>
  <si>
    <t>PO Box 40</t>
  </si>
  <si>
    <t>Lomax</t>
  </si>
  <si>
    <t>61454-0040</t>
  </si>
  <si>
    <t>Mackinaw Christian Church</t>
  </si>
  <si>
    <t>PO Box 259</t>
  </si>
  <si>
    <t>MacKinaw</t>
  </si>
  <si>
    <t>61755-0259</t>
  </si>
  <si>
    <t>120 N McArthur St</t>
  </si>
  <si>
    <t>MacOmb</t>
  </si>
  <si>
    <t>61455-2198</t>
  </si>
  <si>
    <t>310 N Market St</t>
  </si>
  <si>
    <t>Marion</t>
  </si>
  <si>
    <t>62959-2315</t>
  </si>
  <si>
    <t>Marshall Avenue Christian Church</t>
  </si>
  <si>
    <t>620 S 26th St</t>
  </si>
  <si>
    <t>Mattoon</t>
  </si>
  <si>
    <t>61938-4914</t>
  </si>
  <si>
    <t>420 Catherine St</t>
  </si>
  <si>
    <t>Metropolis</t>
  </si>
  <si>
    <t>62960-2122</t>
  </si>
  <si>
    <t>1826 16th St</t>
  </si>
  <si>
    <t>Moline</t>
  </si>
  <si>
    <t>61265-4093</t>
  </si>
  <si>
    <t>803 N Market St</t>
  </si>
  <si>
    <t>Mount Carmel</t>
  </si>
  <si>
    <t>117 W Washington St</t>
  </si>
  <si>
    <t>Mt Sterling</t>
  </si>
  <si>
    <t>62353-1238</t>
  </si>
  <si>
    <t>New Bedford Christian Church</t>
  </si>
  <si>
    <t>434 Main Street</t>
  </si>
  <si>
    <t>New Bedford</t>
  </si>
  <si>
    <t>Niantic Christian Church</t>
  </si>
  <si>
    <t>PO Box 317</t>
  </si>
  <si>
    <t>Niantic</t>
  </si>
  <si>
    <t>62551-0317</t>
  </si>
  <si>
    <t>PO Box 1</t>
  </si>
  <si>
    <t>Olney</t>
  </si>
  <si>
    <t>62450-0001</t>
  </si>
  <si>
    <t>201 S Main St</t>
  </si>
  <si>
    <t>Paris</t>
  </si>
  <si>
    <t>1201 Chestnut St</t>
  </si>
  <si>
    <t>Pekin</t>
  </si>
  <si>
    <t>6400 N University St</t>
  </si>
  <si>
    <t>Peoria</t>
  </si>
  <si>
    <t>61614-2799</t>
  </si>
  <si>
    <t>Glen Oak Christian Church</t>
  </si>
  <si>
    <t>1115 E Republic St</t>
  </si>
  <si>
    <t>61603-2731</t>
  </si>
  <si>
    <t>Memorial Christian Church</t>
  </si>
  <si>
    <t>2507 W Newman Pkwy</t>
  </si>
  <si>
    <t>Pine Creek Christian Church</t>
  </si>
  <si>
    <t>Hopkins/7074 W Penn CR Road</t>
  </si>
  <si>
    <t>Polo</t>
  </si>
  <si>
    <t>1314 E Indiana Ave</t>
  </si>
  <si>
    <t>Pontiac</t>
  </si>
  <si>
    <t>61764-1208</t>
  </si>
  <si>
    <t>105 S Main St</t>
  </si>
  <si>
    <t>Princeton</t>
  </si>
  <si>
    <t>61356-1778</t>
  </si>
  <si>
    <t>1415 Maine St</t>
  </si>
  <si>
    <t>Quincy</t>
  </si>
  <si>
    <t>62301-4260</t>
  </si>
  <si>
    <t>Bethany Park Christian Church</t>
  </si>
  <si>
    <t>1401 E Grove Ave</t>
  </si>
  <si>
    <t>Rantoul</t>
  </si>
  <si>
    <t>61866-2733</t>
  </si>
  <si>
    <t>PO Box 129</t>
  </si>
  <si>
    <t>Robinson</t>
  </si>
  <si>
    <t>62454-0129</t>
  </si>
  <si>
    <t>Second Christian Church</t>
  </si>
  <si>
    <t>950 N Rockton Ave</t>
  </si>
  <si>
    <t>Rockford</t>
  </si>
  <si>
    <t>61103-5945</t>
  </si>
  <si>
    <t>15th Avenue Christian Church</t>
  </si>
  <si>
    <t>3600 15th Ave</t>
  </si>
  <si>
    <t>Rock Island</t>
  </si>
  <si>
    <t>61201-3019</t>
  </si>
  <si>
    <t>PO Box 294</t>
  </si>
  <si>
    <t>Rushville</t>
  </si>
  <si>
    <t>62681-0294</t>
  </si>
  <si>
    <t>700 S 6th St</t>
  </si>
  <si>
    <t>Springfield</t>
  </si>
  <si>
    <t>62703-2301</t>
  </si>
  <si>
    <t>First Christian Church of Sterling</t>
  </si>
  <si>
    <t>3400 6th Ave</t>
  </si>
  <si>
    <t>Sterling</t>
  </si>
  <si>
    <t>61081-4053</t>
  </si>
  <si>
    <t>1357 County Rd 1200 E</t>
  </si>
  <si>
    <t>Sullivan</t>
  </si>
  <si>
    <t>Tallula Christian Church</t>
  </si>
  <si>
    <t>Tallula</t>
  </si>
  <si>
    <t>62688-0259</t>
  </si>
  <si>
    <t>Davis Memorial Christian Church</t>
  </si>
  <si>
    <t>1500 W Franklin St</t>
  </si>
  <si>
    <t>Taylorville</t>
  </si>
  <si>
    <t>62568-1767</t>
  </si>
  <si>
    <t>Ursa Christian Church</t>
  </si>
  <si>
    <t>PO Box 37</t>
  </si>
  <si>
    <t>Ursa</t>
  </si>
  <si>
    <t>62376-0037</t>
  </si>
  <si>
    <t>305 N 5th St</t>
  </si>
  <si>
    <t>Vandalia</t>
  </si>
  <si>
    <t>62471-2209</t>
  </si>
  <si>
    <t>Christian Church of Villa Park</t>
  </si>
  <si>
    <t>1336 S Villa Ave</t>
  </si>
  <si>
    <t>Villa Park</t>
  </si>
  <si>
    <t>60181-3467</t>
  </si>
  <si>
    <t>PO Box 668</t>
  </si>
  <si>
    <t>Walnut</t>
  </si>
  <si>
    <t>61376-0668</t>
  </si>
  <si>
    <t>Washburn Christian Church</t>
  </si>
  <si>
    <t>PO Box 528</t>
  </si>
  <si>
    <t>Washburn</t>
  </si>
  <si>
    <t>Sunnyland Christian Church</t>
  </si>
  <si>
    <t>2401 Washington Rd</t>
  </si>
  <si>
    <t>Washington</t>
  </si>
  <si>
    <t>61571-1748</t>
  </si>
  <si>
    <t>546 N 6th St</t>
  </si>
  <si>
    <t>Watseka</t>
  </si>
  <si>
    <t>60970-1420</t>
  </si>
  <si>
    <t>PO Box 253</t>
  </si>
  <si>
    <t>White Hall</t>
  </si>
  <si>
    <t>62092-0253</t>
  </si>
  <si>
    <t>20 N Main St</t>
  </si>
  <si>
    <t>Winchester</t>
  </si>
  <si>
    <t>62694-1011</t>
  </si>
  <si>
    <t>Parkway Christian Church</t>
  </si>
  <si>
    <t>2700 Lindbergh Blvd</t>
  </si>
  <si>
    <t>62704-5900</t>
  </si>
  <si>
    <t>Disciples of Christ Community</t>
  </si>
  <si>
    <t>1210 W John St</t>
  </si>
  <si>
    <t>61821-3804</t>
  </si>
  <si>
    <t>Livingstone Christian Church</t>
  </si>
  <si>
    <t>2727 Crawford Ave</t>
  </si>
  <si>
    <t>Evanston</t>
  </si>
  <si>
    <t>Grace Community Christian Church</t>
  </si>
  <si>
    <t>2770 Montgomery Rd</t>
  </si>
  <si>
    <t>Aurora</t>
  </si>
  <si>
    <t>60504-4001</t>
  </si>
  <si>
    <t>1909 Highland Ave</t>
  </si>
  <si>
    <t>Janesville</t>
  </si>
  <si>
    <t>53548-2324</t>
  </si>
  <si>
    <t>215 W Berry St</t>
  </si>
  <si>
    <t>Alexandria</t>
  </si>
  <si>
    <t>923 Jackson St</t>
  </si>
  <si>
    <t>Anderson</t>
  </si>
  <si>
    <t>46016-1430</t>
  </si>
  <si>
    <t>East Lynn Christian Church</t>
  </si>
  <si>
    <t>522 E 53rd St</t>
  </si>
  <si>
    <t>46013-1725</t>
  </si>
  <si>
    <t>PO Box 89</t>
  </si>
  <si>
    <t>1101 15th St</t>
  </si>
  <si>
    <t>Bedford</t>
  </si>
  <si>
    <t>47421-3719</t>
  </si>
  <si>
    <t>75 N 10th Ave</t>
  </si>
  <si>
    <t>Beech Grove</t>
  </si>
  <si>
    <t>46107-1594</t>
  </si>
  <si>
    <t>205 E Kirkwood Ave</t>
  </si>
  <si>
    <t>Woodhaven Christian Church</t>
  </si>
  <si>
    <t>3345 S Leonard Springs Rd</t>
  </si>
  <si>
    <t>47403-4021</t>
  </si>
  <si>
    <t>Brooklyn Christian Church</t>
  </si>
  <si>
    <t>PO Box 177</t>
  </si>
  <si>
    <t>Brooklyn</t>
  </si>
  <si>
    <t>46111-0177</t>
  </si>
  <si>
    <t>Carmel Christian Church</t>
  </si>
  <si>
    <t>463 E Main St</t>
  </si>
  <si>
    <t>Carmel</t>
  </si>
  <si>
    <t>46032-1893</t>
  </si>
  <si>
    <t>Charlestown Christian Church</t>
  </si>
  <si>
    <t>PO Box 447</t>
  </si>
  <si>
    <t>Charlestown</t>
  </si>
  <si>
    <t>Howard Park Christian Church</t>
  </si>
  <si>
    <t>450 W Norwood Ave</t>
  </si>
  <si>
    <t>Clarksville</t>
  </si>
  <si>
    <t>47129-2620</t>
  </si>
  <si>
    <t>North Christian Church</t>
  </si>
  <si>
    <t>850 Tipton Ln</t>
  </si>
  <si>
    <t>Columbus</t>
  </si>
  <si>
    <t>47201-2999</t>
  </si>
  <si>
    <t>PO Box 60</t>
  </si>
  <si>
    <t>Connersville</t>
  </si>
  <si>
    <t>47331-0060</t>
  </si>
  <si>
    <t>211 S Walnut St</t>
  </si>
  <si>
    <t>Crawfordsville</t>
  </si>
  <si>
    <t>47933-2491</t>
  </si>
  <si>
    <t>Smartsburg Christian Church</t>
  </si>
  <si>
    <t>412 N 400 E</t>
  </si>
  <si>
    <t>47933-8022</t>
  </si>
  <si>
    <t>PO Box 216</t>
  </si>
  <si>
    <t>Eaton</t>
  </si>
  <si>
    <t>47338-0216</t>
  </si>
  <si>
    <t>Bethany Christian Church</t>
  </si>
  <si>
    <t>601 E Mill Rd</t>
  </si>
  <si>
    <t>Evansville</t>
  </si>
  <si>
    <t>47711-2372</t>
  </si>
  <si>
    <t>East Side Christian Church</t>
  </si>
  <si>
    <t>2001 Bayard Park Dr</t>
  </si>
  <si>
    <t>47714-2213</t>
  </si>
  <si>
    <t>8 E South St</t>
  </si>
  <si>
    <t>Flora</t>
  </si>
  <si>
    <t>46929-1360</t>
  </si>
  <si>
    <t>4800 S Calhoun St</t>
  </si>
  <si>
    <t>Fort Wayne</t>
  </si>
  <si>
    <t>46807-2899</t>
  </si>
  <si>
    <t>5201 S Camden Dr</t>
  </si>
  <si>
    <t>46825-5599</t>
  </si>
  <si>
    <t>58 S Columbia St</t>
  </si>
  <si>
    <t>Frankfort</t>
  </si>
  <si>
    <t>Tabernacle Christian Church</t>
  </si>
  <si>
    <t>198 N Water St</t>
  </si>
  <si>
    <t>Franklin</t>
  </si>
  <si>
    <t>46131-1796</t>
  </si>
  <si>
    <t>1331 E 300 S</t>
  </si>
  <si>
    <t>46131-7213</t>
  </si>
  <si>
    <t>PO Box 376</t>
  </si>
  <si>
    <t>Frankton</t>
  </si>
  <si>
    <t>Beechwood Christian Church</t>
  </si>
  <si>
    <t>PO Box 28</t>
  </si>
  <si>
    <t>French Lick</t>
  </si>
  <si>
    <t>401 E North D St</t>
  </si>
  <si>
    <t>Gas City</t>
  </si>
  <si>
    <t>46933-1167</t>
  </si>
  <si>
    <t>PO Box 275</t>
  </si>
  <si>
    <t>Greencastle</t>
  </si>
  <si>
    <t>Greenfield Christian Church</t>
  </si>
  <si>
    <t>23 N East St</t>
  </si>
  <si>
    <t>Greenfield</t>
  </si>
  <si>
    <t>46140-2168</t>
  </si>
  <si>
    <t>Nameless Creek Christian Church</t>
  </si>
  <si>
    <t>3856 N 800 E</t>
  </si>
  <si>
    <t>46140-8917</t>
  </si>
  <si>
    <t>9540 5th St</t>
  </si>
  <si>
    <t>Highland</t>
  </si>
  <si>
    <t>46322-2993</t>
  </si>
  <si>
    <t>Hobbs Christian Church</t>
  </si>
  <si>
    <t>PO Box 302</t>
  </si>
  <si>
    <t>Hobbs</t>
  </si>
  <si>
    <t>Allisonville Christian Church</t>
  </si>
  <si>
    <t>7701 Allisonville Rd</t>
  </si>
  <si>
    <t>Indianapolis</t>
  </si>
  <si>
    <t>701 N Delaware St</t>
  </si>
  <si>
    <t>46204-1125</t>
  </si>
  <si>
    <t>Downey Avenue Christian Church</t>
  </si>
  <si>
    <t>111 S Downey Ave</t>
  </si>
  <si>
    <t>46219-6488</t>
  </si>
  <si>
    <t>Eastgate Christian Church</t>
  </si>
  <si>
    <t>8100 E 16th St</t>
  </si>
  <si>
    <t>46219-2801</t>
  </si>
  <si>
    <t>Franklin Central Christian Church</t>
  </si>
  <si>
    <t>4100 S Franklin Rd</t>
  </si>
  <si>
    <t>46239-1610</t>
  </si>
  <si>
    <t>Glendale Christian Church</t>
  </si>
  <si>
    <t>1788 Haynes Ave</t>
  </si>
  <si>
    <t>46240-3235</t>
  </si>
  <si>
    <t>Linwood Christian Church</t>
  </si>
  <si>
    <t>4424 E Michigan St</t>
  </si>
  <si>
    <t>46201-3695</t>
  </si>
  <si>
    <t>Meadlawn Christian Church</t>
  </si>
  <si>
    <t>4301 Spann Ave</t>
  </si>
  <si>
    <t>46203-1610</t>
  </si>
  <si>
    <t>Northwood Christian Church</t>
  </si>
  <si>
    <t>4550 Central Ave</t>
  </si>
  <si>
    <t>46205-1893</t>
  </si>
  <si>
    <t>Olive Branch Christian Church</t>
  </si>
  <si>
    <t>101 E Raymond St</t>
  </si>
  <si>
    <t>46225-1913</t>
  </si>
  <si>
    <t>Light of the World Christian Chu</t>
  </si>
  <si>
    <t>4646 Michigan Rd</t>
  </si>
  <si>
    <t>46228-2327</t>
  </si>
  <si>
    <t>Seventh &amp; Eighth United Christian Church</t>
  </si>
  <si>
    <t>2916 W 30th St</t>
  </si>
  <si>
    <t>46222-2232</t>
  </si>
  <si>
    <t>Southport Christian Church</t>
  </si>
  <si>
    <t>201 E Epler Ave</t>
  </si>
  <si>
    <t>46227-1924</t>
  </si>
  <si>
    <t>Speedway Christian Church</t>
  </si>
  <si>
    <t>5110 W 14th St</t>
  </si>
  <si>
    <t>46224-6411</t>
  </si>
  <si>
    <t>Westview Christian Church</t>
  </si>
  <si>
    <t>5925 W 34th St</t>
  </si>
  <si>
    <t>46224-1296</t>
  </si>
  <si>
    <t>3209 Middle Rd</t>
  </si>
  <si>
    <t>Jeffersonville</t>
  </si>
  <si>
    <t>47130-5503</t>
  </si>
  <si>
    <t>Covenant Federated Church</t>
  </si>
  <si>
    <t>612 N 6th St</t>
  </si>
  <si>
    <t>Kentland</t>
  </si>
  <si>
    <t>47951-1052</t>
  </si>
  <si>
    <t>854 N Malfalfa 300 W</t>
  </si>
  <si>
    <t>Kokomo</t>
  </si>
  <si>
    <t>Northview Christian Church</t>
  </si>
  <si>
    <t>2059 N County Road 100 E</t>
  </si>
  <si>
    <t>46901-9301</t>
  </si>
  <si>
    <t>South Side Christian Church</t>
  </si>
  <si>
    <t>201 E Markland Ave</t>
  </si>
  <si>
    <t>46901-6297</t>
  </si>
  <si>
    <t>PO Box 35</t>
  </si>
  <si>
    <t>47902-0035</t>
  </si>
  <si>
    <t>610 Maple Ave</t>
  </si>
  <si>
    <t>La Porte</t>
  </si>
  <si>
    <t>46350-3513</t>
  </si>
  <si>
    <t>311 E Main St</t>
  </si>
  <si>
    <t>Lebanon</t>
  </si>
  <si>
    <t>46052-2640</t>
  </si>
  <si>
    <t>River of Life Christian Church</t>
  </si>
  <si>
    <t>130 Mall Rd</t>
  </si>
  <si>
    <t>Logansport</t>
  </si>
  <si>
    <t>46947-2251</t>
  </si>
  <si>
    <t>512 W Main St</t>
  </si>
  <si>
    <t>47250-3718</t>
  </si>
  <si>
    <t>1970 N Wabash Rd</t>
  </si>
  <si>
    <t>46952-1308</t>
  </si>
  <si>
    <t>East Christian Church</t>
  </si>
  <si>
    <t>PO Box 156</t>
  </si>
  <si>
    <t>Markleville</t>
  </si>
  <si>
    <t>PO Box 1675</t>
  </si>
  <si>
    <t>Martinsville</t>
  </si>
  <si>
    <t>46151-0675</t>
  </si>
  <si>
    <t>Hyndsdale Christian Church</t>
  </si>
  <si>
    <t>1067 S Old State Road 67</t>
  </si>
  <si>
    <t>46151-6256</t>
  </si>
  <si>
    <t>Sixth Street Christian Church</t>
  </si>
  <si>
    <t>PO Box 26</t>
  </si>
  <si>
    <t>Middletown</t>
  </si>
  <si>
    <t>47356-0026</t>
  </si>
  <si>
    <t>2511 E 3rd St</t>
  </si>
  <si>
    <t>Mishawaka</t>
  </si>
  <si>
    <t>46544-3397</t>
  </si>
  <si>
    <t>525 N Indiana St</t>
  </si>
  <si>
    <t>Mooresville</t>
  </si>
  <si>
    <t>46158-1215</t>
  </si>
  <si>
    <t>Mount Summit Christian Church</t>
  </si>
  <si>
    <t>PO Box 310</t>
  </si>
  <si>
    <t>Mount Summit</t>
  </si>
  <si>
    <t>47361-0310</t>
  </si>
  <si>
    <t>Hazelwood Christian Church</t>
  </si>
  <si>
    <t>1400 W University Ave</t>
  </si>
  <si>
    <t>Muncie</t>
  </si>
  <si>
    <t>47303-3687</t>
  </si>
  <si>
    <t>1315 E Spring St</t>
  </si>
  <si>
    <t>New Albany</t>
  </si>
  <si>
    <t>47150-2839</t>
  </si>
  <si>
    <t>Park Christian Church</t>
  </si>
  <si>
    <t>2231 Green Valley Rd</t>
  </si>
  <si>
    <t>47150-4647</t>
  </si>
  <si>
    <t>New Palestine Christian Church</t>
  </si>
  <si>
    <t>PO Box 556</t>
  </si>
  <si>
    <t>New Palestine</t>
  </si>
  <si>
    <t>46163-0556</t>
  </si>
  <si>
    <t>PO Box 189</t>
  </si>
  <si>
    <t>Noblesville</t>
  </si>
  <si>
    <t>46061-0189</t>
  </si>
  <si>
    <t>Orestes Christian Church</t>
  </si>
  <si>
    <t>PO Box 146</t>
  </si>
  <si>
    <t>Orestes</t>
  </si>
  <si>
    <t>Oxford Federated Church</t>
  </si>
  <si>
    <t>PO Box 47</t>
  </si>
  <si>
    <t>Oxford</t>
  </si>
  <si>
    <t>47971-0047</t>
  </si>
  <si>
    <t>Pittsboro Christian Church</t>
  </si>
  <si>
    <t>PO Box 215</t>
  </si>
  <si>
    <t>Pittsboro</t>
  </si>
  <si>
    <t>46167-0215</t>
  </si>
  <si>
    <t>Avon Christian Church</t>
  </si>
  <si>
    <t>7236 E County Road 100 S</t>
  </si>
  <si>
    <t>Avon</t>
  </si>
  <si>
    <t>46123-7539</t>
  </si>
  <si>
    <t>Poseyville Christian Church</t>
  </si>
  <si>
    <t>PO Box 86</t>
  </si>
  <si>
    <t>Poseyville</t>
  </si>
  <si>
    <t>Broadway Christian Church</t>
  </si>
  <si>
    <t>201 E Broadway St</t>
  </si>
  <si>
    <t>47670-1849</t>
  </si>
  <si>
    <t>327 N Van Rensselaer St</t>
  </si>
  <si>
    <t>Rensselaer</t>
  </si>
  <si>
    <t>47978-2630</t>
  </si>
  <si>
    <t>100 S 10th St</t>
  </si>
  <si>
    <t>Richmond</t>
  </si>
  <si>
    <t>47374-5584</t>
  </si>
  <si>
    <t>PO Box 357</t>
  </si>
  <si>
    <t>Rochester</t>
  </si>
  <si>
    <t>46975-0357</t>
  </si>
  <si>
    <t>Russellville Community Church</t>
  </si>
  <si>
    <t>PO Box 183</t>
  </si>
  <si>
    <t>Russellville</t>
  </si>
  <si>
    <t>46175-0183</t>
  </si>
  <si>
    <t>Saint Paul Christian Church</t>
  </si>
  <si>
    <t>PO Box 278</t>
  </si>
  <si>
    <t>Saint Paul</t>
  </si>
  <si>
    <t>47272-0278</t>
  </si>
  <si>
    <t>118 W Washington St</t>
  </si>
  <si>
    <t>Shelbyville</t>
  </si>
  <si>
    <t>46176-1236</t>
  </si>
  <si>
    <t>PO Box 111</t>
  </si>
  <si>
    <t>Sheridan</t>
  </si>
  <si>
    <t>46069-0111</t>
  </si>
  <si>
    <t>Southside Christian Church</t>
  </si>
  <si>
    <t>1329 E Jackson Rd</t>
  </si>
  <si>
    <t>South Bend</t>
  </si>
  <si>
    <t>46614-5920</t>
  </si>
  <si>
    <t>Stilesville Christian Church</t>
  </si>
  <si>
    <t>PO Box 237</t>
  </si>
  <si>
    <t>Stilesville</t>
  </si>
  <si>
    <t>46180-0237</t>
  </si>
  <si>
    <t>4950 Wabash Ave</t>
  </si>
  <si>
    <t>Terre Haute</t>
  </si>
  <si>
    <t>47803-1459</t>
  </si>
  <si>
    <t>West Street Christian Church</t>
  </si>
  <si>
    <t>132 N West St</t>
  </si>
  <si>
    <t>Tipton</t>
  </si>
  <si>
    <t>46072-1653</t>
  </si>
  <si>
    <t>1507 Glendale Blvd</t>
  </si>
  <si>
    <t>Valparaiso</t>
  </si>
  <si>
    <t>46383-3883</t>
  </si>
  <si>
    <t>PO Box 412</t>
  </si>
  <si>
    <t>Van Buren</t>
  </si>
  <si>
    <t>46991-0412</t>
  </si>
  <si>
    <t>Veedersburg</t>
  </si>
  <si>
    <t>47987-0176</t>
  </si>
  <si>
    <t>Wabash Christian Church</t>
  </si>
  <si>
    <t>110 W Hill St</t>
  </si>
  <si>
    <t>Wabash</t>
  </si>
  <si>
    <t>46992-3048</t>
  </si>
  <si>
    <t>PO Box 151</t>
  </si>
  <si>
    <t>Wadesville</t>
  </si>
  <si>
    <t>47638-0151</t>
  </si>
  <si>
    <t>10 W Van Trees St</t>
  </si>
  <si>
    <t>47501-2992</t>
  </si>
  <si>
    <t>Little Eagle Creek Christian Church</t>
  </si>
  <si>
    <t>3233 W 166th St</t>
  </si>
  <si>
    <t>Westfield</t>
  </si>
  <si>
    <t>46074-8775</t>
  </si>
  <si>
    <t>Federated Church of W Lafayette</t>
  </si>
  <si>
    <t>2400 Sycamore Ln</t>
  </si>
  <si>
    <t>West Lafayette</t>
  </si>
  <si>
    <t>106 S Market St</t>
  </si>
  <si>
    <t>Winamac</t>
  </si>
  <si>
    <t>46996-1563</t>
  </si>
  <si>
    <t>Main Street Christian Church</t>
  </si>
  <si>
    <t>220 S Main St</t>
  </si>
  <si>
    <t>47394-1825</t>
  </si>
  <si>
    <t>Winslow Christian Church</t>
  </si>
  <si>
    <t>PO Box 382</t>
  </si>
  <si>
    <t>Winslow</t>
  </si>
  <si>
    <t>47598-0382</t>
  </si>
  <si>
    <t>Yorktown Christian Church</t>
  </si>
  <si>
    <t>PO Box 505</t>
  </si>
  <si>
    <t>Yorktown</t>
  </si>
  <si>
    <t>Zionsville Christian Church</t>
  </si>
  <si>
    <t>120 N 9th St</t>
  </si>
  <si>
    <t>Zionsville</t>
  </si>
  <si>
    <t>46077-1275</t>
  </si>
  <si>
    <t>Hope Christian Church</t>
  </si>
  <si>
    <t>6936 Grand Ave</t>
  </si>
  <si>
    <t>Hammond</t>
  </si>
  <si>
    <t>46323-2570</t>
  </si>
  <si>
    <t>Geist Christian Church</t>
  </si>
  <si>
    <t>8550 Mud Creek Rd</t>
  </si>
  <si>
    <t>46256-9766</t>
  </si>
  <si>
    <t>Bethel Christian Church</t>
  </si>
  <si>
    <t>1940 N Campbell Ave</t>
  </si>
  <si>
    <t>46218-5194</t>
  </si>
  <si>
    <t>Temple of Christ Christian Church</t>
  </si>
  <si>
    <t>1075 Hosbrook St</t>
  </si>
  <si>
    <t>Zo Christian Church</t>
  </si>
  <si>
    <t>PO Box 13257</t>
  </si>
  <si>
    <t>46868-3257</t>
  </si>
  <si>
    <t>Faith Christian Church</t>
  </si>
  <si>
    <t>2110 W 45th St S</t>
  </si>
  <si>
    <t>Wichita</t>
  </si>
  <si>
    <t>67217-4104</t>
  </si>
  <si>
    <t>206 W Central Ave</t>
  </si>
  <si>
    <t>Arkansas City</t>
  </si>
  <si>
    <t>67005-2644</t>
  </si>
  <si>
    <t>PO Box 626</t>
  </si>
  <si>
    <t>Atchison</t>
  </si>
  <si>
    <t>66002-0626</t>
  </si>
  <si>
    <t>216 S 6th St</t>
  </si>
  <si>
    <t>Atwood</t>
  </si>
  <si>
    <t>67730-1911</t>
  </si>
  <si>
    <t>1600 State St</t>
  </si>
  <si>
    <t>Augusta</t>
  </si>
  <si>
    <t>67010-2097</t>
  </si>
  <si>
    <t>PO Box 230</t>
  </si>
  <si>
    <t>Baxter Springs</t>
  </si>
  <si>
    <t>66713-0230</t>
  </si>
  <si>
    <t>PO Box 126</t>
  </si>
  <si>
    <t>Caldwell</t>
  </si>
  <si>
    <t>67022-0126</t>
  </si>
  <si>
    <t>102 N Grant Ave</t>
  </si>
  <si>
    <t>Chanute</t>
  </si>
  <si>
    <t>66720-1792</t>
  </si>
  <si>
    <t>Trinity United Christian Church</t>
  </si>
  <si>
    <t>PO Box F</t>
  </si>
  <si>
    <t>Cheney</t>
  </si>
  <si>
    <t>PO Box 485</t>
  </si>
  <si>
    <t>Clearwater</t>
  </si>
  <si>
    <t>67026-0485</t>
  </si>
  <si>
    <t>906 Elm St</t>
  </si>
  <si>
    <t>Coffeyville</t>
  </si>
  <si>
    <t>67337-5833</t>
  </si>
  <si>
    <t>PO Box 42</t>
  </si>
  <si>
    <t>66725-0042</t>
  </si>
  <si>
    <t>PO Box 96</t>
  </si>
  <si>
    <t>Dighton</t>
  </si>
  <si>
    <t>67839-0096</t>
  </si>
  <si>
    <t>PO Box 393</t>
  </si>
  <si>
    <t>Douglass</t>
  </si>
  <si>
    <t>67039-0393</t>
  </si>
  <si>
    <t>202 E 12th Ave</t>
  </si>
  <si>
    <t>Emporia</t>
  </si>
  <si>
    <t>66801-5073</t>
  </si>
  <si>
    <t>703 W State St</t>
  </si>
  <si>
    <t>Erie</t>
  </si>
  <si>
    <t>66733-1054</t>
  </si>
  <si>
    <t>Everest Christian Church</t>
  </si>
  <si>
    <t>PO Box 192</t>
  </si>
  <si>
    <t>Everest</t>
  </si>
  <si>
    <t>66424-0192</t>
  </si>
  <si>
    <t>303 N 7th St</t>
  </si>
  <si>
    <t>Fredonia</t>
  </si>
  <si>
    <t>66736-1336</t>
  </si>
  <si>
    <t>Galva Christian Church</t>
  </si>
  <si>
    <t>400A Northview Rd</t>
  </si>
  <si>
    <t>Galva</t>
  </si>
  <si>
    <t>67443-8896</t>
  </si>
  <si>
    <t>306 N 7th St</t>
  </si>
  <si>
    <t>Garden City</t>
  </si>
  <si>
    <t>67846-5521</t>
  </si>
  <si>
    <t>PO Box 285</t>
  </si>
  <si>
    <t>66743-0285</t>
  </si>
  <si>
    <t>PO Box 335</t>
  </si>
  <si>
    <t>Goodland</t>
  </si>
  <si>
    <t>67735-0335</t>
  </si>
  <si>
    <t>5230 Broadway Ave</t>
  </si>
  <si>
    <t>Great Bend</t>
  </si>
  <si>
    <t>67530-3208</t>
  </si>
  <si>
    <t>7465 S Meridian St</t>
  </si>
  <si>
    <t>Haysville</t>
  </si>
  <si>
    <t>15 S 1st St</t>
  </si>
  <si>
    <t>Herington</t>
  </si>
  <si>
    <t>67449-2455</t>
  </si>
  <si>
    <t>210 S 6th St</t>
  </si>
  <si>
    <t>Hiawatha</t>
  </si>
  <si>
    <t>66434-2496</t>
  </si>
  <si>
    <t>Highland Christian Church</t>
  </si>
  <si>
    <t>PO Box 127</t>
  </si>
  <si>
    <t>66035-0127</t>
  </si>
  <si>
    <t>PO Box 463</t>
  </si>
  <si>
    <t>Holton</t>
  </si>
  <si>
    <t>1244 Central Ave</t>
  </si>
  <si>
    <t>Horton</t>
  </si>
  <si>
    <t>66439-1723</t>
  </si>
  <si>
    <t>15 E 5th Ave</t>
  </si>
  <si>
    <t>Hutchinson</t>
  </si>
  <si>
    <t>67501-6299</t>
  </si>
  <si>
    <t>Park Place Christian Church</t>
  </si>
  <si>
    <t>2600 N Adams St</t>
  </si>
  <si>
    <t>67502-3497</t>
  </si>
  <si>
    <t>PO Box 315</t>
  </si>
  <si>
    <t>Independence</t>
  </si>
  <si>
    <t>United Church of Kensington</t>
  </si>
  <si>
    <t>PO Box 296</t>
  </si>
  <si>
    <t>Kensington</t>
  </si>
  <si>
    <t>66951-0296</t>
  </si>
  <si>
    <t>Kingman Christian Church</t>
  </si>
  <si>
    <t>501 N Main St</t>
  </si>
  <si>
    <t>Kingman</t>
  </si>
  <si>
    <t>67068-1337</t>
  </si>
  <si>
    <t>701 Niles Ave</t>
  </si>
  <si>
    <t>Kinsley</t>
  </si>
  <si>
    <t>67547-1137</t>
  </si>
  <si>
    <t>1000 Kentucky St</t>
  </si>
  <si>
    <t>Lawrence</t>
  </si>
  <si>
    <t>66044-2979</t>
  </si>
  <si>
    <t>130 N 6th St</t>
  </si>
  <si>
    <t>Leavenworth</t>
  </si>
  <si>
    <t>66048-1995</t>
  </si>
  <si>
    <t>Lewis Christian Church</t>
  </si>
  <si>
    <t>Main &amp; Ave C, BX 316</t>
  </si>
  <si>
    <t>Lewis</t>
  </si>
  <si>
    <t>220 West Ave S</t>
  </si>
  <si>
    <t>Lyons</t>
  </si>
  <si>
    <t>67554-2712</t>
  </si>
  <si>
    <t>101 S Walnut St</t>
  </si>
  <si>
    <t>McPherson</t>
  </si>
  <si>
    <t>PO Box 425</t>
  </si>
  <si>
    <t>66860-0425</t>
  </si>
  <si>
    <t>115 Courthouse Plz</t>
  </si>
  <si>
    <t>Manhattan</t>
  </si>
  <si>
    <t>66502-0104</t>
  </si>
  <si>
    <t>PO Box 367</t>
  </si>
  <si>
    <t>Marysville</t>
  </si>
  <si>
    <t>66508-0367</t>
  </si>
  <si>
    <t>102 E 1st St</t>
  </si>
  <si>
    <t>Newton</t>
  </si>
  <si>
    <t>67114-3758</t>
  </si>
  <si>
    <t>1045 S Hickory St</t>
  </si>
  <si>
    <t>Ottawa</t>
  </si>
  <si>
    <t>Oxford Christian Church</t>
  </si>
  <si>
    <t>PO Box 578</t>
  </si>
  <si>
    <t>67119-0578</t>
  </si>
  <si>
    <t>1500 S 29th St</t>
  </si>
  <si>
    <t>Parsons</t>
  </si>
  <si>
    <t>67357-4799</t>
  </si>
  <si>
    <t>PO Box 552</t>
  </si>
  <si>
    <t>Phillipsburg</t>
  </si>
  <si>
    <t>705 E Centennial Dr</t>
  </si>
  <si>
    <t>Pittsburg</t>
  </si>
  <si>
    <t>66762-6511</t>
  </si>
  <si>
    <t>123 N Ninnescah St</t>
  </si>
  <si>
    <t>Pratt</t>
  </si>
  <si>
    <t>67124-1840</t>
  </si>
  <si>
    <t>Belmont Boulevard Christian Church</t>
  </si>
  <si>
    <t>2508 Belmont Blvd</t>
  </si>
  <si>
    <t>Salina</t>
  </si>
  <si>
    <t>2727 E Crawford St</t>
  </si>
  <si>
    <t>67401-9029</t>
  </si>
  <si>
    <t>701 S Main St</t>
  </si>
  <si>
    <t>Scott City</t>
  </si>
  <si>
    <t>67871-1520</t>
  </si>
  <si>
    <t>PO Box 75</t>
  </si>
  <si>
    <t>Sedan</t>
  </si>
  <si>
    <t>First Christian Church (Disciple of Christ)</t>
  </si>
  <si>
    <t>400 W Highway 36</t>
  </si>
  <si>
    <t>Smith Center</t>
  </si>
  <si>
    <t>66967-9575</t>
  </si>
  <si>
    <t>PO Box 117</t>
  </si>
  <si>
    <t>Stafford</t>
  </si>
  <si>
    <t>1880 SW Gage Blvd</t>
  </si>
  <si>
    <t>Topeka</t>
  </si>
  <si>
    <t>66604-3380</t>
  </si>
  <si>
    <t>West Side Christian Church</t>
  </si>
  <si>
    <t>432 SW Lindenwood Ave</t>
  </si>
  <si>
    <t>Shelton Memorial Christian Church</t>
  </si>
  <si>
    <t>PO Box 402</t>
  </si>
  <si>
    <t>Ulysses</t>
  </si>
  <si>
    <t>67880-0402</t>
  </si>
  <si>
    <t>PO Box 8</t>
  </si>
  <si>
    <t>Utica</t>
  </si>
  <si>
    <t>67584-0008</t>
  </si>
  <si>
    <t>123 W 9th St</t>
  </si>
  <si>
    <t>Wellington</t>
  </si>
  <si>
    <t>67152-4031</t>
  </si>
  <si>
    <t>1400 S George Washington Dr</t>
  </si>
  <si>
    <t>67211-3923</t>
  </si>
  <si>
    <t>Hillside Christian Church</t>
  </si>
  <si>
    <t>8330 E Douglas Ave</t>
  </si>
  <si>
    <t>67206-2395</t>
  </si>
  <si>
    <t>North Heights Christian Church</t>
  </si>
  <si>
    <t>3030 N Hillside St</t>
  </si>
  <si>
    <t>Oakview Christian Church</t>
  </si>
  <si>
    <t>151 S Muirfield Cir</t>
  </si>
  <si>
    <t>Pine Valley Christian Church</t>
  </si>
  <si>
    <t>5620 E 21st St N</t>
  </si>
  <si>
    <t>67208-1721</t>
  </si>
  <si>
    <t>Riverside Christian Church</t>
  </si>
  <si>
    <t>1001 N Litchfield Ave</t>
  </si>
  <si>
    <t>67203-3003</t>
  </si>
  <si>
    <t>Woodridge Christian Church</t>
  </si>
  <si>
    <t>12111 E 13th St N</t>
  </si>
  <si>
    <t>67206-2826</t>
  </si>
  <si>
    <t>Yates Center</t>
  </si>
  <si>
    <t>66783-0086</t>
  </si>
  <si>
    <t>Gorham Community Church</t>
  </si>
  <si>
    <t>101 Clifford St</t>
  </si>
  <si>
    <t>Gorham</t>
  </si>
  <si>
    <t>67640-9032</t>
  </si>
  <si>
    <t>PO Box 38</t>
  </si>
  <si>
    <t>Albany</t>
  </si>
  <si>
    <t>42602-0038</t>
  </si>
  <si>
    <t>1930 Winchester Ave</t>
  </si>
  <si>
    <t>Ashland</t>
  </si>
  <si>
    <t>41101-7742</t>
  </si>
  <si>
    <t>Botland Christian Church</t>
  </si>
  <si>
    <t>PO Box 448</t>
  </si>
  <si>
    <t>Bardstown</t>
  </si>
  <si>
    <t>40004-0448</t>
  </si>
  <si>
    <t>PO Box 2175</t>
  </si>
  <si>
    <t>Bardwell Christian Church</t>
  </si>
  <si>
    <t>PO Box 248</t>
  </si>
  <si>
    <t>Bardwell</t>
  </si>
  <si>
    <t>42023-0248</t>
  </si>
  <si>
    <t>Baskett Christian Church</t>
  </si>
  <si>
    <t>7478 Carson Dr</t>
  </si>
  <si>
    <t>Baskett</t>
  </si>
  <si>
    <t>Bedford Christian Church</t>
  </si>
  <si>
    <t>PO Box 231</t>
  </si>
  <si>
    <t>40006-0231</t>
  </si>
  <si>
    <t>2515 Main St</t>
  </si>
  <si>
    <t>42025-1818</t>
  </si>
  <si>
    <t>206 Chestnut St</t>
  </si>
  <si>
    <t>Berea</t>
  </si>
  <si>
    <t>40403-1981</t>
  </si>
  <si>
    <t>Bloomfield Christian Church</t>
  </si>
  <si>
    <t>PO Box 100</t>
  </si>
  <si>
    <t>Bloomfield</t>
  </si>
  <si>
    <t>40008-0100</t>
  </si>
  <si>
    <t>1106 State St</t>
  </si>
  <si>
    <t>Bowling Green</t>
  </si>
  <si>
    <t>42101-2649</t>
  </si>
  <si>
    <t>Bullittsville Christian Church</t>
  </si>
  <si>
    <t>3094 Petersburg Rd</t>
  </si>
  <si>
    <t>Burlington</t>
  </si>
  <si>
    <t>41005-8793</t>
  </si>
  <si>
    <t>Butler Christian Church</t>
  </si>
  <si>
    <t>PO Box 234</t>
  </si>
  <si>
    <t>Butler</t>
  </si>
  <si>
    <t>41006-0234</t>
  </si>
  <si>
    <t>314 Highway 17 N</t>
  </si>
  <si>
    <t>41006-8651</t>
  </si>
  <si>
    <t>Cadiz Christian Church</t>
  </si>
  <si>
    <t>PO Box 1960</t>
  </si>
  <si>
    <t>Cadiz</t>
  </si>
  <si>
    <t>42211-1960</t>
  </si>
  <si>
    <t>Campbellsburg Christian Church</t>
  </si>
  <si>
    <t>PO Box 399</t>
  </si>
  <si>
    <t>Campbellsburg</t>
  </si>
  <si>
    <t>40011-0399</t>
  </si>
  <si>
    <t>Carrollton Christian Church</t>
  </si>
  <si>
    <t>310 5th St</t>
  </si>
  <si>
    <t>Carrollton</t>
  </si>
  <si>
    <t>41008-1124</t>
  </si>
  <si>
    <t>100 S Kentucky Ave</t>
  </si>
  <si>
    <t>Corbin</t>
  </si>
  <si>
    <t>40701-1532</t>
  </si>
  <si>
    <t>14 W 5th St</t>
  </si>
  <si>
    <t>Covington</t>
  </si>
  <si>
    <t>Madison Avenue Christian Church</t>
  </si>
  <si>
    <t>1530 Madison Ave</t>
  </si>
  <si>
    <t>Runyan Memorial Christian Church</t>
  </si>
  <si>
    <t>PO Box 15022</t>
  </si>
  <si>
    <t>41015-0022</t>
  </si>
  <si>
    <t>Crestwood Christian Church</t>
  </si>
  <si>
    <t>PO Box 97</t>
  </si>
  <si>
    <t>Crestwood</t>
  </si>
  <si>
    <t>40014-0097</t>
  </si>
  <si>
    <t>Crofton Christian Church</t>
  </si>
  <si>
    <t>PO Box 236</t>
  </si>
  <si>
    <t>Crofton</t>
  </si>
  <si>
    <t>42217-0236</t>
  </si>
  <si>
    <t>Cynthiana Christian Church</t>
  </si>
  <si>
    <t>Cynthiana</t>
  </si>
  <si>
    <t>41031-0236</t>
  </si>
  <si>
    <t>PO Box 1398</t>
  </si>
  <si>
    <t>40423-1398</t>
  </si>
  <si>
    <t>PO Box 77</t>
  </si>
  <si>
    <t>Dawson Springs</t>
  </si>
  <si>
    <t>42408-0077</t>
  </si>
  <si>
    <t>The Christian Church of Elkton</t>
  </si>
  <si>
    <t>Elkton</t>
  </si>
  <si>
    <t>42220-0156</t>
  </si>
  <si>
    <t>Eminence Christian Church</t>
  </si>
  <si>
    <t>PO Box 123</t>
  </si>
  <si>
    <t>Eminence</t>
  </si>
  <si>
    <t>40019-0123</t>
  </si>
  <si>
    <t>Point Pleasant Christian Church</t>
  </si>
  <si>
    <t>4724 S Property Rd</t>
  </si>
  <si>
    <t>40019-6690</t>
  </si>
  <si>
    <t>Erlanger Christian Church</t>
  </si>
  <si>
    <t>25-27 Graves Ave</t>
  </si>
  <si>
    <t>Erlanger</t>
  </si>
  <si>
    <t>Ewing Christian Church</t>
  </si>
  <si>
    <t>1292 Ewing Rd</t>
  </si>
  <si>
    <t>Ewing</t>
  </si>
  <si>
    <t>41039-8405</t>
  </si>
  <si>
    <t>Flemingsburg Christian Church</t>
  </si>
  <si>
    <t>201 E Water St</t>
  </si>
  <si>
    <t>Flemingsburg</t>
  </si>
  <si>
    <t>41041-1409</t>
  </si>
  <si>
    <t>Florence Christian Church</t>
  </si>
  <si>
    <t>300 Main St</t>
  </si>
  <si>
    <t>41042-2089</t>
  </si>
  <si>
    <t>1031 Alexandria Pike</t>
  </si>
  <si>
    <t>Fort Thomas</t>
  </si>
  <si>
    <t>41075-2594</t>
  </si>
  <si>
    <t>Bridgeport Christian Church</t>
  </si>
  <si>
    <t>175 Evergreen Rd</t>
  </si>
  <si>
    <t>40601-9093</t>
  </si>
  <si>
    <t>316 Ann St</t>
  </si>
  <si>
    <t>40601-2804</t>
  </si>
  <si>
    <t>265 Versailles Rd</t>
  </si>
  <si>
    <t>40601-3209</t>
  </si>
  <si>
    <t>108 Carr St</t>
  </si>
  <si>
    <t>Fulton</t>
  </si>
  <si>
    <t>42041-1538</t>
  </si>
  <si>
    <t>112 E College St</t>
  </si>
  <si>
    <t>Georgetown</t>
  </si>
  <si>
    <t>Newtown Christian Church</t>
  </si>
  <si>
    <t>5514 Paris Pike</t>
  </si>
  <si>
    <t>40324-9776</t>
  </si>
  <si>
    <t>1100 N Race St</t>
  </si>
  <si>
    <t>Glasgow</t>
  </si>
  <si>
    <t>PO Box 197</t>
  </si>
  <si>
    <t>42345-0197</t>
  </si>
  <si>
    <t>Harlan Christian Church</t>
  </si>
  <si>
    <t>130 S 1st St</t>
  </si>
  <si>
    <t>Harlan</t>
  </si>
  <si>
    <t>40831-2357</t>
  </si>
  <si>
    <t>830 S Green St</t>
  </si>
  <si>
    <t>Henderson</t>
  </si>
  <si>
    <t>Roaring Spring Christian Church</t>
  </si>
  <si>
    <t>228 Military Rd</t>
  </si>
  <si>
    <t>Herndon</t>
  </si>
  <si>
    <t>42236-8301</t>
  </si>
  <si>
    <t>2601 S Walnut St</t>
  </si>
  <si>
    <t>Hopkinsville</t>
  </si>
  <si>
    <t>42240-4766</t>
  </si>
  <si>
    <t>Millbrooke Christian Church</t>
  </si>
  <si>
    <t>703 Country Club Ln</t>
  </si>
  <si>
    <t>42240-1344</t>
  </si>
  <si>
    <t>Sinking Fork Christian Church</t>
  </si>
  <si>
    <t>8699 Dawson Springs Rd</t>
  </si>
  <si>
    <t>270 Main St</t>
  </si>
  <si>
    <t>Irvine</t>
  </si>
  <si>
    <t>40336-1026</t>
  </si>
  <si>
    <t>La Grange Christian Church</t>
  </si>
  <si>
    <t>214 N 1st St</t>
  </si>
  <si>
    <t>La Grange</t>
  </si>
  <si>
    <t>40031-1404</t>
  </si>
  <si>
    <t>Lancaster Christian Church</t>
  </si>
  <si>
    <t>PO Box 574</t>
  </si>
  <si>
    <t>Lancaster</t>
  </si>
  <si>
    <t>40444-0574</t>
  </si>
  <si>
    <t>300 S Main St</t>
  </si>
  <si>
    <t>Lawrenceburg</t>
  </si>
  <si>
    <t>40342-1284</t>
  </si>
  <si>
    <t>Antioch Christian Church</t>
  </si>
  <si>
    <t>5362 Paris Pike</t>
  </si>
  <si>
    <t>Lexington</t>
  </si>
  <si>
    <t>40511-9402</t>
  </si>
  <si>
    <t>Arlington Christian Church</t>
  </si>
  <si>
    <t>1206 N Limestone</t>
  </si>
  <si>
    <t>40505-3242</t>
  </si>
  <si>
    <t>PO Box 1459</t>
  </si>
  <si>
    <t>40588-1459</t>
  </si>
  <si>
    <t>1882 Bellefonte Dr</t>
  </si>
  <si>
    <t>40503-2046</t>
  </si>
  <si>
    <t>Lafayette Christian Church</t>
  </si>
  <si>
    <t>1836 Clays Mill Rd</t>
  </si>
  <si>
    <t>40503-1245</t>
  </si>
  <si>
    <t>South Elkhorn Christian Church</t>
  </si>
  <si>
    <t>4343 Harrodsburg Rd</t>
  </si>
  <si>
    <t>40513-9701</t>
  </si>
  <si>
    <t>Woodland Christian Church</t>
  </si>
  <si>
    <t>530 E High St</t>
  </si>
  <si>
    <t>40502-6447</t>
  </si>
  <si>
    <t>Liberty</t>
  </si>
  <si>
    <t>42539-0008</t>
  </si>
  <si>
    <t>Beargrass Christian Church</t>
  </si>
  <si>
    <t>4100 Shelbyville Rd</t>
  </si>
  <si>
    <t>Louisville</t>
  </si>
  <si>
    <t>40207-3296</t>
  </si>
  <si>
    <t>Douglass Blvd Christian Church</t>
  </si>
  <si>
    <t>2005 Douglass Blvd</t>
  </si>
  <si>
    <t>40205-1927</t>
  </si>
  <si>
    <t>Jeffersontown Christian Church</t>
  </si>
  <si>
    <t>10631 Taylorsville Rd</t>
  </si>
  <si>
    <t>40299-2223</t>
  </si>
  <si>
    <t>Newburg Christian Church</t>
  </si>
  <si>
    <t>5225 Poplar Level Rd</t>
  </si>
  <si>
    <t>40219-1727</t>
  </si>
  <si>
    <t>Westport Road Christian Church</t>
  </si>
  <si>
    <t>7515 Westport Rd</t>
  </si>
  <si>
    <t>40222-4107</t>
  </si>
  <si>
    <t>1030 College Dr</t>
  </si>
  <si>
    <t>Madisonville</t>
  </si>
  <si>
    <t>42431-9181</t>
  </si>
  <si>
    <t>PO Box 799</t>
  </si>
  <si>
    <t>Mayfield</t>
  </si>
  <si>
    <t>42066-0034</t>
  </si>
  <si>
    <t>Mays Lick Christian Church</t>
  </si>
  <si>
    <t>5060 Main St</t>
  </si>
  <si>
    <t>Mayslick</t>
  </si>
  <si>
    <t>41055-8726</t>
  </si>
  <si>
    <t>Mill Creek Christian Church</t>
  </si>
  <si>
    <t>6861 Ky Highway 11</t>
  </si>
  <si>
    <t>41055-8843</t>
  </si>
  <si>
    <t>18 E 3rd St</t>
  </si>
  <si>
    <t>Maysville</t>
  </si>
  <si>
    <t>41056-1197</t>
  </si>
  <si>
    <t>Orangeburg Christian Church</t>
  </si>
  <si>
    <t>7252 Ky Highway 1234 S</t>
  </si>
  <si>
    <t>41056-8563</t>
  </si>
  <si>
    <t>Middletown Christian Church</t>
  </si>
  <si>
    <t>500 Watterson Trl</t>
  </si>
  <si>
    <t>40243-2708</t>
  </si>
  <si>
    <t>Midway Christian Church</t>
  </si>
  <si>
    <t>PO Box 4548</t>
  </si>
  <si>
    <t>Midway</t>
  </si>
  <si>
    <t>40347-4548</t>
  </si>
  <si>
    <t>227 E Main St</t>
  </si>
  <si>
    <t>Morehead</t>
  </si>
  <si>
    <t>40351-1647</t>
  </si>
  <si>
    <t>222 W Main St</t>
  </si>
  <si>
    <t>40353-1348</t>
  </si>
  <si>
    <t>Somerset Christian Church</t>
  </si>
  <si>
    <t>3172 Maysville Rd</t>
  </si>
  <si>
    <t>Mount Sterling</t>
  </si>
  <si>
    <t>40353-9361</t>
  </si>
  <si>
    <t>1360 Bethany Rd</t>
  </si>
  <si>
    <t>Nicholasville</t>
  </si>
  <si>
    <t>40356-9271</t>
  </si>
  <si>
    <t>Nicholasville Christian Church</t>
  </si>
  <si>
    <t>104 S 2nd St</t>
  </si>
  <si>
    <t>40356-1553</t>
  </si>
  <si>
    <t>PO Box 939</t>
  </si>
  <si>
    <t>Nortonville</t>
  </si>
  <si>
    <t>42442-0939</t>
  </si>
  <si>
    <t>Century Christian Church</t>
  </si>
  <si>
    <t>1301 Tamarack Rd</t>
  </si>
  <si>
    <t>Owensboro</t>
  </si>
  <si>
    <t>42301-6966</t>
  </si>
  <si>
    <t>42302-0966</t>
  </si>
  <si>
    <t>PO Box 453</t>
  </si>
  <si>
    <t>Owenton</t>
  </si>
  <si>
    <t>40359-0453</t>
  </si>
  <si>
    <t>415 Audubon Dr</t>
  </si>
  <si>
    <t>Paducah</t>
  </si>
  <si>
    <t>42001-4849</t>
  </si>
  <si>
    <t>Clintonville Christian Church</t>
  </si>
  <si>
    <t>141 Austerlitz Rd</t>
  </si>
  <si>
    <t>40361-9009</t>
  </si>
  <si>
    <t>911 High St</t>
  </si>
  <si>
    <t>PO Box 2746</t>
  </si>
  <si>
    <t>Pikeville</t>
  </si>
  <si>
    <t>41502-2746</t>
  </si>
  <si>
    <t>Berea Christian Church</t>
  </si>
  <si>
    <t>5556 Bethlehem Rd</t>
  </si>
  <si>
    <t>Pleasureville</t>
  </si>
  <si>
    <t>510 Hopkinsville St</t>
  </si>
  <si>
    <t>42445-2227</t>
  </si>
  <si>
    <t>601 Hwy US 41-A S</t>
  </si>
  <si>
    <t>Providence</t>
  </si>
  <si>
    <t>Radcliff Christian Church</t>
  </si>
  <si>
    <t>PO Box 686</t>
  </si>
  <si>
    <t>Radcliff</t>
  </si>
  <si>
    <t>Mount Zion Christian Church</t>
  </si>
  <si>
    <t>830 Battlefield Memorial Hwy</t>
  </si>
  <si>
    <t>40475-8346</t>
  </si>
  <si>
    <t>220 Berea Church Rd</t>
  </si>
  <si>
    <t>201 W 7th St</t>
  </si>
  <si>
    <t>42276-1419</t>
  </si>
  <si>
    <t>60 Disciples Way</t>
  </si>
  <si>
    <t>40065-7839</t>
  </si>
  <si>
    <t>Shepherdsville Christian Church</t>
  </si>
  <si>
    <t>337 Lees Valley Rd</t>
  </si>
  <si>
    <t>Shepherdsville</t>
  </si>
  <si>
    <t>40165-7131</t>
  </si>
  <si>
    <t>Simpsonville Christian Church</t>
  </si>
  <si>
    <t>Simpsonville</t>
  </si>
  <si>
    <t>40067-0037</t>
  </si>
  <si>
    <t>PO Box 48</t>
  </si>
  <si>
    <t>Smiths Grove</t>
  </si>
  <si>
    <t>1115 Highway 39</t>
  </si>
  <si>
    <t>Somerset</t>
  </si>
  <si>
    <t>Stamping Ground Christian Church</t>
  </si>
  <si>
    <t>3210 Main St</t>
  </si>
  <si>
    <t>Stamping Ground</t>
  </si>
  <si>
    <t>40379-9791</t>
  </si>
  <si>
    <t>Stanford Christian Church</t>
  </si>
  <si>
    <t>200 E Main St</t>
  </si>
  <si>
    <t>Stanford</t>
  </si>
  <si>
    <t>40484-1357</t>
  </si>
  <si>
    <t>PO Box 386</t>
  </si>
  <si>
    <t>Taylorsville</t>
  </si>
  <si>
    <t>40071-0386</t>
  </si>
  <si>
    <t>160 Lexington St</t>
  </si>
  <si>
    <t>Versailles</t>
  </si>
  <si>
    <t>40383-1968</t>
  </si>
  <si>
    <t>Maxon Christian Church</t>
  </si>
  <si>
    <t>7920 Cairo Rd</t>
  </si>
  <si>
    <t>West Paducah</t>
  </si>
  <si>
    <t>42086-9504</t>
  </si>
  <si>
    <t>White Oak Christian Church</t>
  </si>
  <si>
    <t>8275 Highway 460 E</t>
  </si>
  <si>
    <t>White Oak</t>
  </si>
  <si>
    <t>41472-7528</t>
  </si>
  <si>
    <t>24 E Hickman St</t>
  </si>
  <si>
    <t>40391-2449</t>
  </si>
  <si>
    <t>Twin Pines Christian Church</t>
  </si>
  <si>
    <t>1139 Tanbark Rd</t>
  </si>
  <si>
    <t>40515-1819</t>
  </si>
  <si>
    <t>2667 Bent Oak Ave</t>
  </si>
  <si>
    <t>Adrian</t>
  </si>
  <si>
    <t>49221-1551</t>
  </si>
  <si>
    <t>Journey of Faith Christian Church</t>
  </si>
  <si>
    <t>1900 Manchester Rd</t>
  </si>
  <si>
    <t>Ann Arbor</t>
  </si>
  <si>
    <t>Blaine Christian Church</t>
  </si>
  <si>
    <t>7018 Putney Rd</t>
  </si>
  <si>
    <t>Arcadia</t>
  </si>
  <si>
    <t>7475 B Dr N</t>
  </si>
  <si>
    <t>Battle Creek</t>
  </si>
  <si>
    <t>49014-8381</t>
  </si>
  <si>
    <t>Burt Lake Christian Church</t>
  </si>
  <si>
    <t>PO Box 4205</t>
  </si>
  <si>
    <t>Burt Lake</t>
  </si>
  <si>
    <t>49717-0805</t>
  </si>
  <si>
    <t>PO Box 459</t>
  </si>
  <si>
    <t>Cadillac</t>
  </si>
  <si>
    <t>49601-0459</t>
  </si>
  <si>
    <t>Cowden Lake Christian Church</t>
  </si>
  <si>
    <t>4510 N Gravel Ridge Rd</t>
  </si>
  <si>
    <t>Coral</t>
  </si>
  <si>
    <t>49322-9609</t>
  </si>
  <si>
    <t>5901 Cadieux Rd</t>
  </si>
  <si>
    <t>Detroit</t>
  </si>
  <si>
    <t>48224-2003</t>
  </si>
  <si>
    <t>19510 W Chicago St</t>
  </si>
  <si>
    <t>48228-1770</t>
  </si>
  <si>
    <t>121 Oak St</t>
  </si>
  <si>
    <t>Dowagiac</t>
  </si>
  <si>
    <t>49047-1335</t>
  </si>
  <si>
    <t>Ferndale Christian Church</t>
  </si>
  <si>
    <t>3201 Hilton Rd</t>
  </si>
  <si>
    <t>Ferndale</t>
  </si>
  <si>
    <t>Unity Christian Church</t>
  </si>
  <si>
    <t>5255 Linden Rd</t>
  </si>
  <si>
    <t>Swartz Creek</t>
  </si>
  <si>
    <t>Vermont Christian Church</t>
  </si>
  <si>
    <t>1201 Lippincott Blvd</t>
  </si>
  <si>
    <t>Flint</t>
  </si>
  <si>
    <t>48503-5849</t>
  </si>
  <si>
    <t>Fremont Christian Church</t>
  </si>
  <si>
    <t>10 E Elm St</t>
  </si>
  <si>
    <t>Fremont</t>
  </si>
  <si>
    <t>49412-1238</t>
  </si>
  <si>
    <t>Cascade Christian Church</t>
  </si>
  <si>
    <t>2829 Thornapple River Dr SE</t>
  </si>
  <si>
    <t>Grand Rapids</t>
  </si>
  <si>
    <t>49546-6843</t>
  </si>
  <si>
    <t>2525 Leonard St NE</t>
  </si>
  <si>
    <t>49505-5820</t>
  </si>
  <si>
    <t>130 E Washington St</t>
  </si>
  <si>
    <t>Ionia</t>
  </si>
  <si>
    <t>48846-1626</t>
  </si>
  <si>
    <t>Christian Church (Disciples)</t>
  </si>
  <si>
    <t>2208 Winchell Ave</t>
  </si>
  <si>
    <t>Kalamazoo</t>
  </si>
  <si>
    <t>49008-2238</t>
  </si>
  <si>
    <t>1001 Chester Rd</t>
  </si>
  <si>
    <t>Lansing</t>
  </si>
  <si>
    <t>48912-4804</t>
  </si>
  <si>
    <t>308 Monroe St</t>
  </si>
  <si>
    <t>Petoskey</t>
  </si>
  <si>
    <t>49770-2330</t>
  </si>
  <si>
    <t>First Christian Church - West</t>
  </si>
  <si>
    <t>4884 Gratiot Road, Ste 17</t>
  </si>
  <si>
    <t>Saginaw</t>
  </si>
  <si>
    <t>48638-6270</t>
  </si>
  <si>
    <t>Riverview Park Christian Church</t>
  </si>
  <si>
    <t>2929 Niles Rd</t>
  </si>
  <si>
    <t>Saint Joseph</t>
  </si>
  <si>
    <t>49085-8607</t>
  </si>
  <si>
    <t>3686 S Airport Rd W</t>
  </si>
  <si>
    <t>Traverse City</t>
  </si>
  <si>
    <t>49684-9132</t>
  </si>
  <si>
    <t>Central Woodward Christian Church</t>
  </si>
  <si>
    <t>3955 W Big Beaver Rd</t>
  </si>
  <si>
    <t>Troy</t>
  </si>
  <si>
    <t>48084-2610</t>
  </si>
  <si>
    <t>Woodgrove Brethren-Christian Parish</t>
  </si>
  <si>
    <t>4887 Coats Grove Rd</t>
  </si>
  <si>
    <t>Hastings</t>
  </si>
  <si>
    <t>49058-9450</t>
  </si>
  <si>
    <t>Serenity Christian Church</t>
  </si>
  <si>
    <t>24120 N Chrysler Dr</t>
  </si>
  <si>
    <t>Hazel Park</t>
  </si>
  <si>
    <t>48030-1017</t>
  </si>
  <si>
    <t>Saint Paul's Church</t>
  </si>
  <si>
    <t>26550 Cherry Hill Rd</t>
  </si>
  <si>
    <t>Dearborn Heights</t>
  </si>
  <si>
    <t>48127-3701</t>
  </si>
  <si>
    <t>310 S Main St</t>
  </si>
  <si>
    <t>Edwardsville</t>
  </si>
  <si>
    <t>62025-2020</t>
  </si>
  <si>
    <t>Crossroads Christian Church</t>
  </si>
  <si>
    <t>2415 N 89th St</t>
  </si>
  <si>
    <t>Caseyville</t>
  </si>
  <si>
    <t>62232-2310</t>
  </si>
  <si>
    <t>First Christian Community Church</t>
  </si>
  <si>
    <t>233 N 88th St</t>
  </si>
  <si>
    <t>Centreville</t>
  </si>
  <si>
    <t>62203-2700</t>
  </si>
  <si>
    <t>PO Box 366</t>
  </si>
  <si>
    <t>Ash Grove</t>
  </si>
  <si>
    <t>65604-0366</t>
  </si>
  <si>
    <t>PO Box 422</t>
  </si>
  <si>
    <t>64424-0422</t>
  </si>
  <si>
    <t>PO Box 416</t>
  </si>
  <si>
    <t>Bolivar</t>
  </si>
  <si>
    <t>65613-0416</t>
  </si>
  <si>
    <t>PO Box 526</t>
  </si>
  <si>
    <t>Bonne Terre</t>
  </si>
  <si>
    <t>63628-0526</t>
  </si>
  <si>
    <t>301 4th St</t>
  </si>
  <si>
    <t>Boonville</t>
  </si>
  <si>
    <t>65233-1537</t>
  </si>
  <si>
    <t>PO Box 383</t>
  </si>
  <si>
    <t>63334-0383</t>
  </si>
  <si>
    <t>Branson Christian Church</t>
  </si>
  <si>
    <t>213 S Commercial St</t>
  </si>
  <si>
    <t>Branson</t>
  </si>
  <si>
    <t>65616-2703</t>
  </si>
  <si>
    <t>1416 N Main St</t>
  </si>
  <si>
    <t>Brookfield</t>
  </si>
  <si>
    <t>64628-1014</t>
  </si>
  <si>
    <t>PO Box 260</t>
  </si>
  <si>
    <t>Buffalo</t>
  </si>
  <si>
    <t>65622-0260</t>
  </si>
  <si>
    <t>High Prairie Christian Church</t>
  </si>
  <si>
    <t>569 Red Top Rd</t>
  </si>
  <si>
    <t>Fair Grove</t>
  </si>
  <si>
    <t>65648-9158</t>
  </si>
  <si>
    <t>11 W Pine St</t>
  </si>
  <si>
    <t>64730-1551</t>
  </si>
  <si>
    <t>Jacksonville/Cairo Unity</t>
  </si>
  <si>
    <t>PO Box 88</t>
  </si>
  <si>
    <t>Cairo</t>
  </si>
  <si>
    <t>65239-0088</t>
  </si>
  <si>
    <t>107 N Oak St</t>
  </si>
  <si>
    <t>California</t>
  </si>
  <si>
    <t>65018-1744</t>
  </si>
  <si>
    <t>1064 N Business Route 5</t>
  </si>
  <si>
    <t>Camdenton</t>
  </si>
  <si>
    <t>65020-2663</t>
  </si>
  <si>
    <t>318 N Pine St</t>
  </si>
  <si>
    <t>64429-1607</t>
  </si>
  <si>
    <t>Canton Christian Church</t>
  </si>
  <si>
    <t>512 College St</t>
  </si>
  <si>
    <t>63435-1344</t>
  </si>
  <si>
    <t>Abbey Road Christian Church</t>
  </si>
  <si>
    <t>2411 Abbey Rd</t>
  </si>
  <si>
    <t>Cape Girardeau</t>
  </si>
  <si>
    <t>63701-1523</t>
  </si>
  <si>
    <t>205 N Folger St</t>
  </si>
  <si>
    <t>64633-1732</t>
  </si>
  <si>
    <t>Olivet Christian Church</t>
  </si>
  <si>
    <t>Center</t>
  </si>
  <si>
    <t>63436-0126</t>
  </si>
  <si>
    <t>229 S Rollins St</t>
  </si>
  <si>
    <t>65240-1328</t>
  </si>
  <si>
    <t>230 W Davidson Ave</t>
  </si>
  <si>
    <t>Chaffee</t>
  </si>
  <si>
    <t>63740-1421</t>
  </si>
  <si>
    <t>Clarksville Christian Church</t>
  </si>
  <si>
    <t>500 S First St</t>
  </si>
  <si>
    <t>Clever</t>
  </si>
  <si>
    <t>65631-0146</t>
  </si>
  <si>
    <t>The Christian Church</t>
  </si>
  <si>
    <t>1201 E Ohio St</t>
  </si>
  <si>
    <t>Clinton</t>
  </si>
  <si>
    <t>64735-2498</t>
  </si>
  <si>
    <t>2601 W Broadway</t>
  </si>
  <si>
    <t>Columbia</t>
  </si>
  <si>
    <t>101 N 10th St</t>
  </si>
  <si>
    <t>Oakland Christian Church</t>
  </si>
  <si>
    <t>65205-0453</t>
  </si>
  <si>
    <t>1991 S Olivet Rd</t>
  </si>
  <si>
    <t>65201-9632</t>
  </si>
  <si>
    <t>New Harmony Christian Church</t>
  </si>
  <si>
    <t>5511 Pike 454</t>
  </si>
  <si>
    <t>Curryville</t>
  </si>
  <si>
    <t>63339-2631</t>
  </si>
  <si>
    <t>815 SW 131 Rd</t>
  </si>
  <si>
    <t>Deepwater</t>
  </si>
  <si>
    <t>PO Box 295</t>
  </si>
  <si>
    <t>Dexter</t>
  </si>
  <si>
    <t>63841-0295</t>
  </si>
  <si>
    <t>PO Box 567</t>
  </si>
  <si>
    <t>65459-0567</t>
  </si>
  <si>
    <t>401 Cherry St</t>
  </si>
  <si>
    <t>Doniphan</t>
  </si>
  <si>
    <t>63935-1431</t>
  </si>
  <si>
    <t>PO Box 169</t>
  </si>
  <si>
    <t>Eldon</t>
  </si>
  <si>
    <t>65026-0169</t>
  </si>
  <si>
    <t>El Dorado Springs</t>
  </si>
  <si>
    <t>64744-1438</t>
  </si>
  <si>
    <t>Elkland Christian Church</t>
  </si>
  <si>
    <t>3454 State Highway 38</t>
  </si>
  <si>
    <t>Elkland</t>
  </si>
  <si>
    <t>65644-8230</t>
  </si>
  <si>
    <t>PO Box 256</t>
  </si>
  <si>
    <t>Elsberry</t>
  </si>
  <si>
    <t>Farmington Christian Church</t>
  </si>
  <si>
    <t>201 W Columbia St</t>
  </si>
  <si>
    <t>Farmington</t>
  </si>
  <si>
    <t>63640-1704</t>
  </si>
  <si>
    <t>302 N Church St</t>
  </si>
  <si>
    <t>Fayette</t>
  </si>
  <si>
    <t>65248-1106</t>
  </si>
  <si>
    <t>415 N Mill St</t>
  </si>
  <si>
    <t>Festus</t>
  </si>
  <si>
    <t>Florissant Valley Christian Church</t>
  </si>
  <si>
    <t>1325 N US Highway 67</t>
  </si>
  <si>
    <t>Florissant</t>
  </si>
  <si>
    <t>63031-4602</t>
  </si>
  <si>
    <t>Fredericktown Christian Church</t>
  </si>
  <si>
    <t>208 W Main St</t>
  </si>
  <si>
    <t>Fredericktown</t>
  </si>
  <si>
    <t>63645-1128</t>
  </si>
  <si>
    <t>6 E 7th St</t>
  </si>
  <si>
    <t>65251-1993</t>
  </si>
  <si>
    <t>Millersburg Christian Church</t>
  </si>
  <si>
    <t>4527 State Road J</t>
  </si>
  <si>
    <t>65251-3415</t>
  </si>
  <si>
    <t>Gower Christian Church</t>
  </si>
  <si>
    <t>PO Box 139</t>
  </si>
  <si>
    <t>Gower</t>
  </si>
  <si>
    <t>64454-0139</t>
  </si>
  <si>
    <t>Red Top Christian Church</t>
  </si>
  <si>
    <t>Hallsville</t>
  </si>
  <si>
    <t>65255-0248</t>
  </si>
  <si>
    <t>1101 Broadway</t>
  </si>
  <si>
    <t>Hannibal</t>
  </si>
  <si>
    <t>63401-4224</t>
  </si>
  <si>
    <t>Oakwood Christian Church</t>
  </si>
  <si>
    <t>3324 Saint Charles St</t>
  </si>
  <si>
    <t>63401-5646</t>
  </si>
  <si>
    <t>Willow Street Christian Church</t>
  </si>
  <si>
    <t>PO Box 1169</t>
  </si>
  <si>
    <t>400 S Independence St</t>
  </si>
  <si>
    <t>Harrisonville</t>
  </si>
  <si>
    <t>64701-2310</t>
  </si>
  <si>
    <t>16 W 20th St</t>
  </si>
  <si>
    <t>Higginsville</t>
  </si>
  <si>
    <t>64037-1709</t>
  </si>
  <si>
    <t>301 S Main St</t>
  </si>
  <si>
    <t>Holden</t>
  </si>
  <si>
    <t>64040-1333</t>
  </si>
  <si>
    <t>Holliday Christian Church</t>
  </si>
  <si>
    <t>PO Box 7002</t>
  </si>
  <si>
    <t>Holliday</t>
  </si>
  <si>
    <t>65258-7002</t>
  </si>
  <si>
    <t>PO Box 185</t>
  </si>
  <si>
    <t>Hopkins</t>
  </si>
  <si>
    <t>Huntsville Christian Church</t>
  </si>
  <si>
    <t>105 E Elm St</t>
  </si>
  <si>
    <t>65259-1110</t>
  </si>
  <si>
    <t>409 Ellis Blvd</t>
  </si>
  <si>
    <t>Jefferson City</t>
  </si>
  <si>
    <t>327 E Capitol Ave</t>
  </si>
  <si>
    <t>65101-3091</t>
  </si>
  <si>
    <t>South Joplin Christian Church</t>
  </si>
  <si>
    <t>1901 S Pearl Ave</t>
  </si>
  <si>
    <t>Joplin</t>
  </si>
  <si>
    <t>64804-1857</t>
  </si>
  <si>
    <t>105 W Washington St</t>
  </si>
  <si>
    <t>Kennett</t>
  </si>
  <si>
    <t>63857-1937</t>
  </si>
  <si>
    <t>100 N High St</t>
  </si>
  <si>
    <t>Kirksville</t>
  </si>
  <si>
    <t>63501-3086</t>
  </si>
  <si>
    <t>Lake Ozark Christian Church</t>
  </si>
  <si>
    <t>PO Box 194</t>
  </si>
  <si>
    <t>Lake Ozark</t>
  </si>
  <si>
    <t>65049-0194</t>
  </si>
  <si>
    <t>Lathrop</t>
  </si>
  <si>
    <t>64465-0001</t>
  </si>
  <si>
    <t>500 S Madison Ave</t>
  </si>
  <si>
    <t>65536-3156</t>
  </si>
  <si>
    <t>Presbyterian-Disciples Church</t>
  </si>
  <si>
    <t>64067-0028</t>
  </si>
  <si>
    <t>PO Box 512</t>
  </si>
  <si>
    <t>Louisiana</t>
  </si>
  <si>
    <t>63353-0512</t>
  </si>
  <si>
    <t>806 E Briggs Dr</t>
  </si>
  <si>
    <t>Macon</t>
  </si>
  <si>
    <t>63552-1909</t>
  </si>
  <si>
    <t>623 Meramec Sta Rd</t>
  </si>
  <si>
    <t>Manchester</t>
  </si>
  <si>
    <t>63021-5550</t>
  </si>
  <si>
    <t>PO Box 178</t>
  </si>
  <si>
    <t>Marionville</t>
  </si>
  <si>
    <t>65705-0178</t>
  </si>
  <si>
    <t>130 N Jefferson Ave</t>
  </si>
  <si>
    <t>Marshall</t>
  </si>
  <si>
    <t>65340-1744</t>
  </si>
  <si>
    <t>Marshfield Christian Church</t>
  </si>
  <si>
    <t>PO Box 222</t>
  </si>
  <si>
    <t>Marshfield</t>
  </si>
  <si>
    <t>65706-0222</t>
  </si>
  <si>
    <t>201 W 3rd St</t>
  </si>
  <si>
    <t>Maryville</t>
  </si>
  <si>
    <t>64468-2238</t>
  </si>
  <si>
    <t>307 W Jackson St</t>
  </si>
  <si>
    <t>Mexico</t>
  </si>
  <si>
    <t>603 4th St</t>
  </si>
  <si>
    <t>Monett</t>
  </si>
  <si>
    <t>65708-2018</t>
  </si>
  <si>
    <t>Monroe City Christian Church</t>
  </si>
  <si>
    <t>PO Box 155</t>
  </si>
  <si>
    <t>Monroe City</t>
  </si>
  <si>
    <t>63456-0155</t>
  </si>
  <si>
    <t>PO Box 247</t>
  </si>
  <si>
    <t>Mount Vernon</t>
  </si>
  <si>
    <t>65712-0247</t>
  </si>
  <si>
    <t>1314 Oak Ridge Dr</t>
  </si>
  <si>
    <t>Neosho</t>
  </si>
  <si>
    <t>64850-2699</t>
  </si>
  <si>
    <t>Dixie Christian Church</t>
  </si>
  <si>
    <t>9407 State Road BB</t>
  </si>
  <si>
    <t>New Bloomfield</t>
  </si>
  <si>
    <t>65063-1717</t>
  </si>
  <si>
    <t>New London</t>
  </si>
  <si>
    <t>63459-0245</t>
  </si>
  <si>
    <t>PO Box 371</t>
  </si>
  <si>
    <t>63459-0371</t>
  </si>
  <si>
    <t>224 W Dryden St</t>
  </si>
  <si>
    <t>Odessa</t>
  </si>
  <si>
    <t>64076-1280</t>
  </si>
  <si>
    <t>PO Box 494</t>
  </si>
  <si>
    <t>Palmyra</t>
  </si>
  <si>
    <t>PO Box 223</t>
  </si>
  <si>
    <t>65275-0223</t>
  </si>
  <si>
    <t>Granville Christian Church</t>
  </si>
  <si>
    <t>20913 Route J</t>
  </si>
  <si>
    <t>65275-2009</t>
  </si>
  <si>
    <t>PO Box 312</t>
  </si>
  <si>
    <t>Plattsburg</t>
  </si>
  <si>
    <t>64477-0312</t>
  </si>
  <si>
    <t>1601 N Main St</t>
  </si>
  <si>
    <t>Poplar Bluff</t>
  </si>
  <si>
    <t>63901-3439</t>
  </si>
  <si>
    <t>Republic</t>
  </si>
  <si>
    <t>65738-0302</t>
  </si>
  <si>
    <t>United Christian Presbyterian Church</t>
  </si>
  <si>
    <t>501 N Spartan Dr</t>
  </si>
  <si>
    <t>64085-1769</t>
  </si>
  <si>
    <t>PO Box 145</t>
  </si>
  <si>
    <t>Rock Port</t>
  </si>
  <si>
    <t>64482-0145</t>
  </si>
  <si>
    <t>Saint Charles Christian Church</t>
  </si>
  <si>
    <t>3337 Rue Royale</t>
  </si>
  <si>
    <t>Saint Charles</t>
  </si>
  <si>
    <t>63301-8217</t>
  </si>
  <si>
    <t>927 Faraon St</t>
  </si>
  <si>
    <t>Wyatt Park Christian Church</t>
  </si>
  <si>
    <t>2623 Mitchell Ave</t>
  </si>
  <si>
    <t>Affton Christian Church</t>
  </si>
  <si>
    <t>9625 Tesson Ferry Rd</t>
  </si>
  <si>
    <t>Saint Louis</t>
  </si>
  <si>
    <t>Compton Heights Christian Church</t>
  </si>
  <si>
    <t>2149 S Grand Blvd</t>
  </si>
  <si>
    <t>63104-1639</t>
  </si>
  <si>
    <t>Memorial Boulevard Christian Chu</t>
  </si>
  <si>
    <t>3000 N Kingshighway Blvd</t>
  </si>
  <si>
    <t>63115-1634</t>
  </si>
  <si>
    <t>Overland Christian Church</t>
  </si>
  <si>
    <t>2200 Lackland Rd</t>
  </si>
  <si>
    <t>63114-3508</t>
  </si>
  <si>
    <t>733 Union Blvd</t>
  </si>
  <si>
    <t>63108-1037</t>
  </si>
  <si>
    <t>Webster Groves Christian Church</t>
  </si>
  <si>
    <t>1320 W Lockwood Ave</t>
  </si>
  <si>
    <t>63122-4861</t>
  </si>
  <si>
    <t>311 S Broadway</t>
  </si>
  <si>
    <t>Salisbury</t>
  </si>
  <si>
    <t>65281-1037</t>
  </si>
  <si>
    <t>Santa Fe Christian Church</t>
  </si>
  <si>
    <t>413 McMurry St</t>
  </si>
  <si>
    <t>511 W Market St</t>
  </si>
  <si>
    <t>Savannah</t>
  </si>
  <si>
    <t>64485-1659</t>
  </si>
  <si>
    <t>200 S Limit Ave</t>
  </si>
  <si>
    <t>Sedalia</t>
  </si>
  <si>
    <t>65301-3698</t>
  </si>
  <si>
    <t>1006 N Main St</t>
  </si>
  <si>
    <t>Sikeston</t>
  </si>
  <si>
    <t>63801-5044</t>
  </si>
  <si>
    <t>Slater Christian Church</t>
  </si>
  <si>
    <t>PO Box 67</t>
  </si>
  <si>
    <t>Slater</t>
  </si>
  <si>
    <t>1475 N Washington Ave</t>
  </si>
  <si>
    <t>65802-1937</t>
  </si>
  <si>
    <t>National Avenue Christian Church</t>
  </si>
  <si>
    <t>1515 S National Ave</t>
  </si>
  <si>
    <t>65804-1119</t>
  </si>
  <si>
    <t>South Street Christian Church</t>
  </si>
  <si>
    <t>500 South Ave</t>
  </si>
  <si>
    <t>65806-3102</t>
  </si>
  <si>
    <t>Walnut Street Christian Church</t>
  </si>
  <si>
    <t>2201 W Walnut St</t>
  </si>
  <si>
    <t>65806-1595</t>
  </si>
  <si>
    <t>Stoutland Christian Church</t>
  </si>
  <si>
    <t>141 Shady Dr</t>
  </si>
  <si>
    <t>Stoutland</t>
  </si>
  <si>
    <t>65567-9612</t>
  </si>
  <si>
    <t>PO Box 418</t>
  </si>
  <si>
    <t>Trenton</t>
  </si>
  <si>
    <t>64683-0418</t>
  </si>
  <si>
    <t>First Christian Church of Troy</t>
  </si>
  <si>
    <t>1302 Boone St</t>
  </si>
  <si>
    <t>63379-2214</t>
  </si>
  <si>
    <t>101 E Gay St</t>
  </si>
  <si>
    <t>Warrensburg</t>
  </si>
  <si>
    <t>64093-1892</t>
  </si>
  <si>
    <t>Wheeling Christian Church</t>
  </si>
  <si>
    <t>P O Box 154</t>
  </si>
  <si>
    <t>Wheeling</t>
  </si>
  <si>
    <t>64688-0154</t>
  </si>
  <si>
    <t>PO Box 227</t>
  </si>
  <si>
    <t>Windsor</t>
  </si>
  <si>
    <t>65360-0227</t>
  </si>
  <si>
    <t>Rock Bridge Christian Church</t>
  </si>
  <si>
    <t>301 W Green Meadows Rd</t>
  </si>
  <si>
    <t>65203-3690</t>
  </si>
  <si>
    <t>PO Box 125</t>
  </si>
  <si>
    <t>Gainesville</t>
  </si>
  <si>
    <t>65655-0125</t>
  </si>
  <si>
    <t>Ozark Highlands Christian Church</t>
  </si>
  <si>
    <t>PO Box 1863</t>
  </si>
  <si>
    <t>Rolla</t>
  </si>
  <si>
    <t>65402-1863</t>
  </si>
  <si>
    <t>West Lake Christian Church</t>
  </si>
  <si>
    <t>936 Highway O</t>
  </si>
  <si>
    <t>Gravois Mills</t>
  </si>
  <si>
    <t>65037-6120</t>
  </si>
  <si>
    <t>World Mission Christian Church</t>
  </si>
  <si>
    <t>1903 N 3rd St</t>
  </si>
  <si>
    <t>Disciples Christian Church</t>
  </si>
  <si>
    <t>125 N Prewitt St</t>
  </si>
  <si>
    <t>Nevada</t>
  </si>
  <si>
    <t>64772-1757</t>
  </si>
  <si>
    <t>1221 16th St W</t>
  </si>
  <si>
    <t>Billings</t>
  </si>
  <si>
    <t>59102-4125</t>
  </si>
  <si>
    <t>Grand Avenue Christian Church</t>
  </si>
  <si>
    <t>110 S Grand Ave</t>
  </si>
  <si>
    <t>Bozeman</t>
  </si>
  <si>
    <t>59715-4616</t>
  </si>
  <si>
    <t>1025 Central Ave</t>
  </si>
  <si>
    <t>Great Falls</t>
  </si>
  <si>
    <t>59401-3745</t>
  </si>
  <si>
    <t>328 Fairgrounds Rd</t>
  </si>
  <si>
    <t>Hamilton</t>
  </si>
  <si>
    <t>59840-3126</t>
  </si>
  <si>
    <t>311 Power St</t>
  </si>
  <si>
    <t>59601-2736</t>
  </si>
  <si>
    <t>Joliet Christian Church</t>
  </si>
  <si>
    <t>PO Box 208</t>
  </si>
  <si>
    <t>Joliet</t>
  </si>
  <si>
    <t>59041-0208</t>
  </si>
  <si>
    <t>PO Box 955</t>
  </si>
  <si>
    <t>Kalispell</t>
  </si>
  <si>
    <t>2701 S Russell St</t>
  </si>
  <si>
    <t>Missoula</t>
  </si>
  <si>
    <t>59801-7915</t>
  </si>
  <si>
    <t>1702 Boyd St</t>
  </si>
  <si>
    <t>68003-1749</t>
  </si>
  <si>
    <t>PO Box 143</t>
  </si>
  <si>
    <t>68818-0143</t>
  </si>
  <si>
    <t>205 N 7th St</t>
  </si>
  <si>
    <t>Beatrice</t>
  </si>
  <si>
    <t>68310-3917</t>
  </si>
  <si>
    <t>Bellevue Christian Church</t>
  </si>
  <si>
    <t>2409 Jackson St</t>
  </si>
  <si>
    <t>Bellevue</t>
  </si>
  <si>
    <t>Elmwood Christian Church</t>
  </si>
  <si>
    <t>PO Box 281</t>
  </si>
  <si>
    <t>Elmwood</t>
  </si>
  <si>
    <t>PO Box 33</t>
  </si>
  <si>
    <t>Elwood</t>
  </si>
  <si>
    <t>68937-0033</t>
  </si>
  <si>
    <t>2625 H St</t>
  </si>
  <si>
    <t>Fairbury</t>
  </si>
  <si>
    <t>68352-4098</t>
  </si>
  <si>
    <t>1322 Stone St</t>
  </si>
  <si>
    <t>Falls City</t>
  </si>
  <si>
    <t>68355-2657</t>
  </si>
  <si>
    <t>333 W 20th St</t>
  </si>
  <si>
    <t>68025-2966</t>
  </si>
  <si>
    <t>1201 Sheridan Dr</t>
  </si>
  <si>
    <t>Humboldt Christian Church</t>
  </si>
  <si>
    <t>PO Box 428</t>
  </si>
  <si>
    <t>Humboldt</t>
  </si>
  <si>
    <t>1645 N Cotner Blvd</t>
  </si>
  <si>
    <t>Lincoln</t>
  </si>
  <si>
    <t>68505-1697</t>
  </si>
  <si>
    <t>East Lincoln Christian Church</t>
  </si>
  <si>
    <t>7001 Edenton Rd</t>
  </si>
  <si>
    <t>68516-4324</t>
  </si>
  <si>
    <t>430 S 16th St</t>
  </si>
  <si>
    <t>68508-2575</t>
  </si>
  <si>
    <t>Havelock Christian Church</t>
  </si>
  <si>
    <t>6520 Colfax Ave</t>
  </si>
  <si>
    <t>68507-1898</t>
  </si>
  <si>
    <t>Southview Christian Church</t>
  </si>
  <si>
    <t>2040 S 22nd St</t>
  </si>
  <si>
    <t>68502-2714</t>
  </si>
  <si>
    <t>PO Box 274</t>
  </si>
  <si>
    <t>Minden</t>
  </si>
  <si>
    <t>68959-0274</t>
  </si>
  <si>
    <t>Murray Christian Church</t>
  </si>
  <si>
    <t>Murray</t>
  </si>
  <si>
    <t>68409-0194</t>
  </si>
  <si>
    <t>114 N 8th St</t>
  </si>
  <si>
    <t>Nebraska City</t>
  </si>
  <si>
    <t>68410-2400</t>
  </si>
  <si>
    <t>220 N Vine St</t>
  </si>
  <si>
    <t>North Platte</t>
  </si>
  <si>
    <t>69101-3949</t>
  </si>
  <si>
    <t>2201 S 132nd St</t>
  </si>
  <si>
    <t>Omaha</t>
  </si>
  <si>
    <t>68144-2598</t>
  </si>
  <si>
    <t>6630 Dodge St</t>
  </si>
  <si>
    <t>PO Box 509</t>
  </si>
  <si>
    <t>Pawnee City</t>
  </si>
  <si>
    <t>68420-0509</t>
  </si>
  <si>
    <t>802 Avenue C</t>
  </si>
  <si>
    <t>Plattsmouth</t>
  </si>
  <si>
    <t>68048-1234</t>
  </si>
  <si>
    <t>2102 Avenue B</t>
  </si>
  <si>
    <t>Scottsbluff</t>
  </si>
  <si>
    <t>69361-1943</t>
  </si>
  <si>
    <t>Shubert Christian Church</t>
  </si>
  <si>
    <t>PO Box 76</t>
  </si>
  <si>
    <t>Shubert</t>
  </si>
  <si>
    <t>68437-0076</t>
  </si>
  <si>
    <t>940 13th Ave</t>
  </si>
  <si>
    <t>Sidney</t>
  </si>
  <si>
    <t>69162-1633</t>
  </si>
  <si>
    <t>PO Box 349</t>
  </si>
  <si>
    <t>Weeping Water</t>
  </si>
  <si>
    <t>United Baptist-Christian Church</t>
  </si>
  <si>
    <t>PO Box 105</t>
  </si>
  <si>
    <t>Wilsonville</t>
  </si>
  <si>
    <t>Arapahoe</t>
  </si>
  <si>
    <t>28510-0156</t>
  </si>
  <si>
    <t>Ayden Christian Church</t>
  </si>
  <si>
    <t>PO Box 488</t>
  </si>
  <si>
    <t>Ayden</t>
  </si>
  <si>
    <t>28513-0488</t>
  </si>
  <si>
    <t>Timothy Christian Church</t>
  </si>
  <si>
    <t>5352 Gardnerville Rd</t>
  </si>
  <si>
    <t>28513-8585</t>
  </si>
  <si>
    <t>Bath Christian Church</t>
  </si>
  <si>
    <t>PO Box 300</t>
  </si>
  <si>
    <t>Bath</t>
  </si>
  <si>
    <t>27808-0300</t>
  </si>
  <si>
    <t>PO Box 577</t>
  </si>
  <si>
    <t>Belhaven</t>
  </si>
  <si>
    <t>27810-0577</t>
  </si>
  <si>
    <t>201 Blue Ridge Rd</t>
  </si>
  <si>
    <t>Black Mountain</t>
  </si>
  <si>
    <t>Front Street Christian Church</t>
  </si>
  <si>
    <t>609 Atwater St</t>
  </si>
  <si>
    <t>27215-3601</t>
  </si>
  <si>
    <t>1200 East Blvd</t>
  </si>
  <si>
    <t>Charlotte</t>
  </si>
  <si>
    <t>28203-5708</t>
  </si>
  <si>
    <t>SouthPark Christian Church</t>
  </si>
  <si>
    <t>6650 Park South Dr</t>
  </si>
  <si>
    <t>28210-4742</t>
  </si>
  <si>
    <t>Carr Memorial Christian Church</t>
  </si>
  <si>
    <t>91 Carr Church Rd</t>
  </si>
  <si>
    <t>28328-5994</t>
  </si>
  <si>
    <t>Columbia Christian Church</t>
  </si>
  <si>
    <t>PO Box 604</t>
  </si>
  <si>
    <t>Salem Fork Christian Church</t>
  </si>
  <si>
    <t>PO Box 1130</t>
  </si>
  <si>
    <t>Dobson</t>
  </si>
  <si>
    <t>27017-1130</t>
  </si>
  <si>
    <t>Saint Andrews Christian Church</t>
  </si>
  <si>
    <t>Dudley</t>
  </si>
  <si>
    <t>28333-0040</t>
  </si>
  <si>
    <t>Hood Memorial Christian Church</t>
  </si>
  <si>
    <t>PO Box 982</t>
  </si>
  <si>
    <t>Dunn</t>
  </si>
  <si>
    <t>28335-0982</t>
  </si>
  <si>
    <t>Little Bethlehem Christian Church</t>
  </si>
  <si>
    <t>Eden</t>
  </si>
  <si>
    <t>North Spray Christian Church</t>
  </si>
  <si>
    <t>521 Washburn Ave</t>
  </si>
  <si>
    <t>27288-2647</t>
  </si>
  <si>
    <t>Elizabeth City</t>
  </si>
  <si>
    <t>Engelhard Christian Church</t>
  </si>
  <si>
    <t>Engelhard</t>
  </si>
  <si>
    <t>27824-0127</t>
  </si>
  <si>
    <t>PO Box 205</t>
  </si>
  <si>
    <t>Farmville</t>
  </si>
  <si>
    <t>27828-0205</t>
  </si>
  <si>
    <t>1505 Fort Bragg Rd</t>
  </si>
  <si>
    <t>Fayetteville</t>
  </si>
  <si>
    <t>28305-4709</t>
  </si>
  <si>
    <t>Saint James Christian Church</t>
  </si>
  <si>
    <t>PO Box 4085</t>
  </si>
  <si>
    <t>Wilson</t>
  </si>
  <si>
    <t>27893-0085</t>
  </si>
  <si>
    <t>747 Mill Creek Church Rd</t>
  </si>
  <si>
    <t>Four Oaks</t>
  </si>
  <si>
    <t>27524-9141</t>
  </si>
  <si>
    <t>Selah Christian Church</t>
  </si>
  <si>
    <t>1861 Selah Church Rd</t>
  </si>
  <si>
    <t>27524-9187</t>
  </si>
  <si>
    <t>Saint James Disciple Church</t>
  </si>
  <si>
    <t>PO Box 152</t>
  </si>
  <si>
    <t>27830-0152</t>
  </si>
  <si>
    <t>1609 E Ash St</t>
  </si>
  <si>
    <t>Goldsboro</t>
  </si>
  <si>
    <t>27530-4036</t>
  </si>
  <si>
    <t>Greenleaf Christian Church</t>
  </si>
  <si>
    <t>PO Box 597</t>
  </si>
  <si>
    <t>1900 W Market St</t>
  </si>
  <si>
    <t>Greensboro</t>
  </si>
  <si>
    <t>27403-1715</t>
  </si>
  <si>
    <t>Mount Pleasant Christian Church</t>
  </si>
  <si>
    <t>1515 Britton St</t>
  </si>
  <si>
    <t>27406-2425</t>
  </si>
  <si>
    <t>PO Box 2366</t>
  </si>
  <si>
    <t>27836-0366</t>
  </si>
  <si>
    <t>Hooker Memorial Christian Church</t>
  </si>
  <si>
    <t>1111 Greenville Blvd SE</t>
  </si>
  <si>
    <t>27858-4529</t>
  </si>
  <si>
    <t>Red Oak Christian Church</t>
  </si>
  <si>
    <t>1827 Greenville Blvd SW</t>
  </si>
  <si>
    <t>Proctor Memorial Christian Church</t>
  </si>
  <si>
    <t>PO Box 131</t>
  </si>
  <si>
    <t>Grimesland</t>
  </si>
  <si>
    <t>27837-0131</t>
  </si>
  <si>
    <t>900 Gum Branch Rd</t>
  </si>
  <si>
    <t>28540-6267</t>
  </si>
  <si>
    <t>Jamesville Christian Church</t>
  </si>
  <si>
    <t>PO Box 277</t>
  </si>
  <si>
    <t>Jamesville</t>
  </si>
  <si>
    <t>27846-0277</t>
  </si>
  <si>
    <t>Armenia Christian Church</t>
  </si>
  <si>
    <t>1817 Hwy 70 E</t>
  </si>
  <si>
    <t>Kinston</t>
  </si>
  <si>
    <t>28501-9537</t>
  </si>
  <si>
    <t>Gordon Street Christian Church</t>
  </si>
  <si>
    <t>118 E Gordon St</t>
  </si>
  <si>
    <t>28501-4906</t>
  </si>
  <si>
    <t>Southwood Memorial Christian Church</t>
  </si>
  <si>
    <t>1027 Nc Hwy 58 S</t>
  </si>
  <si>
    <t>28504-6905</t>
  </si>
  <si>
    <t>PO Box 442</t>
  </si>
  <si>
    <t>28551-0442</t>
  </si>
  <si>
    <t>735 Buffalo Shoals Rd</t>
  </si>
  <si>
    <t>Lincolnton</t>
  </si>
  <si>
    <t>28092-8887</t>
  </si>
  <si>
    <t>PO Box 41</t>
  </si>
  <si>
    <t>MacClesfield</t>
  </si>
  <si>
    <t>27852-0041</t>
  </si>
  <si>
    <t>Broad Street Christian Church</t>
  </si>
  <si>
    <t>802 Broad St</t>
  </si>
  <si>
    <t>New Bern</t>
  </si>
  <si>
    <t>Highland Park Christian Church</t>
  </si>
  <si>
    <t>905 Carolina Ave</t>
  </si>
  <si>
    <t>Trent Woods</t>
  </si>
  <si>
    <t>28562-5835</t>
  </si>
  <si>
    <t>Silver Hill Christian Church</t>
  </si>
  <si>
    <t>1903 Nc Highway 306 N</t>
  </si>
  <si>
    <t>Grantsboro</t>
  </si>
  <si>
    <t>28529-5877</t>
  </si>
  <si>
    <t>Pleasant Union Christian Church</t>
  </si>
  <si>
    <t>R R 1, P O BOX 1</t>
  </si>
  <si>
    <t>NEWTON GROVE</t>
  </si>
  <si>
    <t>Oak City Christian Church</t>
  </si>
  <si>
    <t>PO Box 9</t>
  </si>
  <si>
    <t>Oak City</t>
  </si>
  <si>
    <t>27857-0009</t>
  </si>
  <si>
    <t>Pfafftown Christian Church</t>
  </si>
  <si>
    <t>PO Box 130</t>
  </si>
  <si>
    <t>Pfafftown</t>
  </si>
  <si>
    <t>27040-0130</t>
  </si>
  <si>
    <t>Plymouth</t>
  </si>
  <si>
    <t>Hillyer Memorial Christian Church</t>
  </si>
  <si>
    <t>718 Hillsborough St</t>
  </si>
  <si>
    <t>Raleigh</t>
  </si>
  <si>
    <t>27603-1606</t>
  </si>
  <si>
    <t>Saint Paul's Christian Church</t>
  </si>
  <si>
    <t>3331 Blue Ridge Rd</t>
  </si>
  <si>
    <t>27612-8012</t>
  </si>
  <si>
    <t>PO Box 1025</t>
  </si>
  <si>
    <t>Reidsville</t>
  </si>
  <si>
    <t>27323-1025</t>
  </si>
  <si>
    <t>136 S MAIN ST BX 755</t>
  </si>
  <si>
    <t>ROBERSONVILLE</t>
  </si>
  <si>
    <t>Gold Point Christian Church</t>
  </si>
  <si>
    <t>PO Box 758</t>
  </si>
  <si>
    <t>Robersonville</t>
  </si>
  <si>
    <t>27871-0758</t>
  </si>
  <si>
    <t>1101 W Haven Blvd</t>
  </si>
  <si>
    <t>Rocky Mount</t>
  </si>
  <si>
    <t>27803-1923</t>
  </si>
  <si>
    <t>Rocky Fork Christian Church</t>
  </si>
  <si>
    <t>4246 RCKY FORK RD</t>
  </si>
  <si>
    <t>SANFORD</t>
  </si>
  <si>
    <t>Saratoga Christian Church</t>
  </si>
  <si>
    <t>PO Box 395</t>
  </si>
  <si>
    <t>Saratoga</t>
  </si>
  <si>
    <t>27873-0395</t>
  </si>
  <si>
    <t>1001 S Crescent Dr</t>
  </si>
  <si>
    <t>Smithfield</t>
  </si>
  <si>
    <t>27577-3713</t>
  </si>
  <si>
    <t>Stoneville Christian Church (DOC)</t>
  </si>
  <si>
    <t>PO Box 907</t>
  </si>
  <si>
    <t>Stoneville</t>
  </si>
  <si>
    <t>27048-0907</t>
  </si>
  <si>
    <t>Saint Luke Church of Christ</t>
  </si>
  <si>
    <t>101 Neville St</t>
  </si>
  <si>
    <t>Princeville</t>
  </si>
  <si>
    <t>PO Box 337</t>
  </si>
  <si>
    <t>Walnut Cove</t>
  </si>
  <si>
    <t>27052-0337</t>
  </si>
  <si>
    <t>307 E Third St</t>
  </si>
  <si>
    <t>27889-4865</t>
  </si>
  <si>
    <t>Wendell Christian Church</t>
  </si>
  <si>
    <t>PO Box 874</t>
  </si>
  <si>
    <t>Wendell</t>
  </si>
  <si>
    <t>27591-0874</t>
  </si>
  <si>
    <t>101 E Liberty St</t>
  </si>
  <si>
    <t>Williamston</t>
  </si>
  <si>
    <t>27892-1700</t>
  </si>
  <si>
    <t>2035 Oleander Dr</t>
  </si>
  <si>
    <t>Wilmington</t>
  </si>
  <si>
    <t>28403-2346</t>
  </si>
  <si>
    <t>PO Box 2702</t>
  </si>
  <si>
    <t>Wilsons Mills Christian Church</t>
  </si>
  <si>
    <t>Wilsons Mills</t>
  </si>
  <si>
    <t>27593-0247</t>
  </si>
  <si>
    <t>2320 Country Club Rd</t>
  </si>
  <si>
    <t>Winston Salem</t>
  </si>
  <si>
    <t>27104-4197</t>
  </si>
  <si>
    <t>Middle Fork Christian Church</t>
  </si>
  <si>
    <t>2216 E 1st St</t>
  </si>
  <si>
    <t>27101-4712</t>
  </si>
  <si>
    <t>Winterville Christian Church</t>
  </si>
  <si>
    <t>Winterville</t>
  </si>
  <si>
    <t>28590-0597</t>
  </si>
  <si>
    <t>Covenant Christian Church</t>
  </si>
  <si>
    <t>2911 SW Cary Pkwy</t>
  </si>
  <si>
    <t>Cary</t>
  </si>
  <si>
    <t>27513-8903</t>
  </si>
  <si>
    <t>Body of Christ Christian Church</t>
  </si>
  <si>
    <t>PO Box 1755</t>
  </si>
  <si>
    <t>High Point</t>
  </si>
  <si>
    <t>Wake Forest Christian Church</t>
  </si>
  <si>
    <t>Wake Forest</t>
  </si>
  <si>
    <t>New Generation Christian Church</t>
  </si>
  <si>
    <t>PO Box 685</t>
  </si>
  <si>
    <t>27577-0685</t>
  </si>
  <si>
    <t>704 Edwards Rd</t>
  </si>
  <si>
    <t>71 West St</t>
  </si>
  <si>
    <t>Danbury</t>
  </si>
  <si>
    <t>06810-6518</t>
  </si>
  <si>
    <t>Hope Central Church</t>
  </si>
  <si>
    <t>85-87 Seaverns Ave</t>
  </si>
  <si>
    <t>Jamaica Plain</t>
  </si>
  <si>
    <t>Park Avenue Christian Church</t>
  </si>
  <si>
    <t>70 Park Ave</t>
  </si>
  <si>
    <t>East Orange</t>
  </si>
  <si>
    <t>07017-5245</t>
  </si>
  <si>
    <t>Assembly of Christ New Vision</t>
  </si>
  <si>
    <t>1339 Clinton Ave</t>
  </si>
  <si>
    <t>Irvington</t>
  </si>
  <si>
    <t>07111-1401</t>
  </si>
  <si>
    <t>Croisade Evangelique de Pecheus d'Hommes</t>
  </si>
  <si>
    <t>1488 New York Ave</t>
  </si>
  <si>
    <t>11210-1649</t>
  </si>
  <si>
    <t>Pembroke Community Church</t>
  </si>
  <si>
    <t>692 Main Rd</t>
  </si>
  <si>
    <t>Corfu</t>
  </si>
  <si>
    <t>14036-9752</t>
  </si>
  <si>
    <t>Iglesia Cristiana la Hermosa</t>
  </si>
  <si>
    <t>35 W 110th St</t>
  </si>
  <si>
    <t>New York</t>
  </si>
  <si>
    <t>10026-4314</t>
  </si>
  <si>
    <t>229 E 85th St Unit 1336</t>
  </si>
  <si>
    <t>La Segunda Iglesia Cristiana</t>
  </si>
  <si>
    <t>595 E 169th St</t>
  </si>
  <si>
    <t>Bronx</t>
  </si>
  <si>
    <t>10456-2607</t>
  </si>
  <si>
    <t>Payne Avenue Christian Church</t>
  </si>
  <si>
    <t>1459 Payne Ave</t>
  </si>
  <si>
    <t>North Tonawanda</t>
  </si>
  <si>
    <t>2647 Chili Ave</t>
  </si>
  <si>
    <t>14624-4120</t>
  </si>
  <si>
    <t>2035 E 54th St</t>
  </si>
  <si>
    <t>RIVERSIDE SALEM UNITED CHURCH</t>
  </si>
  <si>
    <t>3449 W River Rd</t>
  </si>
  <si>
    <t>Grand Island</t>
  </si>
  <si>
    <t>3031 Latouche St</t>
  </si>
  <si>
    <t>Anchorage</t>
  </si>
  <si>
    <t>99508-4202</t>
  </si>
  <si>
    <t>PO Box 224</t>
  </si>
  <si>
    <t>Aberdeen</t>
  </si>
  <si>
    <t>98520-0059</t>
  </si>
  <si>
    <t>PO Box 1098</t>
  </si>
  <si>
    <t>98009-1098</t>
  </si>
  <si>
    <t>811 Veneta Ave</t>
  </si>
  <si>
    <t>Bremerton</t>
  </si>
  <si>
    <t>98337-1338</t>
  </si>
  <si>
    <t>Chelan Christian Church</t>
  </si>
  <si>
    <t>PO Box 957</t>
  </si>
  <si>
    <t>Chelan</t>
  </si>
  <si>
    <t>98816-0957</t>
  </si>
  <si>
    <t>840 10th St</t>
  </si>
  <si>
    <t>Clarkston</t>
  </si>
  <si>
    <t>99403-2121</t>
  </si>
  <si>
    <t>Creston Christian Church</t>
  </si>
  <si>
    <t>PO Box 69</t>
  </si>
  <si>
    <t>Creston</t>
  </si>
  <si>
    <t>99117-0069</t>
  </si>
  <si>
    <t>453 E Division Ave</t>
  </si>
  <si>
    <t>Ephrata</t>
  </si>
  <si>
    <t>98823-1907</t>
  </si>
  <si>
    <t>PO Box 5009</t>
  </si>
  <si>
    <t>Kent</t>
  </si>
  <si>
    <t>2000 E Kessler Blvd</t>
  </si>
  <si>
    <t>Longview</t>
  </si>
  <si>
    <t>98632-1898</t>
  </si>
  <si>
    <t>900 Skagit St</t>
  </si>
  <si>
    <t>PO Box 2850</t>
  </si>
  <si>
    <t>Olympia</t>
  </si>
  <si>
    <t>98507-2850</t>
  </si>
  <si>
    <t>Othello Christian Church</t>
  </si>
  <si>
    <t>PO Box 432</t>
  </si>
  <si>
    <t>Othello</t>
  </si>
  <si>
    <t>99344-0432</t>
  </si>
  <si>
    <t>2606 S Race St</t>
  </si>
  <si>
    <t>Port Angeles</t>
  </si>
  <si>
    <t>PO Box 516</t>
  </si>
  <si>
    <t>Puyallup</t>
  </si>
  <si>
    <t>98371-0053</t>
  </si>
  <si>
    <t>15509 116th Ave SE</t>
  </si>
  <si>
    <t>Renton</t>
  </si>
  <si>
    <t>Northwest United Protestant</t>
  </si>
  <si>
    <t>1312 Sacramento Blvd</t>
  </si>
  <si>
    <t>Richland</t>
  </si>
  <si>
    <t>All Pilgrims Christian Church</t>
  </si>
  <si>
    <t>509 10th Ave E</t>
  </si>
  <si>
    <t>Seattle</t>
  </si>
  <si>
    <t>98102-5004</t>
  </si>
  <si>
    <t>Lake City Christian Church</t>
  </si>
  <si>
    <t>1933 NE 125th St</t>
  </si>
  <si>
    <t>98125-4131</t>
  </si>
  <si>
    <t>Northwest Christian Church</t>
  </si>
  <si>
    <t>7503 18th Ave NW</t>
  </si>
  <si>
    <t>98117-5430</t>
  </si>
  <si>
    <t>Queen Anne Christian Church</t>
  </si>
  <si>
    <t>1316 3rd Ave W</t>
  </si>
  <si>
    <t>98119-3312</t>
  </si>
  <si>
    <t>University Christian Church</t>
  </si>
  <si>
    <t>4731 15th Ave NE</t>
  </si>
  <si>
    <t>98105-4404</t>
  </si>
  <si>
    <t>Origin Christian Church</t>
  </si>
  <si>
    <t>5115 S Freya St</t>
  </si>
  <si>
    <t>Spokane</t>
  </si>
  <si>
    <t>99223-7111</t>
  </si>
  <si>
    <t>Country Homes Christian Church</t>
  </si>
  <si>
    <t>8415 N Wall St</t>
  </si>
  <si>
    <t>99208-6108</t>
  </si>
  <si>
    <t>North Hill Christian Church</t>
  </si>
  <si>
    <t>4620 N Post St</t>
  </si>
  <si>
    <t>99205-1160</t>
  </si>
  <si>
    <t>Opportunity Christian Church</t>
  </si>
  <si>
    <t>708 N Pines Rd</t>
  </si>
  <si>
    <t>Spokane Valley</t>
  </si>
  <si>
    <t>99206-4956</t>
  </si>
  <si>
    <t>432 Wood Ave</t>
  </si>
  <si>
    <t>Sumner</t>
  </si>
  <si>
    <t>98390-2341</t>
  </si>
  <si>
    <t>602 N Orchard St</t>
  </si>
  <si>
    <t>Tacoma</t>
  </si>
  <si>
    <t>98406-3099</t>
  </si>
  <si>
    <t>66 S Palouse St</t>
  </si>
  <si>
    <t>Walla Walla</t>
  </si>
  <si>
    <t>317 S 41st St</t>
  </si>
  <si>
    <t>Yakima</t>
  </si>
  <si>
    <t>98901-1418</t>
  </si>
  <si>
    <t>Englewood Christian Church</t>
  </si>
  <si>
    <t>511 N 44th Ave</t>
  </si>
  <si>
    <t>98908-2698</t>
  </si>
  <si>
    <t>Lake Washington Christian Church</t>
  </si>
  <si>
    <t>343 15th Ave</t>
  </si>
  <si>
    <t>Kirkland</t>
  </si>
  <si>
    <t>98033-5508</t>
  </si>
  <si>
    <t>Firestone Park Christian Church</t>
  </si>
  <si>
    <t>40 E Wilbeth Rd</t>
  </si>
  <si>
    <t>Akron</t>
  </si>
  <si>
    <t>44301-2455</t>
  </si>
  <si>
    <t>New Horizons Christian Church</t>
  </si>
  <si>
    <t>290 Darrow Rd</t>
  </si>
  <si>
    <t>1141 E BEECH ST</t>
  </si>
  <si>
    <t>ALLIANCE</t>
  </si>
  <si>
    <t>24 W State St</t>
  </si>
  <si>
    <t>45701-2567</t>
  </si>
  <si>
    <t>Bellaire Christian Church</t>
  </si>
  <si>
    <t>3565 Belmont St</t>
  </si>
  <si>
    <t>Bellaire</t>
  </si>
  <si>
    <t>43906-1205</t>
  </si>
  <si>
    <t>PO Box 489</t>
  </si>
  <si>
    <t>Bellefontaine</t>
  </si>
  <si>
    <t>43311-0489</t>
  </si>
  <si>
    <t>875 Haskins Rd</t>
  </si>
  <si>
    <t>43402-1622</t>
  </si>
  <si>
    <t>PO Box 306</t>
  </si>
  <si>
    <t>Brunswick</t>
  </si>
  <si>
    <t>44212-0306</t>
  </si>
  <si>
    <t>1127 Beatty Ave</t>
  </si>
  <si>
    <t>Cambridge</t>
  </si>
  <si>
    <t>Canfield Christian Church</t>
  </si>
  <si>
    <t>123 S Broad St.</t>
  </si>
  <si>
    <t>Canfield</t>
  </si>
  <si>
    <t>Pilgrim Christian Church</t>
  </si>
  <si>
    <t>202 S Hambden St</t>
  </si>
  <si>
    <t>Chardon</t>
  </si>
  <si>
    <t>44024-1229</t>
  </si>
  <si>
    <t>Chauncey Christian Church</t>
  </si>
  <si>
    <t>Chauncey</t>
  </si>
  <si>
    <t>268 W Water St</t>
  </si>
  <si>
    <t>Chillicothe</t>
  </si>
  <si>
    <t>Anderson Hills Christian Church</t>
  </si>
  <si>
    <t>8119 Clough Pike</t>
  </si>
  <si>
    <t>Cincinnati</t>
  </si>
  <si>
    <t>45244-2744</t>
  </si>
  <si>
    <t>Kemper Road Christian Church</t>
  </si>
  <si>
    <t>11609 Hanover Rd</t>
  </si>
  <si>
    <t>Mount Healthy Christian Church</t>
  </si>
  <si>
    <t>7717 Harrison Ave</t>
  </si>
  <si>
    <t>Mount Healthy</t>
  </si>
  <si>
    <t>Norwood Christian Church</t>
  </si>
  <si>
    <t>4400 Ashland Ave</t>
  </si>
  <si>
    <t>3663 Mayfield Rd</t>
  </si>
  <si>
    <t>Cleveland</t>
  </si>
  <si>
    <t>44121-1733</t>
  </si>
  <si>
    <t>Fifth Christian Church</t>
  </si>
  <si>
    <t>14109 Benwood Ave</t>
  </si>
  <si>
    <t>44128-1843</t>
  </si>
  <si>
    <t>Franklin Circle Christian Church</t>
  </si>
  <si>
    <t>1688 Fulton Rd</t>
  </si>
  <si>
    <t>44113-3004</t>
  </si>
  <si>
    <t>Heights Christian Church</t>
  </si>
  <si>
    <t>17300 Van Aken Blvd</t>
  </si>
  <si>
    <t>Shaker Heights</t>
  </si>
  <si>
    <t>44120-3498</t>
  </si>
  <si>
    <t>Lake Shore Christian Church</t>
  </si>
  <si>
    <t>28010 Lake Shore Blvd</t>
  </si>
  <si>
    <t>44132-1336</t>
  </si>
  <si>
    <t>Parma Christian Church</t>
  </si>
  <si>
    <t>7000 Ridge Rd</t>
  </si>
  <si>
    <t>Parma</t>
  </si>
  <si>
    <t>44129-5651</t>
  </si>
  <si>
    <t>Clyde Christian Church</t>
  </si>
  <si>
    <t>206 S Main St</t>
  </si>
  <si>
    <t>Clyde</t>
  </si>
  <si>
    <t>43410-2138</t>
  </si>
  <si>
    <t>First Community Church</t>
  </si>
  <si>
    <t>1320 Cambridge Blvd</t>
  </si>
  <si>
    <t>43212-3200</t>
  </si>
  <si>
    <t>Fourth Avenue Christian Church</t>
  </si>
  <si>
    <t>296 W 4th Ave</t>
  </si>
  <si>
    <t>43201-3102</t>
  </si>
  <si>
    <t>Karl Road Christian Church</t>
  </si>
  <si>
    <t>5400 Karl Rd</t>
  </si>
  <si>
    <t>43229-3606</t>
  </si>
  <si>
    <t>1340 Fishinger Rd</t>
  </si>
  <si>
    <t>43221-2306</t>
  </si>
  <si>
    <t>Gender Road Christian Church</t>
  </si>
  <si>
    <t>5336 Gender Rd</t>
  </si>
  <si>
    <t>Canal Winchester</t>
  </si>
  <si>
    <t>143 Woodland Ave</t>
  </si>
  <si>
    <t>43203-1775</t>
  </si>
  <si>
    <t>Cortland Christian Church</t>
  </si>
  <si>
    <t>153 Grove St</t>
  </si>
  <si>
    <t>Cortland</t>
  </si>
  <si>
    <t>731 Main St</t>
  </si>
  <si>
    <t>Coshocton</t>
  </si>
  <si>
    <t>Bailey Road Christian Church</t>
  </si>
  <si>
    <t>3200 Bailey Rd</t>
  </si>
  <si>
    <t>Cuyahoga Falls</t>
  </si>
  <si>
    <t>44221-1527</t>
  </si>
  <si>
    <t>2253 3rd St</t>
  </si>
  <si>
    <t>Cuyahoga Fls</t>
  </si>
  <si>
    <t>44221-2503</t>
  </si>
  <si>
    <t>1200 Forrer Blvd</t>
  </si>
  <si>
    <t>Kettering</t>
  </si>
  <si>
    <t>45420-1415</t>
  </si>
  <si>
    <t>Summit Christian Church</t>
  </si>
  <si>
    <t>4021 Denlinger Rd Frnt</t>
  </si>
  <si>
    <t>Dayton</t>
  </si>
  <si>
    <t>45426-2300</t>
  </si>
  <si>
    <t>East Chesterfield Christian Church</t>
  </si>
  <si>
    <t>14242 County Road Rs</t>
  </si>
  <si>
    <t>43533-9755</t>
  </si>
  <si>
    <t>First Church of Christ</t>
  </si>
  <si>
    <t>400 College St</t>
  </si>
  <si>
    <t>E Liverpool</t>
  </si>
  <si>
    <t>43920-3147</t>
  </si>
  <si>
    <t>Washington Avenue Christian Chur</t>
  </si>
  <si>
    <t>301 Washington Ave</t>
  </si>
  <si>
    <t>Elyria</t>
  </si>
  <si>
    <t>Fayette Christian Church</t>
  </si>
  <si>
    <t>43521-0067</t>
  </si>
  <si>
    <t>Greens Run Christian Church</t>
  </si>
  <si>
    <t>Taylor Ridge Christian Church</t>
  </si>
  <si>
    <t>2047 Tuley Rd</t>
  </si>
  <si>
    <t>Village of Indian Springs</t>
  </si>
  <si>
    <t>45015-1269</t>
  </si>
  <si>
    <t>Legacy Christian Church</t>
  </si>
  <si>
    <t>216 N Sycamore St</t>
  </si>
  <si>
    <t>Harrison</t>
  </si>
  <si>
    <t>Hebron Christian Church</t>
  </si>
  <si>
    <t>PO Box 736</t>
  </si>
  <si>
    <t>Hebron</t>
  </si>
  <si>
    <t>43025-0736</t>
  </si>
  <si>
    <t>Hiram Christian Church</t>
  </si>
  <si>
    <t>PO Box 937</t>
  </si>
  <si>
    <t>Hiram</t>
  </si>
  <si>
    <t>44234-0937</t>
  </si>
  <si>
    <t>44 S Main St</t>
  </si>
  <si>
    <t>Hubbard</t>
  </si>
  <si>
    <t>44425-2153</t>
  </si>
  <si>
    <t>Jackson Christian Church</t>
  </si>
  <si>
    <t>PO Box 963</t>
  </si>
  <si>
    <t>Jackson</t>
  </si>
  <si>
    <t>335 W Main St</t>
  </si>
  <si>
    <t>3300 S Side Dr</t>
  </si>
  <si>
    <t>Lima</t>
  </si>
  <si>
    <t>45807-2278</t>
  </si>
  <si>
    <t>233 E Washington St</t>
  </si>
  <si>
    <t>Lisbon</t>
  </si>
  <si>
    <t>44432-1423</t>
  </si>
  <si>
    <t>Lyons Christian Church</t>
  </si>
  <si>
    <t>PO Box 218</t>
  </si>
  <si>
    <t>200 W 3rd St</t>
  </si>
  <si>
    <t>Mansfield</t>
  </si>
  <si>
    <t>44902-1287</t>
  </si>
  <si>
    <t>2055 MDL BELLVILLE</t>
  </si>
  <si>
    <t>MANSFIELD</t>
  </si>
  <si>
    <t>421 Mount Vernon Ave</t>
  </si>
  <si>
    <t>43302-4182</t>
  </si>
  <si>
    <t>1020 Wales Rd NE</t>
  </si>
  <si>
    <t>Massillon</t>
  </si>
  <si>
    <t>44646-4430</t>
  </si>
  <si>
    <t>4797 Sharon Copley Rd</t>
  </si>
  <si>
    <t>Medina</t>
  </si>
  <si>
    <t>44256-7404</t>
  </si>
  <si>
    <t>Mentor Christian Church</t>
  </si>
  <si>
    <t>8751 Mentor Ave</t>
  </si>
  <si>
    <t>Mentor</t>
  </si>
  <si>
    <t>44060-6256</t>
  </si>
  <si>
    <t>4520 Rosedale Rd</t>
  </si>
  <si>
    <t>45042-3872</t>
  </si>
  <si>
    <t>587 Mount Vernon Rd</t>
  </si>
  <si>
    <t>Newark</t>
  </si>
  <si>
    <t>43055-4613</t>
  </si>
  <si>
    <t>17 N Center St</t>
  </si>
  <si>
    <t>Newton Falls</t>
  </si>
  <si>
    <t>44444-1320</t>
  </si>
  <si>
    <t>33 N Arlington Ave</t>
  </si>
  <si>
    <t>Niles</t>
  </si>
  <si>
    <t>44446-1799</t>
  </si>
  <si>
    <t>Ledgewood Christian Church</t>
  </si>
  <si>
    <t>PO Box 350</t>
  </si>
  <si>
    <t>Novelty</t>
  </si>
  <si>
    <t>PO Box 147</t>
  </si>
  <si>
    <t>Okeana</t>
  </si>
  <si>
    <t>1233 Emerald Rd</t>
  </si>
  <si>
    <t>Paulding</t>
  </si>
  <si>
    <t>Perry Christian Church</t>
  </si>
  <si>
    <t>3566 Center Rd # 177</t>
  </si>
  <si>
    <t>Perry</t>
  </si>
  <si>
    <t>44081-9543</t>
  </si>
  <si>
    <t>420 S Prospect St</t>
  </si>
  <si>
    <t>Ravenna</t>
  </si>
  <si>
    <t>44266-3014</t>
  </si>
  <si>
    <t>81 E Main St</t>
  </si>
  <si>
    <t>Shelby</t>
  </si>
  <si>
    <t>44875-1213</t>
  </si>
  <si>
    <t>Shreve Christian Church</t>
  </si>
  <si>
    <t>PO Box 606</t>
  </si>
  <si>
    <t>Shreve</t>
  </si>
  <si>
    <t>44676-0606</t>
  </si>
  <si>
    <t>320 E Russell Rd</t>
  </si>
  <si>
    <t>45365-1765</t>
  </si>
  <si>
    <t>PO Box 987</t>
  </si>
  <si>
    <t>Steubenville</t>
  </si>
  <si>
    <t>43952-5987</t>
  </si>
  <si>
    <t>3493 Darrow Rd</t>
  </si>
  <si>
    <t>Stow</t>
  </si>
  <si>
    <t>44224-4099</t>
  </si>
  <si>
    <t>5271 Alexis Rd</t>
  </si>
  <si>
    <t>Sylvania</t>
  </si>
  <si>
    <t>43560-2505</t>
  </si>
  <si>
    <t>2016 S County Road 19</t>
  </si>
  <si>
    <t>Tiffin</t>
  </si>
  <si>
    <t>44883-3813</t>
  </si>
  <si>
    <t>Trimble Christian Church</t>
  </si>
  <si>
    <t>10365 Tyler Ct</t>
  </si>
  <si>
    <t>Glouster</t>
  </si>
  <si>
    <t>45732-8005</t>
  </si>
  <si>
    <t>PO Box 389</t>
  </si>
  <si>
    <t>Uhrichsville</t>
  </si>
  <si>
    <t>44683-0389</t>
  </si>
  <si>
    <t>116 E Boyer St</t>
  </si>
  <si>
    <t>Wadsworth</t>
  </si>
  <si>
    <t>44281-1802</t>
  </si>
  <si>
    <t>2051 E Market St</t>
  </si>
  <si>
    <t>Warren</t>
  </si>
  <si>
    <t>44483-6190</t>
  </si>
  <si>
    <t>Champion Christian Church</t>
  </si>
  <si>
    <t>151 Center St W</t>
  </si>
  <si>
    <t>44481-9313</t>
  </si>
  <si>
    <t>Lordstown Christian Church</t>
  </si>
  <si>
    <t>6370 Tod Ave SW</t>
  </si>
  <si>
    <t>44481-9739</t>
  </si>
  <si>
    <t>Third Christian Church</t>
  </si>
  <si>
    <t>241 1st St SW</t>
  </si>
  <si>
    <t>129 E Elm St</t>
  </si>
  <si>
    <t>Wauseon</t>
  </si>
  <si>
    <t>43567-1444</t>
  </si>
  <si>
    <t>4249 River St</t>
  </si>
  <si>
    <t>Willoughby</t>
  </si>
  <si>
    <t>44094-7812</t>
  </si>
  <si>
    <t>120 Columbus St</t>
  </si>
  <si>
    <t>45177-1804</t>
  </si>
  <si>
    <t>407 N Market St</t>
  </si>
  <si>
    <t>Wooster</t>
  </si>
  <si>
    <t>44691-3515</t>
  </si>
  <si>
    <t>565 Boardman Canfield Rd</t>
  </si>
  <si>
    <t>Youngstown</t>
  </si>
  <si>
    <t>3000 Dresden Rd</t>
  </si>
  <si>
    <t>Zanesville</t>
  </si>
  <si>
    <t>43701-6477</t>
  </si>
  <si>
    <t>Saint Andrew Christian Church</t>
  </si>
  <si>
    <t>1985 Swansford Dr</t>
  </si>
  <si>
    <t>Dublin</t>
  </si>
  <si>
    <t>43016-8915</t>
  </si>
  <si>
    <t>2457 Holloway Rd</t>
  </si>
  <si>
    <t>Holland</t>
  </si>
  <si>
    <t>PO Box 115</t>
  </si>
  <si>
    <t>Englewood</t>
  </si>
  <si>
    <t>45322-0115</t>
  </si>
  <si>
    <t>Tylersville Road Christian</t>
  </si>
  <si>
    <t>6771 Tylersville Rd</t>
  </si>
  <si>
    <t>Mason</t>
  </si>
  <si>
    <t>Good Shepherd Christian Church</t>
  </si>
  <si>
    <t>9571 Shepard Rd</t>
  </si>
  <si>
    <t>MacEdonia</t>
  </si>
  <si>
    <t>44056-1119</t>
  </si>
  <si>
    <t>101 E 13th St</t>
  </si>
  <si>
    <t>Ada</t>
  </si>
  <si>
    <t>74820-6511</t>
  </si>
  <si>
    <t>821 College Ave</t>
  </si>
  <si>
    <t>Alva</t>
  </si>
  <si>
    <t>515 Maxwell St NW</t>
  </si>
  <si>
    <t>Ardmore</t>
  </si>
  <si>
    <t>73401-1789</t>
  </si>
  <si>
    <t>5800 Douglas Ln</t>
  </si>
  <si>
    <t>Bartlesville</t>
  </si>
  <si>
    <t>74006-5913</t>
  </si>
  <si>
    <t>PO Box 1177</t>
  </si>
  <si>
    <t>74005-1177</t>
  </si>
  <si>
    <t>2602 S Elm Pl</t>
  </si>
  <si>
    <t>Broken Arrow</t>
  </si>
  <si>
    <t>74012-7867</t>
  </si>
  <si>
    <t>Calumet</t>
  </si>
  <si>
    <t>73014-0008</t>
  </si>
  <si>
    <t>202 S Kansas Ave</t>
  </si>
  <si>
    <t>Cherokee</t>
  </si>
  <si>
    <t>Chickasha</t>
  </si>
  <si>
    <t>73023-0626</t>
  </si>
  <si>
    <t>200 E 5th St</t>
  </si>
  <si>
    <t>Claremore</t>
  </si>
  <si>
    <t>74017-7413</t>
  </si>
  <si>
    <t>Cleo Springs</t>
  </si>
  <si>
    <t>73729-0145</t>
  </si>
  <si>
    <t>Cushing</t>
  </si>
  <si>
    <t>74023-0489</t>
  </si>
  <si>
    <t>Del City Christian Church</t>
  </si>
  <si>
    <t>4724 Tate Dr</t>
  </si>
  <si>
    <t>Del City</t>
  </si>
  <si>
    <t>912 W Walnut Ave</t>
  </si>
  <si>
    <t>Duncan</t>
  </si>
  <si>
    <t>73533-4661</t>
  </si>
  <si>
    <t>1801 W Beech Ave</t>
  </si>
  <si>
    <t>73533-2328</t>
  </si>
  <si>
    <t>PO Box 3548</t>
  </si>
  <si>
    <t>Edmond</t>
  </si>
  <si>
    <t>Southern Hills Christian Church</t>
  </si>
  <si>
    <t>3207 S Boulevard</t>
  </si>
  <si>
    <t>73013-5311</t>
  </si>
  <si>
    <t>Elk City</t>
  </si>
  <si>
    <t>73648-0389</t>
  </si>
  <si>
    <t>400 S Barker Ave</t>
  </si>
  <si>
    <t>El Reno</t>
  </si>
  <si>
    <t>1111 W Broadway Ave</t>
  </si>
  <si>
    <t>Enid</t>
  </si>
  <si>
    <t>73703-5841</t>
  </si>
  <si>
    <t>Christian Church of the Covenant</t>
  </si>
  <si>
    <t>1205 S Cleveland St</t>
  </si>
  <si>
    <t>73703-6706</t>
  </si>
  <si>
    <t>2107 E Broadway Ave</t>
  </si>
  <si>
    <t>223 E Broadway</t>
  </si>
  <si>
    <t>Fairview</t>
  </si>
  <si>
    <t>73737-2105</t>
  </si>
  <si>
    <t>PO Box 206</t>
  </si>
  <si>
    <t>Gage</t>
  </si>
  <si>
    <t>73843-0206</t>
  </si>
  <si>
    <t>Garber Christian Church</t>
  </si>
  <si>
    <t>PO Box 609</t>
  </si>
  <si>
    <t>Garber</t>
  </si>
  <si>
    <t>73738-0609</t>
  </si>
  <si>
    <t>205 S Blaine Ave</t>
  </si>
  <si>
    <t>Geary</t>
  </si>
  <si>
    <t>73040-2404</t>
  </si>
  <si>
    <t>402 E Noble Ave</t>
  </si>
  <si>
    <t>Guthrie</t>
  </si>
  <si>
    <t>73044-3313</t>
  </si>
  <si>
    <t>PO Box 372</t>
  </si>
  <si>
    <t>Hartshorne</t>
  </si>
  <si>
    <t>PO Box 397</t>
  </si>
  <si>
    <t>Hennessey</t>
  </si>
  <si>
    <t>73742-0397</t>
  </si>
  <si>
    <t>PO Box 576</t>
  </si>
  <si>
    <t>Henryetta</t>
  </si>
  <si>
    <t>74437-0576</t>
  </si>
  <si>
    <t>103 S Park Rd</t>
  </si>
  <si>
    <t>Hobart</t>
  </si>
  <si>
    <t>PO Box 535</t>
  </si>
  <si>
    <t>Hominy</t>
  </si>
  <si>
    <t>74035-0535</t>
  </si>
  <si>
    <t>PO Box C</t>
  </si>
  <si>
    <t>Hugo</t>
  </si>
  <si>
    <t>74743-1503</t>
  </si>
  <si>
    <t>PO Box 1380</t>
  </si>
  <si>
    <t>Jenks</t>
  </si>
  <si>
    <t>74037-1380</t>
  </si>
  <si>
    <t>102 S 7th St</t>
  </si>
  <si>
    <t>Kingfisher</t>
  </si>
  <si>
    <t>73750-3110</t>
  </si>
  <si>
    <t>Boulevard Congregational and Christian Church</t>
  </si>
  <si>
    <t>PO Box 6097</t>
  </si>
  <si>
    <t>Lawton</t>
  </si>
  <si>
    <t>701 SW D Ave</t>
  </si>
  <si>
    <t>209 SW 4th St</t>
  </si>
  <si>
    <t>Lindsay</t>
  </si>
  <si>
    <t>73052-5201</t>
  </si>
  <si>
    <t>Luther</t>
  </si>
  <si>
    <t>73054-0129</t>
  </si>
  <si>
    <t>2127 N Main St</t>
  </si>
  <si>
    <t>Miami</t>
  </si>
  <si>
    <t>74354-2131</t>
  </si>
  <si>
    <t>629 NW 12th St</t>
  </si>
  <si>
    <t>Moore</t>
  </si>
  <si>
    <t>73160-3600</t>
  </si>
  <si>
    <t>Morris</t>
  </si>
  <si>
    <t>74445-0115</t>
  </si>
  <si>
    <t>Morrison Christian Church</t>
  </si>
  <si>
    <t>200 W A Ave</t>
  </si>
  <si>
    <t>Morrison</t>
  </si>
  <si>
    <t>73061-9731</t>
  </si>
  <si>
    <t>Mustang Christian Church</t>
  </si>
  <si>
    <t>1313 W State Highway 152</t>
  </si>
  <si>
    <t>Mustang</t>
  </si>
  <si>
    <t>Nash Christian Church</t>
  </si>
  <si>
    <t>PO Box 204</t>
  </si>
  <si>
    <t>Nash</t>
  </si>
  <si>
    <t>73761-0204</t>
  </si>
  <si>
    <t>Disciple Christian Church</t>
  </si>
  <si>
    <t>PO Box 369</t>
  </si>
  <si>
    <t>Newcastle</t>
  </si>
  <si>
    <t>73065-0369</t>
  </si>
  <si>
    <t>PO Box 462</t>
  </si>
  <si>
    <t>Newkirk</t>
  </si>
  <si>
    <t>74647-0462</t>
  </si>
  <si>
    <t>220 S Webster Ave</t>
  </si>
  <si>
    <t>Norman</t>
  </si>
  <si>
    <t>73069-5648</t>
  </si>
  <si>
    <t>PO Box 549</t>
  </si>
  <si>
    <t>Nowata</t>
  </si>
  <si>
    <t>PO Box 267</t>
  </si>
  <si>
    <t>Okeene</t>
  </si>
  <si>
    <t>73763-0267</t>
  </si>
  <si>
    <t>Crown Heights Christian Church</t>
  </si>
  <si>
    <t>4020 N Western Ave</t>
  </si>
  <si>
    <t>Oklahoma City</t>
  </si>
  <si>
    <t>73118-5499</t>
  </si>
  <si>
    <t>3700 N Walker Ave</t>
  </si>
  <si>
    <t>73118-7031</t>
  </si>
  <si>
    <t>Hillcrest Christian Church</t>
  </si>
  <si>
    <t>1501 SW 59th St</t>
  </si>
  <si>
    <t>73119-7213</t>
  </si>
  <si>
    <t>Midwest Boulevard Christian Church</t>
  </si>
  <si>
    <t>320 N Midwest Blvd</t>
  </si>
  <si>
    <t>Midwest City</t>
  </si>
  <si>
    <t>73110-4323</t>
  </si>
  <si>
    <t>11950 E Reno Ave</t>
  </si>
  <si>
    <t>New Covenant Christian Church</t>
  </si>
  <si>
    <t>12000 N Rockwell Ave</t>
  </si>
  <si>
    <t>73162-1623</t>
  </si>
  <si>
    <t>2828 NW 30th St</t>
  </si>
  <si>
    <t>73112-7404</t>
  </si>
  <si>
    <t>9401 Ridgeview Dr</t>
  </si>
  <si>
    <t>73120-3418</t>
  </si>
  <si>
    <t>Western Oaks Christian Church</t>
  </si>
  <si>
    <t>8100 NW 23rd St</t>
  </si>
  <si>
    <t>73127-1102</t>
  </si>
  <si>
    <t>221 S Seminole Ave</t>
  </si>
  <si>
    <t>Okmulgee</t>
  </si>
  <si>
    <t>74447-4973</t>
  </si>
  <si>
    <t>300 N Ash St</t>
  </si>
  <si>
    <t>Pauls Valley</t>
  </si>
  <si>
    <t>73075-3204</t>
  </si>
  <si>
    <t>PO Box 207</t>
  </si>
  <si>
    <t>Pawnee</t>
  </si>
  <si>
    <t>74058-0207</t>
  </si>
  <si>
    <t>701 Holly St</t>
  </si>
  <si>
    <t>73077-4240</t>
  </si>
  <si>
    <t>2109 W Grand Ave</t>
  </si>
  <si>
    <t>Ponca City</t>
  </si>
  <si>
    <t>74601-4822</t>
  </si>
  <si>
    <t>210 N 5th St</t>
  </si>
  <si>
    <t>74601-4537</t>
  </si>
  <si>
    <t>Woodlands Christian Church</t>
  </si>
  <si>
    <t>1400 E Hartford Ave</t>
  </si>
  <si>
    <t>74604-2511</t>
  </si>
  <si>
    <t>PO Box 420</t>
  </si>
  <si>
    <t>Pond Creek</t>
  </si>
  <si>
    <t>73766-0420</t>
  </si>
  <si>
    <t>Purcell</t>
  </si>
  <si>
    <t>73080-0366</t>
  </si>
  <si>
    <t>Sand Springs</t>
  </si>
  <si>
    <t>74063-7525</t>
  </si>
  <si>
    <t>PO Box 1335</t>
  </si>
  <si>
    <t>Seminole</t>
  </si>
  <si>
    <t>1625 N Broadway Ave</t>
  </si>
  <si>
    <t>Shawnee</t>
  </si>
  <si>
    <t>74804-3723</t>
  </si>
  <si>
    <t>PO Box 213</t>
  </si>
  <si>
    <t>Stigler</t>
  </si>
  <si>
    <t>74462-0213</t>
  </si>
  <si>
    <t>411 W Matthews Ave</t>
  </si>
  <si>
    <t>Stillwater</t>
  </si>
  <si>
    <t>74075-7517</t>
  </si>
  <si>
    <t>Stroud</t>
  </si>
  <si>
    <t>74079-0417</t>
  </si>
  <si>
    <t>403 W Muskogee Ave</t>
  </si>
  <si>
    <t>Sulphur</t>
  </si>
  <si>
    <t>73086-4613</t>
  </si>
  <si>
    <t>PO Box 258</t>
  </si>
  <si>
    <t>Tahlequah</t>
  </si>
  <si>
    <t>74465-0258</t>
  </si>
  <si>
    <t>Thomas</t>
  </si>
  <si>
    <t>73669-0366</t>
  </si>
  <si>
    <t>6730 S Sheridan Rd</t>
  </si>
  <si>
    <t>Tulsa</t>
  </si>
  <si>
    <t>74133-1740</t>
  </si>
  <si>
    <t>1438 S Indianapolis Ave</t>
  </si>
  <si>
    <t>74112-5826</t>
  </si>
  <si>
    <t>913 S Boulder Ave</t>
  </si>
  <si>
    <t>74119-2097</t>
  </si>
  <si>
    <t>Yale Avenue Christian Church</t>
  </si>
  <si>
    <t>3616 S Yale Ave</t>
  </si>
  <si>
    <t>74135-5536</t>
  </si>
  <si>
    <t>415 NE 2nd St</t>
  </si>
  <si>
    <t>Wagoner</t>
  </si>
  <si>
    <t>74467-4413</t>
  </si>
  <si>
    <t>The Federated Church</t>
  </si>
  <si>
    <t>PO Box 511</t>
  </si>
  <si>
    <t>Weatherford</t>
  </si>
  <si>
    <t>73096-0511</t>
  </si>
  <si>
    <t>1316 9th St</t>
  </si>
  <si>
    <t>Woodward</t>
  </si>
  <si>
    <t>73801-4604</t>
  </si>
  <si>
    <t>601 Maple St</t>
  </si>
  <si>
    <t>Yukon</t>
  </si>
  <si>
    <t>73099-2532</t>
  </si>
  <si>
    <t>Edmond Trinity Christian Church</t>
  </si>
  <si>
    <t>1400 NW 178th St</t>
  </si>
  <si>
    <t>73012-4028</t>
  </si>
  <si>
    <t>Forest Park Christian Church</t>
  </si>
  <si>
    <t>9102 S Mingo Rd</t>
  </si>
  <si>
    <t>74133-5719</t>
  </si>
  <si>
    <t>South Grand Lake Christian Churc</t>
  </si>
  <si>
    <t>PO Box 387</t>
  </si>
  <si>
    <t>Langley</t>
  </si>
  <si>
    <t>74350-0387</t>
  </si>
  <si>
    <t>12323 S Pennsylvania Ave</t>
  </si>
  <si>
    <t>73170-4909</t>
  </si>
  <si>
    <t>Parkview Christian Church</t>
  </si>
  <si>
    <t>201 W Ustick Rd</t>
  </si>
  <si>
    <t>83646-8325</t>
  </si>
  <si>
    <t>Red Rock Christian Church</t>
  </si>
  <si>
    <t>1124 S Roosevelt St</t>
  </si>
  <si>
    <t>Boise</t>
  </si>
  <si>
    <t>83705-2156</t>
  </si>
  <si>
    <t>Homedale Christian Church</t>
  </si>
  <si>
    <t>PO Box 867</t>
  </si>
  <si>
    <t>Homedale</t>
  </si>
  <si>
    <t>83628-0867</t>
  </si>
  <si>
    <t>Christian &amp; Baptist Church</t>
  </si>
  <si>
    <t>265 N 4th E</t>
  </si>
  <si>
    <t>Mountain Home</t>
  </si>
  <si>
    <t>83647-2741</t>
  </si>
  <si>
    <t>619 12th Ave S</t>
  </si>
  <si>
    <t>Nampa</t>
  </si>
  <si>
    <t>83651-4251</t>
  </si>
  <si>
    <t>PO Box 4904</t>
  </si>
  <si>
    <t>432 Ferry St SW</t>
  </si>
  <si>
    <t>97321-2369</t>
  </si>
  <si>
    <t>Murray Hills Christian Church</t>
  </si>
  <si>
    <t>15050 SW Weir Rd</t>
  </si>
  <si>
    <t>Beaverton</t>
  </si>
  <si>
    <t>97007-6108</t>
  </si>
  <si>
    <t>602 SW Madison Ave</t>
  </si>
  <si>
    <t>Corvallis</t>
  </si>
  <si>
    <t>97333-4515</t>
  </si>
  <si>
    <t>Allison Park Christian Church</t>
  </si>
  <si>
    <t>1520 Echo Hollow Rd</t>
  </si>
  <si>
    <t>Eugene</t>
  </si>
  <si>
    <t>1166 Oak St</t>
  </si>
  <si>
    <t>97401-3585</t>
  </si>
  <si>
    <t>305 SW H St</t>
  </si>
  <si>
    <t>Grants Pass</t>
  </si>
  <si>
    <t>97526-2529</t>
  </si>
  <si>
    <t>Hood River Valley Christian Church</t>
  </si>
  <si>
    <t>975 Indian Creek Rd</t>
  </si>
  <si>
    <t>Hood River</t>
  </si>
  <si>
    <t>97031-9709</t>
  </si>
  <si>
    <t>311 NE Dayton St</t>
  </si>
  <si>
    <t>John Day</t>
  </si>
  <si>
    <t>97845-1268</t>
  </si>
  <si>
    <t>1250 Nyssa St</t>
  </si>
  <si>
    <t>Junction City</t>
  </si>
  <si>
    <t>PO Box 953</t>
  </si>
  <si>
    <t>La Grande</t>
  </si>
  <si>
    <t>97850-0953</t>
  </si>
  <si>
    <t>170 E Grant St</t>
  </si>
  <si>
    <t>1900 Crater Lake Ave</t>
  </si>
  <si>
    <t>Medford</t>
  </si>
  <si>
    <t>97504-5320</t>
  </si>
  <si>
    <t>2420 Sherman Ave</t>
  </si>
  <si>
    <t>North Bend</t>
  </si>
  <si>
    <t>97459-3252</t>
  </si>
  <si>
    <t>PO Box 455</t>
  </si>
  <si>
    <t>Ontario</t>
  </si>
  <si>
    <t>215 N Main St</t>
  </si>
  <si>
    <t>Pendleton</t>
  </si>
  <si>
    <t>1314 SW Park Ave</t>
  </si>
  <si>
    <t>Portland</t>
  </si>
  <si>
    <t>Lynchwood Christian Church</t>
  </si>
  <si>
    <t>3815 SE 174th Ave</t>
  </si>
  <si>
    <t>97236-1254</t>
  </si>
  <si>
    <t>685 Marion St NE</t>
  </si>
  <si>
    <t>Salem</t>
  </si>
  <si>
    <t>97301-3729</t>
  </si>
  <si>
    <t>Keizer Christian Church</t>
  </si>
  <si>
    <t>6945 Wheatland Rd N</t>
  </si>
  <si>
    <t>Keizer</t>
  </si>
  <si>
    <t>97303-4343</t>
  </si>
  <si>
    <t>402 N 1st St</t>
  </si>
  <si>
    <t>Silverton</t>
  </si>
  <si>
    <t>395 W Centennial Blvd</t>
  </si>
  <si>
    <t>97477-2927</t>
  </si>
  <si>
    <t>2425 Harvest Ln</t>
  </si>
  <si>
    <t>97477-1671</t>
  </si>
  <si>
    <t>The View Christian Church</t>
  </si>
  <si>
    <t>3844 NE 20th Ave</t>
  </si>
  <si>
    <t>Ione Community Church</t>
  </si>
  <si>
    <t>PO Box 346</t>
  </si>
  <si>
    <t>Ione</t>
  </si>
  <si>
    <t>97843-0346</t>
  </si>
  <si>
    <t>1660 S St</t>
  </si>
  <si>
    <t>Bakersfield</t>
  </si>
  <si>
    <t>93301-5325</t>
  </si>
  <si>
    <t>17003 Clark Ave</t>
  </si>
  <si>
    <t>Little White Chapel Christian Church</t>
  </si>
  <si>
    <t>1711 N Avon St</t>
  </si>
  <si>
    <t>Burbank</t>
  </si>
  <si>
    <t>91505-1504</t>
  </si>
  <si>
    <t>Downey Memorial Christian Church</t>
  </si>
  <si>
    <t>8441 Florence Ave</t>
  </si>
  <si>
    <t>Downey</t>
  </si>
  <si>
    <t>90240-3918</t>
  </si>
  <si>
    <t>11025 Lambert Ave</t>
  </si>
  <si>
    <t>El Monte</t>
  </si>
  <si>
    <t>91731-1627</t>
  </si>
  <si>
    <t>Church of the Chimes</t>
  </si>
  <si>
    <t>PO Box 1203</t>
  </si>
  <si>
    <t>Fontana</t>
  </si>
  <si>
    <t>92334-1203</t>
  </si>
  <si>
    <t>109 E Wilshire Ave</t>
  </si>
  <si>
    <t>Fullerton</t>
  </si>
  <si>
    <t>92832-1933</t>
  </si>
  <si>
    <t>Orangethorpe Christian Church</t>
  </si>
  <si>
    <t>2200 W Orangethorpe Ave</t>
  </si>
  <si>
    <t>92833-4413</t>
  </si>
  <si>
    <t>PO Box 884</t>
  </si>
  <si>
    <t>Hemet</t>
  </si>
  <si>
    <t>92546-0884</t>
  </si>
  <si>
    <t>Torrey Pines Christian Church</t>
  </si>
  <si>
    <t>8320 La Jolla Scenic Dr N</t>
  </si>
  <si>
    <t>La Jolla</t>
  </si>
  <si>
    <t>92037-2219</t>
  </si>
  <si>
    <t>Vista La Mesa Christian Church</t>
  </si>
  <si>
    <t>4210 Massachusetts Ave</t>
  </si>
  <si>
    <t>La Mesa</t>
  </si>
  <si>
    <t>91941-7532</t>
  </si>
  <si>
    <t>PO Box 627</t>
  </si>
  <si>
    <t>93584-0627</t>
  </si>
  <si>
    <t>Delhaven Christian Church</t>
  </si>
  <si>
    <t>15302 Francisquito Ave</t>
  </si>
  <si>
    <t>La Puente</t>
  </si>
  <si>
    <t>91744-1032</t>
  </si>
  <si>
    <t>PO Box 1056</t>
  </si>
  <si>
    <t>Lompoc</t>
  </si>
  <si>
    <t>Bixby Knolls Christian Church</t>
  </si>
  <si>
    <t>1240 E Carson St</t>
  </si>
  <si>
    <t>Long Beach</t>
  </si>
  <si>
    <t>90807-3031</t>
  </si>
  <si>
    <t>North Long Beach Christian Church</t>
  </si>
  <si>
    <t>1115 E Market St</t>
  </si>
  <si>
    <t>90805-6035</t>
  </si>
  <si>
    <t>Palo Verde Avenue Christian Church</t>
  </si>
  <si>
    <t>2501 Palo Verde Ave</t>
  </si>
  <si>
    <t>90815-2353</t>
  </si>
  <si>
    <t>Hollywood-Beverly Christian Church</t>
  </si>
  <si>
    <t>4390 Colfax Ave</t>
  </si>
  <si>
    <t>North Hollywood</t>
  </si>
  <si>
    <t>McCarty Memorial Christian Churc</t>
  </si>
  <si>
    <t>4101 W Adams Blvd</t>
  </si>
  <si>
    <t>Los Angeles</t>
  </si>
  <si>
    <t>90018-2209</t>
  </si>
  <si>
    <t>Wilshire Christian Church</t>
  </si>
  <si>
    <t>3251 W 6th St Ste 347B</t>
  </si>
  <si>
    <t>90020-5018</t>
  </si>
  <si>
    <t>PO Box 537</t>
  </si>
  <si>
    <t>Morro Bay</t>
  </si>
  <si>
    <t>Harbor Christian Church</t>
  </si>
  <si>
    <t>2401 Irvine Ave</t>
  </si>
  <si>
    <t>Newport Beach</t>
  </si>
  <si>
    <t>92660-3412</t>
  </si>
  <si>
    <t>Studio City</t>
  </si>
  <si>
    <t>91604-2898</t>
  </si>
  <si>
    <t>PO Box 360</t>
  </si>
  <si>
    <t>Oceanside</t>
  </si>
  <si>
    <t>110 N Vine Ave</t>
  </si>
  <si>
    <t>91762-3198</t>
  </si>
  <si>
    <t>1130 E Walnut Ave</t>
  </si>
  <si>
    <t>Orange</t>
  </si>
  <si>
    <t>92867-6999</t>
  </si>
  <si>
    <t>Pasadena Christian Church</t>
  </si>
  <si>
    <t>789 N Altadena Dr</t>
  </si>
  <si>
    <t>Pasadena</t>
  </si>
  <si>
    <t>91107-1864</t>
  </si>
  <si>
    <t>Rivera Christian Church</t>
  </si>
  <si>
    <t>8415 Passons Blvd</t>
  </si>
  <si>
    <t>Pico Rivera</t>
  </si>
  <si>
    <t>1751 N Park Ave</t>
  </si>
  <si>
    <t>Pomona</t>
  </si>
  <si>
    <t>91768-1893</t>
  </si>
  <si>
    <t>4055 Jurupa Ave</t>
  </si>
  <si>
    <t>Riverside</t>
  </si>
  <si>
    <t>92506-2258</t>
  </si>
  <si>
    <t>2102 E Foothill Dr</t>
  </si>
  <si>
    <t>San Bernardino</t>
  </si>
  <si>
    <t>Clairemont Christian Church</t>
  </si>
  <si>
    <t>4330 Moraga Ave</t>
  </si>
  <si>
    <t>San Diego</t>
  </si>
  <si>
    <t>92117-4501</t>
  </si>
  <si>
    <t>Pacific Beach Christian Church</t>
  </si>
  <si>
    <t>1074 Loring St</t>
  </si>
  <si>
    <t>92109-1817</t>
  </si>
  <si>
    <t>3900 Cleveland Ave</t>
  </si>
  <si>
    <t>1915 Chapala St</t>
  </si>
  <si>
    <t>Santa Barbara</t>
  </si>
  <si>
    <t>93101-2496</t>
  </si>
  <si>
    <t>829 Railroad Ave Apt 9th</t>
  </si>
  <si>
    <t>Santa Paula</t>
  </si>
  <si>
    <t>93060-2107</t>
  </si>
  <si>
    <t>2930 El Dorado St</t>
  </si>
  <si>
    <t>Torrance</t>
  </si>
  <si>
    <t>90503-6062</t>
  </si>
  <si>
    <t>Upland Christian Church</t>
  </si>
  <si>
    <t>1510 N San Antonio Ave</t>
  </si>
  <si>
    <t>Upland</t>
  </si>
  <si>
    <t>91786-2272</t>
  </si>
  <si>
    <t>Church of the Valley</t>
  </si>
  <si>
    <t>6565 Vesper Ave</t>
  </si>
  <si>
    <t>Van Nuys</t>
  </si>
  <si>
    <t>91411-1628</t>
  </si>
  <si>
    <t>Woodland Hills Christian Church</t>
  </si>
  <si>
    <t>5920 Shoup Ave</t>
  </si>
  <si>
    <t>Woodland Hills</t>
  </si>
  <si>
    <t>91367-3327</t>
  </si>
  <si>
    <t>Church of the Foothills UCC/DC</t>
  </si>
  <si>
    <t>19211 Dodge Ave</t>
  </si>
  <si>
    <t>North Tustin</t>
  </si>
  <si>
    <t>92705-2236</t>
  </si>
  <si>
    <t>Abundant Life Christian Church</t>
  </si>
  <si>
    <t>3500 S Normandie Ave</t>
  </si>
  <si>
    <t>90007-3427</t>
  </si>
  <si>
    <t>Casa de Oracion (Discipulos</t>
  </si>
  <si>
    <t>201 Fir St</t>
  </si>
  <si>
    <t>92101-2310</t>
  </si>
  <si>
    <t>Returning to the Lord Christian Church</t>
  </si>
  <si>
    <t>14023 S Vermont Ave</t>
  </si>
  <si>
    <t>Gardena</t>
  </si>
  <si>
    <t>United Church of the Valley</t>
  </si>
  <si>
    <t>PO Box 517</t>
  </si>
  <si>
    <t>Murrieta</t>
  </si>
  <si>
    <t>92564-0517</t>
  </si>
  <si>
    <t>Primera Iglesia Cristiana de Vista</t>
  </si>
  <si>
    <t>305 W California Ave</t>
  </si>
  <si>
    <t>Vista</t>
  </si>
  <si>
    <t>92083-3619</t>
  </si>
  <si>
    <t>38 Teloma Dr</t>
  </si>
  <si>
    <t>Ventura</t>
  </si>
  <si>
    <t>Saegil Christian Church</t>
  </si>
  <si>
    <t>221 S 6th St</t>
  </si>
  <si>
    <t>91501-2218</t>
  </si>
  <si>
    <t>Fe, Esperanza y Amor Christian Church</t>
  </si>
  <si>
    <t>7024 Amherst St</t>
  </si>
  <si>
    <t>92115-3045</t>
  </si>
  <si>
    <t>Iglesia Unida en Cristo of East Whittier</t>
  </si>
  <si>
    <t>Iglesia Sequidores de Cristo</t>
  </si>
  <si>
    <t>12004 Corley Dr</t>
  </si>
  <si>
    <t>Whittier</t>
  </si>
  <si>
    <t>Silver Lakes Christian Church</t>
  </si>
  <si>
    <t>PO Box 1483</t>
  </si>
  <si>
    <t>Helendale</t>
  </si>
  <si>
    <t>92342-1483</t>
  </si>
  <si>
    <t>Christ Church Uniting</t>
  </si>
  <si>
    <t>1300 Kailua Rd</t>
  </si>
  <si>
    <t>Kailua</t>
  </si>
  <si>
    <t>96734-4368</t>
  </si>
  <si>
    <t>Wahiawa Christian Church</t>
  </si>
  <si>
    <t>1710 Royal Palm Dr</t>
  </si>
  <si>
    <t>Wahiawa</t>
  </si>
  <si>
    <t>101 S Rancho Dr</t>
  </si>
  <si>
    <t>Las Vegas</t>
  </si>
  <si>
    <t>89106-4843</t>
  </si>
  <si>
    <t>Joyful Church</t>
  </si>
  <si>
    <t xml:space="preserve">8350 W Desert Inn Rd
</t>
  </si>
  <si>
    <t>BOX 6</t>
  </si>
  <si>
    <t>ALBA</t>
  </si>
  <si>
    <t>Allison Christian Church</t>
  </si>
  <si>
    <t>Allison</t>
  </si>
  <si>
    <t>15413-0387</t>
  </si>
  <si>
    <t>Benton Christian Church</t>
  </si>
  <si>
    <t>PO Box 264</t>
  </si>
  <si>
    <t>17814-0264</t>
  </si>
  <si>
    <t>Brightwood Christian Church</t>
  </si>
  <si>
    <t>5044 W Library Ave</t>
  </si>
  <si>
    <t>Bethel Park</t>
  </si>
  <si>
    <t>15102-2830</t>
  </si>
  <si>
    <t>Marple Christian Church</t>
  </si>
  <si>
    <t>475 Lawrence Rd</t>
  </si>
  <si>
    <t>Broomall</t>
  </si>
  <si>
    <t>19008-3747</t>
  </si>
  <si>
    <t>512 2nd St</t>
  </si>
  <si>
    <t>Brownsville</t>
  </si>
  <si>
    <t>499 E Malden Dr</t>
  </si>
  <si>
    <t>Coal Center</t>
  </si>
  <si>
    <t>120 Anderson Dr</t>
  </si>
  <si>
    <t>Canonsburg</t>
  </si>
  <si>
    <t>15317-2202</t>
  </si>
  <si>
    <t>Church of Christ (Disciples)</t>
  </si>
  <si>
    <t>170 N Minnequa Ave</t>
  </si>
  <si>
    <t>17724-1110</t>
  </si>
  <si>
    <t>North Union Christian Church</t>
  </si>
  <si>
    <t>15520 Route 414</t>
  </si>
  <si>
    <t>17724-8924</t>
  </si>
  <si>
    <t>Carmichaels</t>
  </si>
  <si>
    <t>15320-0193</t>
  </si>
  <si>
    <t>61 Walnut Ridge Rd</t>
  </si>
  <si>
    <t>Charleroi</t>
  </si>
  <si>
    <t>15022-3322</t>
  </si>
  <si>
    <t>Connellsville Christian Church</t>
  </si>
  <si>
    <t>212 S Pittsburgh St</t>
  </si>
  <si>
    <t>Connellsville</t>
  </si>
  <si>
    <t>15425-3509</t>
  </si>
  <si>
    <t>Covington Church of Christ</t>
  </si>
  <si>
    <t>16917-0185</t>
  </si>
  <si>
    <t>134 Mathews St</t>
  </si>
  <si>
    <t>Greensburg</t>
  </si>
  <si>
    <t>500 Water St</t>
  </si>
  <si>
    <t>15701-1992</t>
  </si>
  <si>
    <t>442 Hummel Ave</t>
  </si>
  <si>
    <t>Lemoyne</t>
  </si>
  <si>
    <t>17043-1983</t>
  </si>
  <si>
    <t>8525 New Falls Rd</t>
  </si>
  <si>
    <t>Levittown</t>
  </si>
  <si>
    <t>19054-1601</t>
  </si>
  <si>
    <t>Canoe Camp Church of Christ</t>
  </si>
  <si>
    <t>1103 S Main St</t>
  </si>
  <si>
    <t>16933-9537</t>
  </si>
  <si>
    <t>PO Box 503</t>
  </si>
  <si>
    <t>Marianna</t>
  </si>
  <si>
    <t>15345-0503</t>
  </si>
  <si>
    <t>Millville Christian Church</t>
  </si>
  <si>
    <t>Millville</t>
  </si>
  <si>
    <t>17846-0130</t>
  </si>
  <si>
    <t>630 Chess St</t>
  </si>
  <si>
    <t>Monongahela</t>
  </si>
  <si>
    <t>3400 Garvers Ferry Rd</t>
  </si>
  <si>
    <t>Lower Burrell</t>
  </si>
  <si>
    <t>15068-2263</t>
  </si>
  <si>
    <t>PO Box 297</t>
  </si>
  <si>
    <t>Perryopolis</t>
  </si>
  <si>
    <t>15473-0297</t>
  </si>
  <si>
    <t>Mount Lebanon Christian Church</t>
  </si>
  <si>
    <t>371 Cedar Blvd</t>
  </si>
  <si>
    <t>Pittsburgh</t>
  </si>
  <si>
    <t>15228-1188</t>
  </si>
  <si>
    <t>Plymouth Christian Church</t>
  </si>
  <si>
    <t>PO Box 220</t>
  </si>
  <si>
    <t>18651-0220</t>
  </si>
  <si>
    <t>PO Box 811</t>
  </si>
  <si>
    <t>15475-0811</t>
  </si>
  <si>
    <t>Sayre Christian Church</t>
  </si>
  <si>
    <t>427 S Keystone Ave</t>
  </si>
  <si>
    <t>Sayre</t>
  </si>
  <si>
    <t>18840-1527</t>
  </si>
  <si>
    <t>218 Meadowbrook Rd</t>
  </si>
  <si>
    <t>Hermitage</t>
  </si>
  <si>
    <t>16148-2620</t>
  </si>
  <si>
    <t>23 S Gallatin Ave</t>
  </si>
  <si>
    <t>Uniontown</t>
  </si>
  <si>
    <t>15401-3541</t>
  </si>
  <si>
    <t>Fairhill Manor Christian Church</t>
  </si>
  <si>
    <t>351 Montgomery Ave</t>
  </si>
  <si>
    <t>15301-3940</t>
  </si>
  <si>
    <t>615 E Beau St</t>
  </si>
  <si>
    <t>15301-6607</t>
  </si>
  <si>
    <t>Lone Pine Christian Church</t>
  </si>
  <si>
    <t>582 Lone Pine Rd</t>
  </si>
  <si>
    <t>15301-7114</t>
  </si>
  <si>
    <t>900 Kerr Dr SW</t>
  </si>
  <si>
    <t>Aiken</t>
  </si>
  <si>
    <t>29803-5394</t>
  </si>
  <si>
    <t>2600 First Blvd</t>
  </si>
  <si>
    <t>Beaufort</t>
  </si>
  <si>
    <t>29902-6073</t>
  </si>
  <si>
    <t>PO Box 1586</t>
  </si>
  <si>
    <t>29901-1586</t>
  </si>
  <si>
    <t>203 Verdery Dr</t>
  </si>
  <si>
    <t>Belvedere</t>
  </si>
  <si>
    <t>29841-2544</t>
  </si>
  <si>
    <t>1293 Orange Grove Rd</t>
  </si>
  <si>
    <t>Charleston</t>
  </si>
  <si>
    <t>2062 N Beltline Blvd</t>
  </si>
  <si>
    <t>29204-3903</t>
  </si>
  <si>
    <t>Three Mile Creek Christian Churc</t>
  </si>
  <si>
    <t>341 Coburn Town Rd</t>
  </si>
  <si>
    <t>Ridgeville</t>
  </si>
  <si>
    <t>Luray Christian Church</t>
  </si>
  <si>
    <t>90 Fitts St</t>
  </si>
  <si>
    <t>Luray</t>
  </si>
  <si>
    <t>29932-2600</t>
  </si>
  <si>
    <t>Canaan Christian Church</t>
  </si>
  <si>
    <t>1232 Queenie Rd</t>
  </si>
  <si>
    <t>Moncks Corner</t>
  </si>
  <si>
    <t>29461-8361</t>
  </si>
  <si>
    <t>Zion Pilgrim Christian Church</t>
  </si>
  <si>
    <t>PO Box 157</t>
  </si>
  <si>
    <t>29472-0157</t>
  </si>
  <si>
    <t>Saint Stephen Christian Church</t>
  </si>
  <si>
    <t>PO Box 1057</t>
  </si>
  <si>
    <t>Saint Stephen</t>
  </si>
  <si>
    <t>29479-1057</t>
  </si>
  <si>
    <t>PO Box 608</t>
  </si>
  <si>
    <t>Varnville</t>
  </si>
  <si>
    <t>29944-0608</t>
  </si>
  <si>
    <t>Agape Christian Church</t>
  </si>
  <si>
    <t>PO Box 25142</t>
  </si>
  <si>
    <t>New Beginning Outreach</t>
  </si>
  <si>
    <t>PO Box 1681</t>
  </si>
  <si>
    <t>Walterboro</t>
  </si>
  <si>
    <t>29488-0016</t>
  </si>
  <si>
    <t>Path of Life Christian Church</t>
  </si>
  <si>
    <t>PO Box 24082</t>
  </si>
  <si>
    <t>6242 N 59th Ave</t>
  </si>
  <si>
    <t>Glendale</t>
  </si>
  <si>
    <t>85301-4436</t>
  </si>
  <si>
    <t>Marana</t>
  </si>
  <si>
    <t>East Mesa Christian Church</t>
  </si>
  <si>
    <t>706 S Greenfield Rd</t>
  </si>
  <si>
    <t>Mesa</t>
  </si>
  <si>
    <t>85206-2027</t>
  </si>
  <si>
    <t>Larkspur Christian Church</t>
  </si>
  <si>
    <t>3302 W Larkspur Dr</t>
  </si>
  <si>
    <t>Phoenix</t>
  </si>
  <si>
    <t>85029-2241</t>
  </si>
  <si>
    <t>Foothills Christian Church (Phoenix)</t>
  </si>
  <si>
    <t>1230 Willow Creek Rd</t>
  </si>
  <si>
    <t>Prescott</t>
  </si>
  <si>
    <t>86301-1428</t>
  </si>
  <si>
    <t>7405 E McDonald Dr</t>
  </si>
  <si>
    <t>Scottsdale</t>
  </si>
  <si>
    <t>85250-6017</t>
  </si>
  <si>
    <t>Sun City Christian Church</t>
  </si>
  <si>
    <t>9745 W Palmeras Dr</t>
  </si>
  <si>
    <t>Sun City</t>
  </si>
  <si>
    <t>85373-2253</t>
  </si>
  <si>
    <t>1701 S College Ave</t>
  </si>
  <si>
    <t>Tempe</t>
  </si>
  <si>
    <t>740 E Speedway Blvd</t>
  </si>
  <si>
    <t>Tucson</t>
  </si>
  <si>
    <t>85719-4499</t>
  </si>
  <si>
    <t>Saguaro Christian Church</t>
  </si>
  <si>
    <t>8302 E Broadway Blvd</t>
  </si>
  <si>
    <t>85710-4008</t>
  </si>
  <si>
    <t>Capilla Del Sol Christian Church</t>
  </si>
  <si>
    <t>PO Box 89357</t>
  </si>
  <si>
    <t>Desert Dove Christian Church</t>
  </si>
  <si>
    <t>6163 S Midvale Park Rd</t>
  </si>
  <si>
    <t>Iglesia Cristiana Ebenezer</t>
  </si>
  <si>
    <t>PO Box 26392</t>
  </si>
  <si>
    <t>Chalice Christian Church</t>
  </si>
  <si>
    <t>15303 S Gilbert Rd</t>
  </si>
  <si>
    <t>Gilbert</t>
  </si>
  <si>
    <t>85295-5261</t>
  </si>
  <si>
    <t>Coolwater Christian Church</t>
  </si>
  <si>
    <t>28181 N 56th St</t>
  </si>
  <si>
    <t>Iglesia El Buen Samaritano</t>
  </si>
  <si>
    <t>Iglesia Cristiana De Glendale</t>
  </si>
  <si>
    <t>Desert Heritage Church</t>
  </si>
  <si>
    <t>1020 N Horne</t>
  </si>
  <si>
    <t>85203-4804</t>
  </si>
  <si>
    <t>Iglesia Alas de Salvacion</t>
  </si>
  <si>
    <t>113 W Tumbleweed Ct</t>
  </si>
  <si>
    <t>920 N Jordan Ave</t>
  </si>
  <si>
    <t>Liberal</t>
  </si>
  <si>
    <t>67901-2516</t>
  </si>
  <si>
    <t>First Christian Church of Alamogordo</t>
  </si>
  <si>
    <t>2300 23rd St</t>
  </si>
  <si>
    <t>Alamogordo</t>
  </si>
  <si>
    <t>88310-4616</t>
  </si>
  <si>
    <t>Los Altos Christian Church</t>
  </si>
  <si>
    <t>11900 Haines Ave NE</t>
  </si>
  <si>
    <t>Albuquerque</t>
  </si>
  <si>
    <t>87112-4513</t>
  </si>
  <si>
    <t>Monte Vista Christian Church</t>
  </si>
  <si>
    <t>3501 Campus Blvd NE</t>
  </si>
  <si>
    <t>87106-1311</t>
  </si>
  <si>
    <t>Sombra Del Monte Christian Church</t>
  </si>
  <si>
    <t>2525 Vermont St NE</t>
  </si>
  <si>
    <t>87110-4637</t>
  </si>
  <si>
    <t>PO Box 172</t>
  </si>
  <si>
    <t>Artesia</t>
  </si>
  <si>
    <t>Carlsbad</t>
  </si>
  <si>
    <t>First Christian Church in Las Cruces</t>
  </si>
  <si>
    <t>1809 El Paseo Rd</t>
  </si>
  <si>
    <t>Las Cruces</t>
  </si>
  <si>
    <t>PO Box 2475</t>
  </si>
  <si>
    <t>Ruidoso</t>
  </si>
  <si>
    <t>88355-2475</t>
  </si>
  <si>
    <t>First Christian Church of Santa Fe</t>
  </si>
  <si>
    <t>645 Webber St</t>
  </si>
  <si>
    <t>Santa Fe</t>
  </si>
  <si>
    <t>87505-2655</t>
  </si>
  <si>
    <t>West Mesa Christian Church</t>
  </si>
  <si>
    <t>8821 Golf Course Rd NW</t>
  </si>
  <si>
    <t>87114-5726</t>
  </si>
  <si>
    <t>Rush Creek Christian Church</t>
  </si>
  <si>
    <t>2401 SW Green Oaks Blvd</t>
  </si>
  <si>
    <t>Arlington</t>
  </si>
  <si>
    <t>76017-3709</t>
  </si>
  <si>
    <t>Kingwood Christian Church</t>
  </si>
  <si>
    <t>3910 W Lake Houston Pkwy</t>
  </si>
  <si>
    <t>Kingwood</t>
  </si>
  <si>
    <t>77339-5221</t>
  </si>
  <si>
    <t>The Woodlands Christian Church</t>
  </si>
  <si>
    <t>1202 N Millbend Dr</t>
  </si>
  <si>
    <t>The Woodlands</t>
  </si>
  <si>
    <t>77380-1560</t>
  </si>
  <si>
    <t>Brook Hollow Christian Church</t>
  </si>
  <si>
    <t>2310 S Willis St</t>
  </si>
  <si>
    <t>Abilene</t>
  </si>
  <si>
    <t>79605-6226</t>
  </si>
  <si>
    <t>1420 N 3rd St</t>
  </si>
  <si>
    <t>79601-5689</t>
  </si>
  <si>
    <t>PO Box 2316</t>
  </si>
  <si>
    <t>76430-8014</t>
  </si>
  <si>
    <t>1212 S Durant St</t>
  </si>
  <si>
    <t>Alvin</t>
  </si>
  <si>
    <t>3001 Wolflin Ave</t>
  </si>
  <si>
    <t>Amarillo</t>
  </si>
  <si>
    <t>79109-1643</t>
  </si>
  <si>
    <t>PO Box 496</t>
  </si>
  <si>
    <t>Aransas Pass</t>
  </si>
  <si>
    <t>78335-0496</t>
  </si>
  <si>
    <t>910 S Collins St</t>
  </si>
  <si>
    <t>76010-2842</t>
  </si>
  <si>
    <t>1001 N Davis Dr</t>
  </si>
  <si>
    <t>76012-3248</t>
  </si>
  <si>
    <t>PO Box 788</t>
  </si>
  <si>
    <t>75751-0788</t>
  </si>
  <si>
    <t>PO Box 15554</t>
  </si>
  <si>
    <t>Austin</t>
  </si>
  <si>
    <t>78761-5554</t>
  </si>
  <si>
    <t>1110 Guadalupe St</t>
  </si>
  <si>
    <t>78701-2116</t>
  </si>
  <si>
    <t>Koenig Lane Christian Church</t>
  </si>
  <si>
    <t>908 Old Koenig Ln</t>
  </si>
  <si>
    <t>3500 W Parmer Ln</t>
  </si>
  <si>
    <t>78727-4106</t>
  </si>
  <si>
    <t>2007 University Ave</t>
  </si>
  <si>
    <t>78705-5623</t>
  </si>
  <si>
    <t>Azle Christian Church</t>
  </si>
  <si>
    <t>117 Church St</t>
  </si>
  <si>
    <t>Azle</t>
  </si>
  <si>
    <t>76020-3107</t>
  </si>
  <si>
    <t>201 Forrest St</t>
  </si>
  <si>
    <t>Baytown</t>
  </si>
  <si>
    <t>77520-2858</t>
  </si>
  <si>
    <t>5290 N Caldwood Dr</t>
  </si>
  <si>
    <t>Beaumont</t>
  </si>
  <si>
    <t>77707-2098</t>
  </si>
  <si>
    <t>5050 Eastex Fwy</t>
  </si>
  <si>
    <t>77708-5428</t>
  </si>
  <si>
    <t>PO Box 73</t>
  </si>
  <si>
    <t>Bertram</t>
  </si>
  <si>
    <t>911 Goliad St</t>
  </si>
  <si>
    <t>Big Spring</t>
  </si>
  <si>
    <t>79720-2839</t>
  </si>
  <si>
    <t>PO Box 808</t>
  </si>
  <si>
    <t>Breckenridge</t>
  </si>
  <si>
    <t>76424-0808</t>
  </si>
  <si>
    <t>PO Box 847</t>
  </si>
  <si>
    <t>Brownfield</t>
  </si>
  <si>
    <t>First Christian Church of Bryan / College Station</t>
  </si>
  <si>
    <t>900 S Ennis St</t>
  </si>
  <si>
    <t>Bryan</t>
  </si>
  <si>
    <t>77803-4643</t>
  </si>
  <si>
    <t>214 N Avenue D</t>
  </si>
  <si>
    <t>Burkburnett</t>
  </si>
  <si>
    <t>76354-3511</t>
  </si>
  <si>
    <t>Burleson</t>
  </si>
  <si>
    <t>76097-0057</t>
  </si>
  <si>
    <t>Burnet</t>
  </si>
  <si>
    <t>PO Box 504</t>
  </si>
  <si>
    <t>76520-0504</t>
  </si>
  <si>
    <t>2011 4th Ave</t>
  </si>
  <si>
    <t>Canyon</t>
  </si>
  <si>
    <t>79015-4025</t>
  </si>
  <si>
    <t>1835 Walnut Ave</t>
  </si>
  <si>
    <t>75006-6198</t>
  </si>
  <si>
    <t>200 S Nolan River Rd</t>
  </si>
  <si>
    <t>Cleburne</t>
  </si>
  <si>
    <t>76033-4522</t>
  </si>
  <si>
    <t>3500 N Loop 336 W</t>
  </si>
  <si>
    <t>Conroe</t>
  </si>
  <si>
    <t>Copperas Cove Christian Church</t>
  </si>
  <si>
    <t>PO Box 635</t>
  </si>
  <si>
    <t>Copperas Cove</t>
  </si>
  <si>
    <t>76522-0635</t>
  </si>
  <si>
    <t>3401 Santa Fe St</t>
  </si>
  <si>
    <t>Corpus Christi</t>
  </si>
  <si>
    <t>78411-1441</t>
  </si>
  <si>
    <t>Bonnie View Christian Church</t>
  </si>
  <si>
    <t>PO Box 398496</t>
  </si>
  <si>
    <t>Dallas</t>
  </si>
  <si>
    <t>75339-8496</t>
  </si>
  <si>
    <t>Casa View Christian Church</t>
  </si>
  <si>
    <t>2230 Barnes Bridge Rd</t>
  </si>
  <si>
    <t>75228-2156</t>
  </si>
  <si>
    <t>4711 Westside Dr</t>
  </si>
  <si>
    <t>75209-6021</t>
  </si>
  <si>
    <t>The Way, The Truth and The Life Christian Church</t>
  </si>
  <si>
    <t>1702 S Denley Dr</t>
  </si>
  <si>
    <t>75216-1600</t>
  </si>
  <si>
    <t>Highlands Christian Church</t>
  </si>
  <si>
    <t>9949 McCree Rd</t>
  </si>
  <si>
    <t>75238-3446</t>
  </si>
  <si>
    <t>Midway Hills Christian Church</t>
  </si>
  <si>
    <t>11001 Midway Rd</t>
  </si>
  <si>
    <t>75229-4117</t>
  </si>
  <si>
    <t>Northway Christian Church</t>
  </si>
  <si>
    <t>7202 W Northwest Hwy</t>
  </si>
  <si>
    <t>75225-2499</t>
  </si>
  <si>
    <t>Oak Cliff Christian Church</t>
  </si>
  <si>
    <t>660 S Zang Blvd</t>
  </si>
  <si>
    <t>75208-6633</t>
  </si>
  <si>
    <t>Warren Avenue Christian Church</t>
  </si>
  <si>
    <t>2431 Warren Ave</t>
  </si>
  <si>
    <t>75215-3412</t>
  </si>
  <si>
    <t>800 W Woodard St</t>
  </si>
  <si>
    <t>Denison</t>
  </si>
  <si>
    <t>75020-3244</t>
  </si>
  <si>
    <t>1203 Fulton St</t>
  </si>
  <si>
    <t>Denton</t>
  </si>
  <si>
    <t>76201-2870</t>
  </si>
  <si>
    <t>PO Box 776</t>
  </si>
  <si>
    <t>Donna</t>
  </si>
  <si>
    <t>78537-0776</t>
  </si>
  <si>
    <t>PO Box 971</t>
  </si>
  <si>
    <t>Dumas</t>
  </si>
  <si>
    <t>79029-0971</t>
  </si>
  <si>
    <t>203 S Main St</t>
  </si>
  <si>
    <t>Duncanville</t>
  </si>
  <si>
    <t>75116-4705</t>
  </si>
  <si>
    <t>PO Box 270</t>
  </si>
  <si>
    <t>Eastland</t>
  </si>
  <si>
    <t>76448-0270</t>
  </si>
  <si>
    <t>First Christian Church of Edinburg</t>
  </si>
  <si>
    <t>410 W University Dr</t>
  </si>
  <si>
    <t>Edinburg</t>
  </si>
  <si>
    <t>10453 Springwood Dr</t>
  </si>
  <si>
    <t>El Paso</t>
  </si>
  <si>
    <t>79925-7349</t>
  </si>
  <si>
    <t>901 Arizona Ave Ste 1</t>
  </si>
  <si>
    <t>79902-4599</t>
  </si>
  <si>
    <t>United Memorial Christian Church</t>
  </si>
  <si>
    <t>1401 N Main St</t>
  </si>
  <si>
    <t>Euless</t>
  </si>
  <si>
    <t>76039-2931</t>
  </si>
  <si>
    <t>PO Box 1267</t>
  </si>
  <si>
    <t>Fort Stockton</t>
  </si>
  <si>
    <t>79735-1267</t>
  </si>
  <si>
    <t>1500 Meadow Park Dr</t>
  </si>
  <si>
    <t>Ft Worth</t>
  </si>
  <si>
    <t>76108-3503</t>
  </si>
  <si>
    <t>3205 Hamilton Ave</t>
  </si>
  <si>
    <t>76107-1899</t>
  </si>
  <si>
    <t>1800 E Vickery Blvd</t>
  </si>
  <si>
    <t>76104-1899</t>
  </si>
  <si>
    <t>612 Throckmorton St</t>
  </si>
  <si>
    <t>76102-4879</t>
  </si>
  <si>
    <t>New Hope Fellowship</t>
  </si>
  <si>
    <t>6410 South Fwy</t>
  </si>
  <si>
    <t>Fort Worth</t>
  </si>
  <si>
    <t>76134-2603</t>
  </si>
  <si>
    <t>Richland Hills Christian Church</t>
  </si>
  <si>
    <t>3908 Ruth Rd</t>
  </si>
  <si>
    <t>Richland Hills</t>
  </si>
  <si>
    <t>76118-5233</t>
  </si>
  <si>
    <t>Ridglea Christian Church</t>
  </si>
  <si>
    <t>6720 W Elizabeth Ln</t>
  </si>
  <si>
    <t>76116-7153</t>
  </si>
  <si>
    <t>River Oaks Christian Church</t>
  </si>
  <si>
    <t>5613 Meandering Rd</t>
  </si>
  <si>
    <t>River Oaks</t>
  </si>
  <si>
    <t>76114-2809</t>
  </si>
  <si>
    <t>South Hills Christian Church</t>
  </si>
  <si>
    <t>3200 Bilglade Rd</t>
  </si>
  <si>
    <t>76133-1698</t>
  </si>
  <si>
    <t>2720 S University Dr</t>
  </si>
  <si>
    <t>Monica Park Christian Church</t>
  </si>
  <si>
    <t>2600 Broadway Blvd</t>
  </si>
  <si>
    <t>Garland</t>
  </si>
  <si>
    <t>75041-3519</t>
  </si>
  <si>
    <t>PO Box 1727</t>
  </si>
  <si>
    <t>Gladewater</t>
  </si>
  <si>
    <t>75647-1727</t>
  </si>
  <si>
    <t>2109 W US Highway 377</t>
  </si>
  <si>
    <t>Granbury</t>
  </si>
  <si>
    <t>76048-5627</t>
  </si>
  <si>
    <t>2611 Wesley St</t>
  </si>
  <si>
    <t>75401-4118</t>
  </si>
  <si>
    <t>306 N Main St</t>
  </si>
  <si>
    <t>75652-5832</t>
  </si>
  <si>
    <t>PO Box 25</t>
  </si>
  <si>
    <t>Hooks</t>
  </si>
  <si>
    <t>75561-0025</t>
  </si>
  <si>
    <t>3223 Westheimer Rd</t>
  </si>
  <si>
    <t>Houston</t>
  </si>
  <si>
    <t>77098-1092</t>
  </si>
  <si>
    <t>1601 Sunset Blvd</t>
  </si>
  <si>
    <t>77005-1754</t>
  </si>
  <si>
    <t>1703 Heights Blvd</t>
  </si>
  <si>
    <t>77008-4023</t>
  </si>
  <si>
    <t>Memorial Drive Christian Church</t>
  </si>
  <si>
    <t>11750 Memorial Dr</t>
  </si>
  <si>
    <t>77024-7200</t>
  </si>
  <si>
    <t>Oaks Christian Church</t>
  </si>
  <si>
    <t>1216 Bethlehem St</t>
  </si>
  <si>
    <t>77018-1918</t>
  </si>
  <si>
    <t>Kirkwood South Christian Church</t>
  </si>
  <si>
    <t>10811 Kirkfair Dr</t>
  </si>
  <si>
    <t>77089-3037</t>
  </si>
  <si>
    <t>PO Box 11189</t>
  </si>
  <si>
    <t>104 W Grauwyler Road</t>
  </si>
  <si>
    <t>Irving</t>
  </si>
  <si>
    <t>PO Box 716</t>
  </si>
  <si>
    <t>Jacksboro</t>
  </si>
  <si>
    <t>76458-0716</t>
  </si>
  <si>
    <t>PO Box 1111</t>
  </si>
  <si>
    <t>75766-1111</t>
  </si>
  <si>
    <t>1900 Goat Creek Rd</t>
  </si>
  <si>
    <t>Kerrville</t>
  </si>
  <si>
    <t>78028-4321</t>
  </si>
  <si>
    <t>609 E Main St</t>
  </si>
  <si>
    <t>Kilgore</t>
  </si>
  <si>
    <t>75662-2611</t>
  </si>
  <si>
    <t>1301 Trimmier Rd</t>
  </si>
  <si>
    <t>Killeen</t>
  </si>
  <si>
    <t>76541-8034</t>
  </si>
  <si>
    <t>204 S Broad St</t>
  </si>
  <si>
    <t>Lampasas</t>
  </si>
  <si>
    <t>La Porte Community Church</t>
  </si>
  <si>
    <t>202 S 1st St</t>
  </si>
  <si>
    <t>77571-5109</t>
  </si>
  <si>
    <t>PO Box 406</t>
  </si>
  <si>
    <t>78947-0406</t>
  </si>
  <si>
    <t>1105 Oatman St</t>
  </si>
  <si>
    <t>Llano</t>
  </si>
  <si>
    <t>78643-2727</t>
  </si>
  <si>
    <t>PO Box 336</t>
  </si>
  <si>
    <t>Lockhart</t>
  </si>
  <si>
    <t>720 N 6th St</t>
  </si>
  <si>
    <t>75601-6624</t>
  </si>
  <si>
    <t>2323 Broadway</t>
  </si>
  <si>
    <t>Lubbock</t>
  </si>
  <si>
    <t>79401-2916</t>
  </si>
  <si>
    <t>1300 S 1st St</t>
  </si>
  <si>
    <t>Lufkin</t>
  </si>
  <si>
    <t>75901-4750</t>
  </si>
  <si>
    <t>1301 W Louisiana Ave</t>
  </si>
  <si>
    <t>Midland</t>
  </si>
  <si>
    <t>79701-6045</t>
  </si>
  <si>
    <t>PO Box 1055</t>
  </si>
  <si>
    <t>Mission</t>
  </si>
  <si>
    <t>78573-0017</t>
  </si>
  <si>
    <t>PO Box 1027</t>
  </si>
  <si>
    <t>Mt Pleasant</t>
  </si>
  <si>
    <t>75456-1027</t>
  </si>
  <si>
    <t>PO Box 308</t>
  </si>
  <si>
    <t>Nocona</t>
  </si>
  <si>
    <t>76255-0308</t>
  </si>
  <si>
    <t>601 N Lee Ave</t>
  </si>
  <si>
    <t>79761-4481</t>
  </si>
  <si>
    <t>611 9th St</t>
  </si>
  <si>
    <t>113 E Crawford St</t>
  </si>
  <si>
    <t>Palestine</t>
  </si>
  <si>
    <t>1633 N Nelson St</t>
  </si>
  <si>
    <t>Pampa</t>
  </si>
  <si>
    <t>79065-4103</t>
  </si>
  <si>
    <t>780 20th St NE</t>
  </si>
  <si>
    <t>75460-3205</t>
  </si>
  <si>
    <t>4848 Preston Ave</t>
  </si>
  <si>
    <t>77505-2066</t>
  </si>
  <si>
    <t>PO Box 1244</t>
  </si>
  <si>
    <t>Perryton</t>
  </si>
  <si>
    <t>79070-1244</t>
  </si>
  <si>
    <t>PO Box 133</t>
  </si>
  <si>
    <t>Pettus</t>
  </si>
  <si>
    <t>78146-0133</t>
  </si>
  <si>
    <t>813 E 15th St</t>
  </si>
  <si>
    <t>Plano</t>
  </si>
  <si>
    <t>5856 9th Ave</t>
  </si>
  <si>
    <t>Port Arthur</t>
  </si>
  <si>
    <t>77642-6030</t>
  </si>
  <si>
    <t>PO Box 938</t>
  </si>
  <si>
    <t>Post</t>
  </si>
  <si>
    <t>1300 Holly Dr</t>
  </si>
  <si>
    <t>Richardson</t>
  </si>
  <si>
    <t>75080-4726</t>
  </si>
  <si>
    <t>Richland Spgs</t>
  </si>
  <si>
    <t>Iglesia Cristiana Bet-El</t>
  </si>
  <si>
    <t>PO Box 743</t>
  </si>
  <si>
    <t>Robstown</t>
  </si>
  <si>
    <t>78380-0743</t>
  </si>
  <si>
    <t>3375 Ridge Rd</t>
  </si>
  <si>
    <t>Rockwall</t>
  </si>
  <si>
    <t>75032-5812</t>
  </si>
  <si>
    <t>29 N Oakes St</t>
  </si>
  <si>
    <t>San Angelo</t>
  </si>
  <si>
    <t>76903-5479</t>
  </si>
  <si>
    <t>Alamo Heights Christian Church</t>
  </si>
  <si>
    <t>6435 N New Braunfels Ave</t>
  </si>
  <si>
    <t>San Antonio</t>
  </si>
  <si>
    <t>78209-3847</t>
  </si>
  <si>
    <t>720 N Main Ave</t>
  </si>
  <si>
    <t>78205-1106</t>
  </si>
  <si>
    <t>Rolling Oaks Christian Church</t>
  </si>
  <si>
    <t>7150 Stahl Rd</t>
  </si>
  <si>
    <t>Western Hills Christian Church</t>
  </si>
  <si>
    <t>8535 Huebner Rd</t>
  </si>
  <si>
    <t>78240-1804</t>
  </si>
  <si>
    <t>400 N Reagan St</t>
  </si>
  <si>
    <t>San Benito</t>
  </si>
  <si>
    <t>78586-4648</t>
  </si>
  <si>
    <t>3105 Ranch Road 12</t>
  </si>
  <si>
    <t>San Marcos</t>
  </si>
  <si>
    <t>401 S Travis St</t>
  </si>
  <si>
    <t>Sherman</t>
  </si>
  <si>
    <t>75090-7148</t>
  </si>
  <si>
    <t>PO Box 513</t>
  </si>
  <si>
    <t>Smithville</t>
  </si>
  <si>
    <t>78957-0513</t>
  </si>
  <si>
    <t>Cypress Creek Christian Church</t>
  </si>
  <si>
    <t>6823 Cypresswood Dr</t>
  </si>
  <si>
    <t>Spring</t>
  </si>
  <si>
    <t>77379-7705</t>
  </si>
  <si>
    <t>450 W Tarleton St</t>
  </si>
  <si>
    <t>Stephenville</t>
  </si>
  <si>
    <t>Stratford</t>
  </si>
  <si>
    <t>79084-0626</t>
  </si>
  <si>
    <t>405 N Adelaide St</t>
  </si>
  <si>
    <t>Terrell</t>
  </si>
  <si>
    <t>75160-2706</t>
  </si>
  <si>
    <t>903 Walnut St</t>
  </si>
  <si>
    <t>Texarkana</t>
  </si>
  <si>
    <t>2400 21st St N</t>
  </si>
  <si>
    <t>Texas City</t>
  </si>
  <si>
    <t>4202 S Broadway Ave</t>
  </si>
  <si>
    <t>Tyler</t>
  </si>
  <si>
    <t>75701-8721</t>
  </si>
  <si>
    <t>P O Box 132564</t>
  </si>
  <si>
    <t>75713-2564</t>
  </si>
  <si>
    <t>2105 N Ben Jordan St</t>
  </si>
  <si>
    <t>Victoria</t>
  </si>
  <si>
    <t>77901-5605</t>
  </si>
  <si>
    <t>4901 Lake Shore Dr</t>
  </si>
  <si>
    <t>Waco</t>
  </si>
  <si>
    <t>76710-1717</t>
  </si>
  <si>
    <t>Lakewood Christian Church</t>
  </si>
  <si>
    <t>6509 Bosque Blvd</t>
  </si>
  <si>
    <t>76710-4162</t>
  </si>
  <si>
    <t>Richfield Christian Church</t>
  </si>
  <si>
    <t>4201 Cobbs Dr</t>
  </si>
  <si>
    <t>76710-3002</t>
  </si>
  <si>
    <t>1109 Brown St</t>
  </si>
  <si>
    <t>Waxahachie</t>
  </si>
  <si>
    <t>75165-1957</t>
  </si>
  <si>
    <t>1602 S Main St</t>
  </si>
  <si>
    <t>76086-5535</t>
  </si>
  <si>
    <t>PO Box 7</t>
  </si>
  <si>
    <t>Weston</t>
  </si>
  <si>
    <t>75097-0007</t>
  </si>
  <si>
    <t>3701 Taft Blvd</t>
  </si>
  <si>
    <t>Wichita Falls</t>
  </si>
  <si>
    <t>76308-2399</t>
  </si>
  <si>
    <t>PO Box 796</t>
  </si>
  <si>
    <t>Winnsboro</t>
  </si>
  <si>
    <t>75494-0796</t>
  </si>
  <si>
    <t>22101 Morton Ranch Rd</t>
  </si>
  <si>
    <t>Katy</t>
  </si>
  <si>
    <t>3740 N Josey Ln, Ste 235</t>
  </si>
  <si>
    <t>75007-2503</t>
  </si>
  <si>
    <t>Rolling Hills Community Church</t>
  </si>
  <si>
    <t>6201 Lohmans Ford Rd</t>
  </si>
  <si>
    <t>Lago Vista</t>
  </si>
  <si>
    <t>78645-5119</t>
  </si>
  <si>
    <t>Round Rock Christian Church</t>
  </si>
  <si>
    <t>22 Chalice Way</t>
  </si>
  <si>
    <t>Round Rock</t>
  </si>
  <si>
    <t>78665-2559</t>
  </si>
  <si>
    <t>Shepherd of the Hills Christian</t>
  </si>
  <si>
    <t>6909 W Courtyard Dr</t>
  </si>
  <si>
    <t>78730-5061</t>
  </si>
  <si>
    <t>Iglesia Cristiana El Redentor</t>
  </si>
  <si>
    <t>8811 Frey Rd</t>
  </si>
  <si>
    <t>PO Box 921</t>
  </si>
  <si>
    <t>Los Fresnos</t>
  </si>
  <si>
    <t>78566-0921</t>
  </si>
  <si>
    <t>Creekwood Christian Church</t>
  </si>
  <si>
    <t>2660 Forest Vista Dr</t>
  </si>
  <si>
    <t>Lewisville</t>
  </si>
  <si>
    <t>Westwind Church</t>
  </si>
  <si>
    <t>1300 Sarah Brooks Dr</t>
  </si>
  <si>
    <t>Keller</t>
  </si>
  <si>
    <t>76248-2048</t>
  </si>
  <si>
    <t>Hill Country Christian Church</t>
  </si>
  <si>
    <t>20845 Highway 46 W</t>
  </si>
  <si>
    <t>Spring Branch</t>
  </si>
  <si>
    <t>78070-6161</t>
  </si>
  <si>
    <t>Burning Bush Christian Church</t>
  </si>
  <si>
    <t>PO Box 6471</t>
  </si>
  <si>
    <t>76115-0471</t>
  </si>
  <si>
    <t>Wylie Christian Church</t>
  </si>
  <si>
    <t>6250 Buffalo Gap Rd</t>
  </si>
  <si>
    <t>79606-4902</t>
  </si>
  <si>
    <t>Iglesia Cristiana Shekinah</t>
  </si>
  <si>
    <t>United Disciples Christian Church</t>
  </si>
  <si>
    <t>601 E Main St</t>
  </si>
  <si>
    <t>Hope United</t>
  </si>
  <si>
    <t>125 Summers Grn</t>
  </si>
  <si>
    <t>78633-4376</t>
  </si>
  <si>
    <t>Galileo Christian Church</t>
  </si>
  <si>
    <t>6563 Teague Rd</t>
  </si>
  <si>
    <t>76140-8431</t>
  </si>
  <si>
    <t>Samoan Congregational Christian Church</t>
  </si>
  <si>
    <t>4131 Thomason Ave</t>
  </si>
  <si>
    <t>79904-5713</t>
  </si>
  <si>
    <t>Alamo</t>
  </si>
  <si>
    <t>38001-0294</t>
  </si>
  <si>
    <t>Miller's Chapel</t>
  </si>
  <si>
    <t>115 Miller Chapel Ln</t>
  </si>
  <si>
    <t>Alpine</t>
  </si>
  <si>
    <t>Bells</t>
  </si>
  <si>
    <t>38006-0042</t>
  </si>
  <si>
    <t>Ashland Terrace Christian Church</t>
  </si>
  <si>
    <t>915 Ashland Ter</t>
  </si>
  <si>
    <t>Chattanooga</t>
  </si>
  <si>
    <t>650 McCallie Ave</t>
  </si>
  <si>
    <t>37403-2596</t>
  </si>
  <si>
    <t>516 Madison St</t>
  </si>
  <si>
    <t>3925 Ocoee St N</t>
  </si>
  <si>
    <t>37312-4353</t>
  </si>
  <si>
    <t>Collierville Christian Church</t>
  </si>
  <si>
    <t>707 N. Byhalia Road</t>
  </si>
  <si>
    <t>COLLIERVILLE</t>
  </si>
  <si>
    <t>PO Box 99</t>
  </si>
  <si>
    <t>Dover</t>
  </si>
  <si>
    <t>37058-0099</t>
  </si>
  <si>
    <t>421 Bethany</t>
  </si>
  <si>
    <t>Eads</t>
  </si>
  <si>
    <t>38028-9792</t>
  </si>
  <si>
    <t>Central Avenue Christian Church</t>
  </si>
  <si>
    <t>1501 Osborne St</t>
  </si>
  <si>
    <t>38343-2925</t>
  </si>
  <si>
    <t>The Table</t>
  </si>
  <si>
    <t>3108 Basswood Rd</t>
  </si>
  <si>
    <t>Knoxville</t>
  </si>
  <si>
    <t>Northside Christian Church</t>
  </si>
  <si>
    <t>4008 Tazewell Pike</t>
  </si>
  <si>
    <t>37918-2545</t>
  </si>
  <si>
    <t>320 Oakley St</t>
  </si>
  <si>
    <t>Livingston</t>
  </si>
  <si>
    <t>38570-1264</t>
  </si>
  <si>
    <t>531 S McLean Blvd</t>
  </si>
  <si>
    <t>Memphis</t>
  </si>
  <si>
    <t>38104-5102</t>
  </si>
  <si>
    <t>Decatur Trinity Christian Church</t>
  </si>
  <si>
    <t>2449 Altruria Rd</t>
  </si>
  <si>
    <t>38134-4721</t>
  </si>
  <si>
    <t>Graceland Christian Church</t>
  </si>
  <si>
    <t>PO Box 1753</t>
  </si>
  <si>
    <t>Southaven</t>
  </si>
  <si>
    <t>Kingsway Christian Church</t>
  </si>
  <si>
    <t>7887 Poplar Ave</t>
  </si>
  <si>
    <t>Germantown</t>
  </si>
  <si>
    <t>38138-5006</t>
  </si>
  <si>
    <t>Lindenwood Christian Church</t>
  </si>
  <si>
    <t>2400 Union Ave</t>
  </si>
  <si>
    <t>38112-4318</t>
  </si>
  <si>
    <t>PO Box 770952</t>
  </si>
  <si>
    <t>Mississippi Boulevard Christian Church</t>
  </si>
  <si>
    <t>70 N Bellevue Blvd</t>
  </si>
  <si>
    <t>404 E Main St</t>
  </si>
  <si>
    <t>Murfreesboro</t>
  </si>
  <si>
    <t>37130-3856</t>
  </si>
  <si>
    <t>Alameda Christian Church</t>
  </si>
  <si>
    <t>4006 Ashland City Hwy</t>
  </si>
  <si>
    <t>Nashville</t>
  </si>
  <si>
    <t>37218-2659</t>
  </si>
  <si>
    <t>Eastwood Christian Church</t>
  </si>
  <si>
    <t>1601 Eastland Ave</t>
  </si>
  <si>
    <t>2201 Osage St</t>
  </si>
  <si>
    <t>37208-2324</t>
  </si>
  <si>
    <t>Vine St Christian Church</t>
  </si>
  <si>
    <t>4101 Harding Pike</t>
  </si>
  <si>
    <t>37205-1999</t>
  </si>
  <si>
    <t>Woodmont Christian Church</t>
  </si>
  <si>
    <t>3601 Hillsboro Rd</t>
  </si>
  <si>
    <t>37215-2112</t>
  </si>
  <si>
    <t>100 Gum Hollow Rd</t>
  </si>
  <si>
    <t>Oak Ridge</t>
  </si>
  <si>
    <t>37830-5643</t>
  </si>
  <si>
    <t>101 S Poplar St</t>
  </si>
  <si>
    <t>PO Box 45</t>
  </si>
  <si>
    <t>Rockwood</t>
  </si>
  <si>
    <t>PO Box 466</t>
  </si>
  <si>
    <t>37172-0146</t>
  </si>
  <si>
    <t>Tullahoma</t>
  </si>
  <si>
    <t>37388-0606</t>
  </si>
  <si>
    <t>PO Box 601</t>
  </si>
  <si>
    <t>Union City</t>
  </si>
  <si>
    <t>Christian Church of the Cumberlands</t>
  </si>
  <si>
    <t>1312 E First St</t>
  </si>
  <si>
    <t>Crossville</t>
  </si>
  <si>
    <t>New Direction Christian Church</t>
  </si>
  <si>
    <t>6120 Winchester Rd</t>
  </si>
  <si>
    <t>Open Table Christian Church</t>
  </si>
  <si>
    <t>713 Penn Ct</t>
  </si>
  <si>
    <t>37128-4801</t>
  </si>
  <si>
    <t>218 N 9th St</t>
  </si>
  <si>
    <t>Adel</t>
  </si>
  <si>
    <t>50003-1439</t>
  </si>
  <si>
    <t>Altoona Christian Church</t>
  </si>
  <si>
    <t>2890 1st Ave S</t>
  </si>
  <si>
    <t>Altoona</t>
  </si>
  <si>
    <t>611 Clark Ave Ste 2</t>
  </si>
  <si>
    <t>Ames</t>
  </si>
  <si>
    <t>50010-6157</t>
  </si>
  <si>
    <t>Ankeny Christian Church</t>
  </si>
  <si>
    <t>2506 SW 3rd St</t>
  </si>
  <si>
    <t>Ankeny</t>
  </si>
  <si>
    <t>50023-2471</t>
  </si>
  <si>
    <t>United Church of Christ</t>
  </si>
  <si>
    <t>1607 Hazel St</t>
  </si>
  <si>
    <t>Atlantic</t>
  </si>
  <si>
    <t>50022-2611</t>
  </si>
  <si>
    <t>107 N Davis St</t>
  </si>
  <si>
    <t>52537-1412</t>
  </si>
  <si>
    <t>Bondurant Christian Church</t>
  </si>
  <si>
    <t>306 Grant St S</t>
  </si>
  <si>
    <t>Bondurant</t>
  </si>
  <si>
    <t>50035-2098</t>
  </si>
  <si>
    <t>803 Greene St</t>
  </si>
  <si>
    <t>Boone</t>
  </si>
  <si>
    <t>50036-2772</t>
  </si>
  <si>
    <t>Trinity Christian Church</t>
  </si>
  <si>
    <t>Bridgewater</t>
  </si>
  <si>
    <t>PO Box 952</t>
  </si>
  <si>
    <t>52601-0952</t>
  </si>
  <si>
    <t>Carlisle Christian Church</t>
  </si>
  <si>
    <t>305 Market St</t>
  </si>
  <si>
    <t>Carlisle</t>
  </si>
  <si>
    <t>50047-9328</t>
  </si>
  <si>
    <t>1302 W 11th St</t>
  </si>
  <si>
    <t>Cedar Falls</t>
  </si>
  <si>
    <t>50613-2313</t>
  </si>
  <si>
    <t>Noelridge Christian Church</t>
  </si>
  <si>
    <t>7111 C Ave NE</t>
  </si>
  <si>
    <t>Cedar Rapids</t>
  </si>
  <si>
    <t>Center Point</t>
  </si>
  <si>
    <t>52213-0256</t>
  </si>
  <si>
    <t>Drake Avenue Christian Church</t>
  </si>
  <si>
    <t>303 Drake Ave</t>
  </si>
  <si>
    <t>Centerville</t>
  </si>
  <si>
    <t>52544-2243</t>
  </si>
  <si>
    <t>Christian Church (Disciples of Christ)</t>
  </si>
  <si>
    <t>PO Box 429</t>
  </si>
  <si>
    <t>Chariton</t>
  </si>
  <si>
    <t>50049-0429</t>
  </si>
  <si>
    <t>301 N 16th St</t>
  </si>
  <si>
    <t>Clarinda</t>
  </si>
  <si>
    <t>51632-1607</t>
  </si>
  <si>
    <t>Clearfield Christian Church</t>
  </si>
  <si>
    <t>Clearfield</t>
  </si>
  <si>
    <t>Corning Christian Church</t>
  </si>
  <si>
    <t>604 Terrace Hill Dr</t>
  </si>
  <si>
    <t>Corning</t>
  </si>
  <si>
    <t>50841-1699</t>
  </si>
  <si>
    <t>817 N Johnson St</t>
  </si>
  <si>
    <t>Corydon</t>
  </si>
  <si>
    <t>2658 Avenue A</t>
  </si>
  <si>
    <t>Council Bluffs</t>
  </si>
  <si>
    <t>51501-2198</t>
  </si>
  <si>
    <t>301 E Townline St</t>
  </si>
  <si>
    <t>50801-1130</t>
  </si>
  <si>
    <t>510 E 15th St</t>
  </si>
  <si>
    <t>Davenport</t>
  </si>
  <si>
    <t>52803-4498</t>
  </si>
  <si>
    <t>Deep River Christian Church</t>
  </si>
  <si>
    <t>PO Box 276</t>
  </si>
  <si>
    <t>Deep River</t>
  </si>
  <si>
    <t>52222-0276</t>
  </si>
  <si>
    <t>Capitol Hill Christian Church</t>
  </si>
  <si>
    <t>3322 E 25th St</t>
  </si>
  <si>
    <t>Des Moines</t>
  </si>
  <si>
    <t>2700 72nd St</t>
  </si>
  <si>
    <t>Urbandale</t>
  </si>
  <si>
    <t>2500 University Ave</t>
  </si>
  <si>
    <t>50311-4504</t>
  </si>
  <si>
    <t>Glen Echo Christian Church</t>
  </si>
  <si>
    <t>4323 Douglas Ave</t>
  </si>
  <si>
    <t>50310-3642</t>
  </si>
  <si>
    <t>4260 NW 6th Dr</t>
  </si>
  <si>
    <t>50313-2710</t>
  </si>
  <si>
    <t>Indianola Heights Christian Church</t>
  </si>
  <si>
    <t>810 E Park Ave</t>
  </si>
  <si>
    <t>50315-2405</t>
  </si>
  <si>
    <t>3219 SW 9th St</t>
  </si>
  <si>
    <t>50315-7699</t>
  </si>
  <si>
    <t>Wakonda Christian Church</t>
  </si>
  <si>
    <t>3938 Fleur Dr</t>
  </si>
  <si>
    <t>The United Church of Diagonal</t>
  </si>
  <si>
    <t>PO Box 74</t>
  </si>
  <si>
    <t>Diagonal</t>
  </si>
  <si>
    <t>50845-0074</t>
  </si>
  <si>
    <t>Elkhart Christian Church</t>
  </si>
  <si>
    <t>Elkhart</t>
  </si>
  <si>
    <t>50073-0097</t>
  </si>
  <si>
    <t>Estherville</t>
  </si>
  <si>
    <t>51334-1945</t>
  </si>
  <si>
    <t>Exira Christian Church</t>
  </si>
  <si>
    <t>PO Box 84</t>
  </si>
  <si>
    <t>Exira</t>
  </si>
  <si>
    <t>50076-0084</t>
  </si>
  <si>
    <t>608 10th St</t>
  </si>
  <si>
    <t>Fort Madison</t>
  </si>
  <si>
    <t>52627-2894</t>
  </si>
  <si>
    <t>PO Box 64</t>
  </si>
  <si>
    <t>Guthrie Ctr</t>
  </si>
  <si>
    <t>605 4th St NE</t>
  </si>
  <si>
    <t>Hampton</t>
  </si>
  <si>
    <t>Humeston Christian United Methodist</t>
  </si>
  <si>
    <t>Humeston</t>
  </si>
  <si>
    <t>50123-0218</t>
  </si>
  <si>
    <t>900 Lincolnshire Pl</t>
  </si>
  <si>
    <t>Coralville</t>
  </si>
  <si>
    <t>52241-3615</t>
  </si>
  <si>
    <t>108 N Elm St</t>
  </si>
  <si>
    <t>Jefferson</t>
  </si>
  <si>
    <t>50129-1817</t>
  </si>
  <si>
    <t>United Christian &amp; Baptist</t>
  </si>
  <si>
    <t>PO Box 470</t>
  </si>
  <si>
    <t>Kalona</t>
  </si>
  <si>
    <t>52247-0470</t>
  </si>
  <si>
    <t>3476 Main St</t>
  </si>
  <si>
    <t>Keokuk</t>
  </si>
  <si>
    <t>52632-2226</t>
  </si>
  <si>
    <t>Woodlawn Christian Church</t>
  </si>
  <si>
    <t>200 N Woodlawn Ave</t>
  </si>
  <si>
    <t>Lake City</t>
  </si>
  <si>
    <t>51449-1726</t>
  </si>
  <si>
    <t>324 W Section Line Rd # R</t>
  </si>
  <si>
    <t>Laurens</t>
  </si>
  <si>
    <t>50554-1235</t>
  </si>
  <si>
    <t>Marion Christian Church</t>
  </si>
  <si>
    <t>1050 McGowan Blvd</t>
  </si>
  <si>
    <t>52302-2440</t>
  </si>
  <si>
    <t>300 W Main St</t>
  </si>
  <si>
    <t>Marshalltown</t>
  </si>
  <si>
    <t>50158-5757</t>
  </si>
  <si>
    <t>318 N Adams Ave</t>
  </si>
  <si>
    <t>Mason City</t>
  </si>
  <si>
    <t>50401-3122</t>
  </si>
  <si>
    <t>Mitchellville Christian Church</t>
  </si>
  <si>
    <t>210 3rd St NW # 487</t>
  </si>
  <si>
    <t>Mitchellville</t>
  </si>
  <si>
    <t>50169-9788</t>
  </si>
  <si>
    <t>201 W Monroe St</t>
  </si>
  <si>
    <t>Mount Ayr</t>
  </si>
  <si>
    <t>50854-1827</t>
  </si>
  <si>
    <t>700 Kindler Ave</t>
  </si>
  <si>
    <t>Muscatine</t>
  </si>
  <si>
    <t>52761-2457</t>
  </si>
  <si>
    <t>314 E 2nd St N</t>
  </si>
  <si>
    <t>Nichols Christian Church</t>
  </si>
  <si>
    <t>Nichols</t>
  </si>
  <si>
    <t>52766-0099</t>
  </si>
  <si>
    <t>PO Box 52</t>
  </si>
  <si>
    <t>North English</t>
  </si>
  <si>
    <t>52316-0052</t>
  </si>
  <si>
    <t>Norwalk Christian Church</t>
  </si>
  <si>
    <t>701 Main St</t>
  </si>
  <si>
    <t>Norwalk</t>
  </si>
  <si>
    <t>50211-1520</t>
  </si>
  <si>
    <t>PO Box 437</t>
  </si>
  <si>
    <t>Oakland</t>
  </si>
  <si>
    <t>51560-0437</t>
  </si>
  <si>
    <t>Osceola</t>
  </si>
  <si>
    <t>50213-1418</t>
  </si>
  <si>
    <t>119 A Ave E</t>
  </si>
  <si>
    <t>Oskaloosa</t>
  </si>
  <si>
    <t>52577-2825</t>
  </si>
  <si>
    <t>Bladensburg Christian Church</t>
  </si>
  <si>
    <t>4135 Bladensburg Rd</t>
  </si>
  <si>
    <t>Ottumwa</t>
  </si>
  <si>
    <t>Davis Street Christian Church</t>
  </si>
  <si>
    <t>202 S Davis St</t>
  </si>
  <si>
    <t>52501-4800</t>
  </si>
  <si>
    <t>301 W 2nd St</t>
  </si>
  <si>
    <t>52501-2506</t>
  </si>
  <si>
    <t>Packwood</t>
  </si>
  <si>
    <t>52580-0971</t>
  </si>
  <si>
    <t>Panora</t>
  </si>
  <si>
    <t>1224 Lucinda St</t>
  </si>
  <si>
    <t>50220-1521</t>
  </si>
  <si>
    <t>Pleasantville Christian Church</t>
  </si>
  <si>
    <t>PO Box 188</t>
  </si>
  <si>
    <t>Pleasantville</t>
  </si>
  <si>
    <t>50225-0188</t>
  </si>
  <si>
    <t>Fairview Christian Church</t>
  </si>
  <si>
    <t>Prairie City Christian Church</t>
  </si>
  <si>
    <t>PO Box 70</t>
  </si>
  <si>
    <t>Prairie City</t>
  </si>
  <si>
    <t>50228-0070</t>
  </si>
  <si>
    <t>Prescott United Church</t>
  </si>
  <si>
    <t>529 SIXTH AVE, BOX 4</t>
  </si>
  <si>
    <t>PRESCOTT</t>
  </si>
  <si>
    <t>Redfield Christian Church</t>
  </si>
  <si>
    <t>916 Grant St</t>
  </si>
  <si>
    <t>Redfield</t>
  </si>
  <si>
    <t>50233-7707</t>
  </si>
  <si>
    <t>1909 E Summit St</t>
  </si>
  <si>
    <t>Red Oak</t>
  </si>
  <si>
    <t>51566-1714</t>
  </si>
  <si>
    <t>Christian Church, Disciples</t>
  </si>
  <si>
    <t>110 S Greene St</t>
  </si>
  <si>
    <t>Rock Rapids</t>
  </si>
  <si>
    <t>51246-1444</t>
  </si>
  <si>
    <t>Runnells Christian Church</t>
  </si>
  <si>
    <t>PO Box 30</t>
  </si>
  <si>
    <t>Runnells</t>
  </si>
  <si>
    <t>50237-0030</t>
  </si>
  <si>
    <t>521 Park Ave</t>
  </si>
  <si>
    <t>Sac City</t>
  </si>
  <si>
    <t>50583-2427</t>
  </si>
  <si>
    <t>Saint Charles Parish (Disc/Meth)</t>
  </si>
  <si>
    <t>50240-0208</t>
  </si>
  <si>
    <t>Shenandoah</t>
  </si>
  <si>
    <t>51601-0007</t>
  </si>
  <si>
    <t>2101 Jackson St</t>
  </si>
  <si>
    <t>Sioux City</t>
  </si>
  <si>
    <t>51104-3434</t>
  </si>
  <si>
    <t>PO Box 1440</t>
  </si>
  <si>
    <t>Spencer</t>
  </si>
  <si>
    <t>Stanhope Parish</t>
  </si>
  <si>
    <t>PO Box 65</t>
  </si>
  <si>
    <t>Stanhope</t>
  </si>
  <si>
    <t>50246-0065</t>
  </si>
  <si>
    <t>Urbana Christian Church</t>
  </si>
  <si>
    <t>Urbana</t>
  </si>
  <si>
    <t>52345-0188</t>
  </si>
  <si>
    <t>1209 W 13th St</t>
  </si>
  <si>
    <t>Vinton</t>
  </si>
  <si>
    <t>52349-9670</t>
  </si>
  <si>
    <t>3475 Kimball Ave Ste B</t>
  </si>
  <si>
    <t>Waterloo</t>
  </si>
  <si>
    <t>50702-5799</t>
  </si>
  <si>
    <t>Waukee Christian Church</t>
  </si>
  <si>
    <t>Waukee</t>
  </si>
  <si>
    <t>West Des Moines Christian Church</t>
  </si>
  <si>
    <t>4501 George Mills Civic Pkwy</t>
  </si>
  <si>
    <t>W Des Moines</t>
  </si>
  <si>
    <t>First Church United</t>
  </si>
  <si>
    <t>1100 N Calhoun St</t>
  </si>
  <si>
    <t>West Liberty</t>
  </si>
  <si>
    <t>103 W Green St</t>
  </si>
  <si>
    <t>Winterset</t>
  </si>
  <si>
    <t>50273-1532</t>
  </si>
  <si>
    <t>509 Ely St</t>
  </si>
  <si>
    <t>Woodbine</t>
  </si>
  <si>
    <t>51579-1205</t>
  </si>
  <si>
    <t>Woodward Christian Church</t>
  </si>
  <si>
    <t>Downtown Disciples: Unapologetically Progressive</t>
  </si>
  <si>
    <t>1620 Pleasant St # 250</t>
  </si>
  <si>
    <t>50314-1675</t>
  </si>
  <si>
    <t>United Baptist Christian</t>
  </si>
  <si>
    <t>830 E 1st St</t>
  </si>
  <si>
    <t>Duluth</t>
  </si>
  <si>
    <t>55805-2136</t>
  </si>
  <si>
    <t>Garden City Christian Church</t>
  </si>
  <si>
    <t>56034-0197</t>
  </si>
  <si>
    <t>610 W 28th St</t>
  </si>
  <si>
    <t>Minneapolis</t>
  </si>
  <si>
    <t>Lake Harriet Christian Church</t>
  </si>
  <si>
    <t>5009 Beard Ave S</t>
  </si>
  <si>
    <t>55410-2146</t>
  </si>
  <si>
    <t>650 Wildwood Rd</t>
  </si>
  <si>
    <t>Mahtomedi</t>
  </si>
  <si>
    <t>United Protestant Church</t>
  </si>
  <si>
    <t>17 Horn Blvd</t>
  </si>
  <si>
    <t>Silver Bay</t>
  </si>
  <si>
    <t>55614-1137</t>
  </si>
  <si>
    <t>524 W 13th St</t>
  </si>
  <si>
    <t>Sioux Falls</t>
  </si>
  <si>
    <t>57104-4309</t>
  </si>
  <si>
    <t>Shaw Christian Church</t>
  </si>
  <si>
    <t>27288-4706</t>
  </si>
  <si>
    <t>Ashland Christian Church</t>
  </si>
  <si>
    <t>301 S James St</t>
  </si>
  <si>
    <t>23005-1924</t>
  </si>
  <si>
    <t>Independence Christian Church</t>
  </si>
  <si>
    <t>14023 Independence Rd</t>
  </si>
  <si>
    <t>23005-7213</t>
  </si>
  <si>
    <t>Slash Christian Church</t>
  </si>
  <si>
    <t>11353 Mount Hermon Rd</t>
  </si>
  <si>
    <t>23005-7800</t>
  </si>
  <si>
    <t>Zion Christian Church</t>
  </si>
  <si>
    <t>PO Box 55</t>
  </si>
  <si>
    <t>Beaverdam</t>
  </si>
  <si>
    <t>23015-0055</t>
  </si>
  <si>
    <t>1928 Moneta Rd</t>
  </si>
  <si>
    <t>24523-6404</t>
  </si>
  <si>
    <t>Blacksburg Christian Church</t>
  </si>
  <si>
    <t>240 Watson Ave</t>
  </si>
  <si>
    <t>Blacksburg</t>
  </si>
  <si>
    <t>24060-3258</t>
  </si>
  <si>
    <t>Boones Mill Christian Church</t>
  </si>
  <si>
    <t>7950 Grassy Hill Rd</t>
  </si>
  <si>
    <t>Boones Mill</t>
  </si>
  <si>
    <t>24065-3969</t>
  </si>
  <si>
    <t>Smyrna Christian Church</t>
  </si>
  <si>
    <t>3566 POWCAN ROAD</t>
  </si>
  <si>
    <t>BRUINGTON</t>
  </si>
  <si>
    <t>Holly Grove Christian Church</t>
  </si>
  <si>
    <t>1637 Holly Grove Dr</t>
  </si>
  <si>
    <t>Bumpass</t>
  </si>
  <si>
    <t>23024-2337</t>
  </si>
  <si>
    <t>Christian Tabernacle</t>
  </si>
  <si>
    <t>1602 Wynell Dr</t>
  </si>
  <si>
    <t>Callands</t>
  </si>
  <si>
    <t>24530-4404</t>
  </si>
  <si>
    <t>Park View Christian Church</t>
  </si>
  <si>
    <t>3201 Western Branch Blvd</t>
  </si>
  <si>
    <t>Chesapeake</t>
  </si>
  <si>
    <t>23321-5219</t>
  </si>
  <si>
    <t>Poole Christian Church</t>
  </si>
  <si>
    <t>7521 Trinity Church Rd</t>
  </si>
  <si>
    <t>Church Road</t>
  </si>
  <si>
    <t>23833-2203</t>
  </si>
  <si>
    <t>PO Box 63</t>
  </si>
  <si>
    <t>Clifton Forge</t>
  </si>
  <si>
    <t>24422-0063</t>
  </si>
  <si>
    <t>Calvary Christian Church</t>
  </si>
  <si>
    <t>1329 S Pond St</t>
  </si>
  <si>
    <t>24426-2152</t>
  </si>
  <si>
    <t>Philippi Christian Church</t>
  </si>
  <si>
    <t>PO Box 555</t>
  </si>
  <si>
    <t>Deltaville</t>
  </si>
  <si>
    <t>23043-0555</t>
  </si>
  <si>
    <t>Perseverance Christian Church</t>
  </si>
  <si>
    <t>416 Blue Bird Rd</t>
  </si>
  <si>
    <t>Dundas</t>
  </si>
  <si>
    <t>23938-2003</t>
  </si>
  <si>
    <t>Rappahannock Christian Church</t>
  </si>
  <si>
    <t>Dunnsville</t>
  </si>
  <si>
    <t>402 N Jefferson St</t>
  </si>
  <si>
    <t>Galax</t>
  </si>
  <si>
    <t>Ebenezer Christian Church</t>
  </si>
  <si>
    <t>2158 Ebenezer Church Rd</t>
  </si>
  <si>
    <t>Gore</t>
  </si>
  <si>
    <t>22637-1807</t>
  </si>
  <si>
    <t>Gretna Christian Church</t>
  </si>
  <si>
    <t>PO Box 644</t>
  </si>
  <si>
    <t>Gretna</t>
  </si>
  <si>
    <t>24557-0644</t>
  </si>
  <si>
    <t>Hampton Christian Church</t>
  </si>
  <si>
    <t>151 E Mercury Blvd</t>
  </si>
  <si>
    <t>23669-2461</t>
  </si>
  <si>
    <t>1458 Todds Ln</t>
  </si>
  <si>
    <t>23666-2949</t>
  </si>
  <si>
    <t>Hillsville Christian Church</t>
  </si>
  <si>
    <t>120 Edgewood Dr</t>
  </si>
  <si>
    <t>Hillsville</t>
  </si>
  <si>
    <t>24343-1223</t>
  </si>
  <si>
    <t>PO Box 19</t>
  </si>
  <si>
    <t>Hood</t>
  </si>
  <si>
    <t>PO Box 1232</t>
  </si>
  <si>
    <t>Hopewell</t>
  </si>
  <si>
    <t>23860-1232</t>
  </si>
  <si>
    <t>Louisa Christian Church</t>
  </si>
  <si>
    <t>PO Box 1344</t>
  </si>
  <si>
    <t>Louisa</t>
  </si>
  <si>
    <t>23093-1344</t>
  </si>
  <si>
    <t>PO Box 752</t>
  </si>
  <si>
    <t>22835-0752</t>
  </si>
  <si>
    <t>Euclid Christian Church</t>
  </si>
  <si>
    <t>2220 Memorial Ave</t>
  </si>
  <si>
    <t>Lynchburg</t>
  </si>
  <si>
    <t>2701 Campbell Ave</t>
  </si>
  <si>
    <t>24501-4303</t>
  </si>
  <si>
    <t>3109 Rivermont Ave</t>
  </si>
  <si>
    <t>24503-1399</t>
  </si>
  <si>
    <t>Timberlake Christian Church</t>
  </si>
  <si>
    <t>20261 Lynchburg Hwy</t>
  </si>
  <si>
    <t>PO Box 427</t>
  </si>
  <si>
    <t>Mc Coy</t>
  </si>
  <si>
    <t>24111-0427</t>
  </si>
  <si>
    <t>Madison Heights Christian Church</t>
  </si>
  <si>
    <t>149 Main St</t>
  </si>
  <si>
    <t>Madison Hts</t>
  </si>
  <si>
    <t>106 Broad St</t>
  </si>
  <si>
    <t>24112-2804</t>
  </si>
  <si>
    <t>PO Box 3844</t>
  </si>
  <si>
    <t>24115-3844</t>
  </si>
  <si>
    <t>Fayette Street Christian Church</t>
  </si>
  <si>
    <t>PO Box 3107</t>
  </si>
  <si>
    <t>Meadow Christian Church</t>
  </si>
  <si>
    <t>1140 Meadowood Trl</t>
  </si>
  <si>
    <t>24112-7237</t>
  </si>
  <si>
    <t>Mount Olive East Christian Church</t>
  </si>
  <si>
    <t>3611 Spencer Preston Rd</t>
  </si>
  <si>
    <t>24112-7061</t>
  </si>
  <si>
    <t>Mount Olivet Christian Church</t>
  </si>
  <si>
    <t>3261 Mount Olivet Rd</t>
  </si>
  <si>
    <t>24112-6022</t>
  </si>
  <si>
    <t>Pleasant Grove Christian Church</t>
  </si>
  <si>
    <t>CORNETT/200 OKIE DRIVE</t>
  </si>
  <si>
    <t>MARTINSVILLE</t>
  </si>
  <si>
    <t>Westville Christian Church</t>
  </si>
  <si>
    <t>Mathews</t>
  </si>
  <si>
    <t>23109-0496</t>
  </si>
  <si>
    <t>Saumsville Christian Church</t>
  </si>
  <si>
    <t>2035 Saumsville Rd</t>
  </si>
  <si>
    <t>Maurertown</t>
  </si>
  <si>
    <t>22644-2421</t>
  </si>
  <si>
    <t>22644-0237</t>
  </si>
  <si>
    <t>8469 Atlee Rd</t>
  </si>
  <si>
    <t>Mechanicsville</t>
  </si>
  <si>
    <t>23116-2417</t>
  </si>
  <si>
    <t>Ledbetter Christian Church</t>
  </si>
  <si>
    <t>7441 Lunenburg County Rd</t>
  </si>
  <si>
    <t>Keysville</t>
  </si>
  <si>
    <t>23947-2533</t>
  </si>
  <si>
    <t>208 MEML BLVD BOX 441</t>
  </si>
  <si>
    <t>NARROWS</t>
  </si>
  <si>
    <t>Craig Healing Springs Christian Church</t>
  </si>
  <si>
    <t>6 Grannys Branch Rd</t>
  </si>
  <si>
    <t>New Castle</t>
  </si>
  <si>
    <t>24127-6788</t>
  </si>
  <si>
    <t>PO Box 116</t>
  </si>
  <si>
    <t>Newport</t>
  </si>
  <si>
    <t>1649 Spruce Run Rd</t>
  </si>
  <si>
    <t>Hilton Christian Church</t>
  </si>
  <si>
    <t>100 James River Dr</t>
  </si>
  <si>
    <t>Newport News</t>
  </si>
  <si>
    <t>23601-3604</t>
  </si>
  <si>
    <t>7643 Richmond Rd</t>
  </si>
  <si>
    <t>Williamsburg</t>
  </si>
  <si>
    <t>23188-7024</t>
  </si>
  <si>
    <t>PO Box 244</t>
  </si>
  <si>
    <t>22960-0138</t>
  </si>
  <si>
    <t>210 Fort Branch Rd</t>
  </si>
  <si>
    <t>Pearisburg</t>
  </si>
  <si>
    <t>301 E South Blvd</t>
  </si>
  <si>
    <t>Petersburg</t>
  </si>
  <si>
    <t>23805-2734</t>
  </si>
  <si>
    <t>535 Cherokee Rd</t>
  </si>
  <si>
    <t>Portsmouth</t>
  </si>
  <si>
    <t>23701-2461</t>
  </si>
  <si>
    <t>Cliffield Christian Church</t>
  </si>
  <si>
    <t>345 Earls Branch Rd</t>
  </si>
  <si>
    <t>Pounding Mill</t>
  </si>
  <si>
    <t>PO Box 1307</t>
  </si>
  <si>
    <t>Richlands</t>
  </si>
  <si>
    <t>24641-1307</t>
  </si>
  <si>
    <t>Battery Park Christian Church</t>
  </si>
  <si>
    <t>4201 Brook Rd</t>
  </si>
  <si>
    <t>23227-3701</t>
  </si>
  <si>
    <t>5400 Forest Hill Ave</t>
  </si>
  <si>
    <t>23225-2513</t>
  </si>
  <si>
    <t>Bon Air Christian Church</t>
  </si>
  <si>
    <t>2071 Buford Rd</t>
  </si>
  <si>
    <t>North Chesterfield</t>
  </si>
  <si>
    <t>23235-3410</t>
  </si>
  <si>
    <t>Colonial Place Christian Church</t>
  </si>
  <si>
    <t>PO Box 70340</t>
  </si>
  <si>
    <t>23255-0340</t>
  </si>
  <si>
    <t>Seventh Street Christian Church</t>
  </si>
  <si>
    <t>4101 Grove Ave</t>
  </si>
  <si>
    <t>23221-1905</t>
  </si>
  <si>
    <t>Belmont Christian Church</t>
  </si>
  <si>
    <t>1101 Jamison Ave SE</t>
  </si>
  <si>
    <t>Roanoke</t>
  </si>
  <si>
    <t>24013-1904</t>
  </si>
  <si>
    <t>3115 Fleming Ave NW</t>
  </si>
  <si>
    <t>Loudon Avenue Christian Church</t>
  </si>
  <si>
    <t>730 Loudon Ave NW</t>
  </si>
  <si>
    <t>24016-2317</t>
  </si>
  <si>
    <t>Westhampton Christian Church</t>
  </si>
  <si>
    <t>2515 Grandin Rd SW</t>
  </si>
  <si>
    <t>24015-3920</t>
  </si>
  <si>
    <t>Springfield Christian Church</t>
  </si>
  <si>
    <t>18285 Vontay Rd</t>
  </si>
  <si>
    <t>Rockville</t>
  </si>
  <si>
    <t>23146-1534</t>
  </si>
  <si>
    <t>Rocky Mount Christian Church</t>
  </si>
  <si>
    <t>120 S Main St</t>
  </si>
  <si>
    <t>24151-1539</t>
  </si>
  <si>
    <t>Doe Run Christian Church</t>
  </si>
  <si>
    <t>COMPTON/3536 DOE RUN RD</t>
  </si>
  <si>
    <t>ROCKY MOUNT</t>
  </si>
  <si>
    <t>712 Front Ave</t>
  </si>
  <si>
    <t>24153-6136</t>
  </si>
  <si>
    <t>Fort Lewis Christian Church</t>
  </si>
  <si>
    <t>2931 W Main St</t>
  </si>
  <si>
    <t>24153-2061</t>
  </si>
  <si>
    <t>Old Well Christian Church</t>
  </si>
  <si>
    <t>PO Box 163</t>
  </si>
  <si>
    <t>24165-0163</t>
  </si>
  <si>
    <t>Strasburg Christian Church</t>
  </si>
  <si>
    <t>165 High St</t>
  </si>
  <si>
    <t>Strasburg</t>
  </si>
  <si>
    <t>Tazewell Christian Church</t>
  </si>
  <si>
    <t>302 E Pine St</t>
  </si>
  <si>
    <t>Tazewell</t>
  </si>
  <si>
    <t>24651-1326</t>
  </si>
  <si>
    <t>302 6th St</t>
  </si>
  <si>
    <t>24179-3102</t>
  </si>
  <si>
    <t>Virginia Beach Christian Church</t>
  </si>
  <si>
    <t>2225 Rose Hall Dr</t>
  </si>
  <si>
    <t>Virginia Bch</t>
  </si>
  <si>
    <t>23454-1912</t>
  </si>
  <si>
    <t>West Point Christian Church</t>
  </si>
  <si>
    <t>PO Box 800</t>
  </si>
  <si>
    <t>West Point</t>
  </si>
  <si>
    <t>23181-0800</t>
  </si>
  <si>
    <t>75 Merrimans Ln</t>
  </si>
  <si>
    <t>605 W Main St</t>
  </si>
  <si>
    <t>Wytheville</t>
  </si>
  <si>
    <t>24382-2210</t>
  </si>
  <si>
    <t>Petunia Christian Church</t>
  </si>
  <si>
    <t>LINDAMOOD/3255 OLD STAGE RD</t>
  </si>
  <si>
    <t>WYTHEVILLE</t>
  </si>
  <si>
    <t>Gayton Road Christian Church</t>
  </si>
  <si>
    <t>12050 Ridgefield Pkwy</t>
  </si>
  <si>
    <t>23233-1525</t>
  </si>
  <si>
    <t>Colonial Christian Church</t>
  </si>
  <si>
    <t>295 Dunlop Farms Blvd</t>
  </si>
  <si>
    <t>Colonial Heights</t>
  </si>
  <si>
    <t>23834-1792</t>
  </si>
  <si>
    <t>5612 Haden Rd</t>
  </si>
  <si>
    <t>Virginia Beach</t>
  </si>
  <si>
    <t>23455-3121</t>
  </si>
  <si>
    <t>PO Box 5556</t>
  </si>
  <si>
    <t>Beckley</t>
  </si>
  <si>
    <t>25801-7508</t>
  </si>
  <si>
    <t>Beech Bottom</t>
  </si>
  <si>
    <t>26030-0096</t>
  </si>
  <si>
    <t>Bethany Memorial Church of Christ</t>
  </si>
  <si>
    <t>PO Box 149</t>
  </si>
  <si>
    <t>26032-0149</t>
  </si>
  <si>
    <t>2200 Bland Rd</t>
  </si>
  <si>
    <t>Bluefield</t>
  </si>
  <si>
    <t>24701-4155</t>
  </si>
  <si>
    <t>Big Run Christian Church</t>
  </si>
  <si>
    <t>7194 Dragon Hwy</t>
  </si>
  <si>
    <t>26033-1985</t>
  </si>
  <si>
    <t>United Disciples of Christ Church</t>
  </si>
  <si>
    <t>100 United Disciples Dr</t>
  </si>
  <si>
    <t>South Charleston</t>
  </si>
  <si>
    <t>1640 Big Tree Dr</t>
  </si>
  <si>
    <t>Fairmont</t>
  </si>
  <si>
    <t>109 McGraw Ave</t>
  </si>
  <si>
    <t>Grafton</t>
  </si>
  <si>
    <t>26354-1607</t>
  </si>
  <si>
    <t>Madison Ave Christian Church</t>
  </si>
  <si>
    <t>PO Box 9156</t>
  </si>
  <si>
    <t>Huntington</t>
  </si>
  <si>
    <t>25704-0156</t>
  </si>
  <si>
    <t>Vinson Memorial Christian Church</t>
  </si>
  <si>
    <t>3800 Piedmont Rd</t>
  </si>
  <si>
    <t>25704-1931</t>
  </si>
  <si>
    <t>30 4th St</t>
  </si>
  <si>
    <t>McMechen</t>
  </si>
  <si>
    <t>26040-1064</t>
  </si>
  <si>
    <t>100 Cobun Ave</t>
  </si>
  <si>
    <t>Morgantown</t>
  </si>
  <si>
    <t>26501-7560</t>
  </si>
  <si>
    <t>PO Box 591</t>
  </si>
  <si>
    <t>Moundsville</t>
  </si>
  <si>
    <t>26041-0591</t>
  </si>
  <si>
    <t>New Martinsville</t>
  </si>
  <si>
    <t>1400 Washington Ave</t>
  </si>
  <si>
    <t>Parkersburg</t>
  </si>
  <si>
    <t>26101-3427</t>
  </si>
  <si>
    <t>PO Box 749</t>
  </si>
  <si>
    <t>24740-0749</t>
  </si>
  <si>
    <t>Proctor Christian Church</t>
  </si>
  <si>
    <t>RR 1 Box 62A</t>
  </si>
  <si>
    <t>PROCTOR</t>
  </si>
  <si>
    <t>Charles Street Christian Church</t>
  </si>
  <si>
    <t>605 Jackson St</t>
  </si>
  <si>
    <t>Shinnston</t>
  </si>
  <si>
    <t>3252 Main St</t>
  </si>
  <si>
    <t>Weirton</t>
  </si>
  <si>
    <t>26062-4714</t>
  </si>
  <si>
    <t>Chapel Hill Christian Church</t>
  </si>
  <si>
    <t>21 Hartley Hill Rd</t>
  </si>
  <si>
    <t>Wellsburg</t>
  </si>
  <si>
    <t>1343 National Rd</t>
  </si>
  <si>
    <t>26003-5705</t>
  </si>
  <si>
    <t>Island Christian Church</t>
  </si>
  <si>
    <t>PO Box 1144</t>
  </si>
  <si>
    <t>26003-0139</t>
  </si>
  <si>
    <t>Worthington Christian Church</t>
  </si>
  <si>
    <t>Worthington</t>
  </si>
  <si>
    <t>26591-0152</t>
  </si>
  <si>
    <t>148 N Nettleton Ave</t>
  </si>
  <si>
    <t>Bonner Spgs</t>
  </si>
  <si>
    <t>Emerson Park Christian Church</t>
  </si>
  <si>
    <t>1501 S 40th St</t>
  </si>
  <si>
    <t>Kansas City</t>
  </si>
  <si>
    <t>66106-2601</t>
  </si>
  <si>
    <t>Oak Grove Christian Church</t>
  </si>
  <si>
    <t>5703 Oak Grove Rd</t>
  </si>
  <si>
    <t>66106-3113</t>
  </si>
  <si>
    <t>PO Box 865</t>
  </si>
  <si>
    <t>Louisburg</t>
  </si>
  <si>
    <t>66053-0865</t>
  </si>
  <si>
    <t>200 E Loula St</t>
  </si>
  <si>
    <t>Olathe</t>
  </si>
  <si>
    <t>66061-3437</t>
  </si>
  <si>
    <t>Overland Park Christian Church</t>
  </si>
  <si>
    <t>7600 W 75th St</t>
  </si>
  <si>
    <t>Overland Park</t>
  </si>
  <si>
    <t>66204-2853</t>
  </si>
  <si>
    <t>Countryside Christian Church</t>
  </si>
  <si>
    <t>6101 Nall Ave</t>
  </si>
  <si>
    <t>Shawnee Msn</t>
  </si>
  <si>
    <t>66202-3545</t>
  </si>
  <si>
    <t>11411 Quivira Rd</t>
  </si>
  <si>
    <t>Merriam Christian Church</t>
  </si>
  <si>
    <t>9401 Johnson Dr</t>
  </si>
  <si>
    <t>Merriam</t>
  </si>
  <si>
    <t>66203-3141</t>
  </si>
  <si>
    <t>Shawnee Community Christian Church</t>
  </si>
  <si>
    <t>5340 Martindale Rd</t>
  </si>
  <si>
    <t>Blue Valley Christian Church</t>
  </si>
  <si>
    <t>P O Box 24214</t>
  </si>
  <si>
    <t>66283-4214</t>
  </si>
  <si>
    <t>Fellowship Christian Church</t>
  </si>
  <si>
    <t>PO Box 12526</t>
  </si>
  <si>
    <t>66112-0526</t>
  </si>
  <si>
    <t>13890 W 127th St</t>
  </si>
  <si>
    <t>66062-5742</t>
  </si>
  <si>
    <t>Belton Christian Church</t>
  </si>
  <si>
    <t>409 Airway Ln</t>
  </si>
  <si>
    <t>Belton</t>
  </si>
  <si>
    <t>64012-1801</t>
  </si>
  <si>
    <t>701 N 15TH ST</t>
  </si>
  <si>
    <t>BLUE SPRINGS</t>
  </si>
  <si>
    <t>Woods Memorial Christian Church</t>
  </si>
  <si>
    <t>701 Ley St</t>
  </si>
  <si>
    <t>Excelsior Springs</t>
  </si>
  <si>
    <t>4010 S River Blvd</t>
  </si>
  <si>
    <t>64055-4343</t>
  </si>
  <si>
    <t>125 S Pleasant St</t>
  </si>
  <si>
    <t>64050-3600</t>
  </si>
  <si>
    <t>PO Box 2030</t>
  </si>
  <si>
    <t>64055-0230</t>
  </si>
  <si>
    <t>Barry Christian Church</t>
  </si>
  <si>
    <t>1500 NW Barry Rd</t>
  </si>
  <si>
    <t>64155-2714</t>
  </si>
  <si>
    <t>4601 Main St</t>
  </si>
  <si>
    <t>64112-1626</t>
  </si>
  <si>
    <t>Country Club Christian Church</t>
  </si>
  <si>
    <t>6101 Ward Pkwy</t>
  </si>
  <si>
    <t>64113-1353</t>
  </si>
  <si>
    <t>1800 NE 65th St</t>
  </si>
  <si>
    <t>Gladstone</t>
  </si>
  <si>
    <t>64118-3699</t>
  </si>
  <si>
    <t>Hickman Mills Comm Christian Church</t>
  </si>
  <si>
    <t>5809 E Red Bridge Rd</t>
  </si>
  <si>
    <t>64134-2627</t>
  </si>
  <si>
    <t>900 NE Vivion Rd</t>
  </si>
  <si>
    <t>64118-5398</t>
  </si>
  <si>
    <t>First Christian Church of North Kansas City</t>
  </si>
  <si>
    <t>2018 Gentry St</t>
  </si>
  <si>
    <t>North Kansas City</t>
  </si>
  <si>
    <t>64116-3523</t>
  </si>
  <si>
    <t>North Oak Christian Church</t>
  </si>
  <si>
    <t>9900 N Oak Trfy</t>
  </si>
  <si>
    <t>64155-2008</t>
  </si>
  <si>
    <t>Park Hill Christian Church</t>
  </si>
  <si>
    <t>6601 NW 72nd St</t>
  </si>
  <si>
    <t>64151-1677</t>
  </si>
  <si>
    <t>Lee's Summit Christian Church</t>
  </si>
  <si>
    <t>800 NE Tudor Rd</t>
  </si>
  <si>
    <t>Lees Summit</t>
  </si>
  <si>
    <t>64086-5549</t>
  </si>
  <si>
    <t>Liberty Christian Church</t>
  </si>
  <si>
    <t>427 E Kansas St</t>
  </si>
  <si>
    <t>64068-1855</t>
  </si>
  <si>
    <t>Lone Jack Christian Church</t>
  </si>
  <si>
    <t>200 W LONE JACK</t>
  </si>
  <si>
    <t>LONE JACK</t>
  </si>
  <si>
    <t>PO Box 2000</t>
  </si>
  <si>
    <t>Platte City</t>
  </si>
  <si>
    <t>64079-2000</t>
  </si>
  <si>
    <t>Raytown Christian Church</t>
  </si>
  <si>
    <t>6108 Blue Ridge Blvd</t>
  </si>
  <si>
    <t>Raytown</t>
  </si>
  <si>
    <t>Smithville Christian Church</t>
  </si>
  <si>
    <t>201 N Bridge St</t>
  </si>
  <si>
    <t>Weston Christian Church</t>
  </si>
  <si>
    <t>540 Washington St</t>
  </si>
  <si>
    <t>64098-1150</t>
  </si>
  <si>
    <t>Raymore Christian Church</t>
  </si>
  <si>
    <t>PO Box 680</t>
  </si>
  <si>
    <t>Raymore</t>
  </si>
  <si>
    <t>111 SW Woods Chapel Rd</t>
  </si>
  <si>
    <t>Blue Springs</t>
  </si>
  <si>
    <t>64015-3396</t>
  </si>
  <si>
    <t>Living Water Christian Church</t>
  </si>
  <si>
    <t>12411 Tom Watson Pkwy</t>
  </si>
  <si>
    <t>Parkville</t>
  </si>
  <si>
    <t>64152-1229</t>
  </si>
  <si>
    <t>PO Box 251</t>
  </si>
  <si>
    <t>Blytheville</t>
  </si>
  <si>
    <t>72316-0251</t>
  </si>
  <si>
    <t>1620 Donaghey Ave</t>
  </si>
  <si>
    <t>Conway</t>
  </si>
  <si>
    <t>220 N College Ave</t>
  </si>
  <si>
    <t>72701-4202</t>
  </si>
  <si>
    <t>3501 Rogers Ave</t>
  </si>
  <si>
    <t>Fort Smith</t>
  </si>
  <si>
    <t>72903-2961</t>
  </si>
  <si>
    <t>915 S Maple End Pine</t>
  </si>
  <si>
    <t>1806 Central Ave</t>
  </si>
  <si>
    <t>Hot Springs</t>
  </si>
  <si>
    <t>71901-6847</t>
  </si>
  <si>
    <t>2600 Woodsprings Rd</t>
  </si>
  <si>
    <t>Jonesboro</t>
  </si>
  <si>
    <t>72404-0903</t>
  </si>
  <si>
    <t>Highland Drive Christian Church</t>
  </si>
  <si>
    <t>501 W Highland Dr</t>
  </si>
  <si>
    <t>72401-5835</t>
  </si>
  <si>
    <t>1500 N Mississippi St</t>
  </si>
  <si>
    <t>Little Rock</t>
  </si>
  <si>
    <t>72207-5899</t>
  </si>
  <si>
    <t>Ivy Chapel Christian Church</t>
  </si>
  <si>
    <t>706 Ivy Chapel Rd</t>
  </si>
  <si>
    <t>72206-5777</t>
  </si>
  <si>
    <t>PO Box 241251</t>
  </si>
  <si>
    <t>Pulaski Heights Christian Church</t>
  </si>
  <si>
    <t>4724 Hillcrest Ave</t>
  </si>
  <si>
    <t>72205-1912</t>
  </si>
  <si>
    <t>PO Box 175</t>
  </si>
  <si>
    <t>Mammoth Spring</t>
  </si>
  <si>
    <t>72554-0175</t>
  </si>
  <si>
    <t>2338 Highway 62 W</t>
  </si>
  <si>
    <t>PO Box 765</t>
  </si>
  <si>
    <t>72112-0765</t>
  </si>
  <si>
    <t>2803 E Kiehl Ave</t>
  </si>
  <si>
    <t>Sherwood</t>
  </si>
  <si>
    <t>72120-3243</t>
  </si>
  <si>
    <t>4400 John F Kennedy Blvd</t>
  </si>
  <si>
    <t>N Little Rock</t>
  </si>
  <si>
    <t>72116-7389</t>
  </si>
  <si>
    <t>105 N 5th St</t>
  </si>
  <si>
    <t>Ozark</t>
  </si>
  <si>
    <t>72949-2705</t>
  </si>
  <si>
    <t>3911 S Hazel St</t>
  </si>
  <si>
    <t>Pine Bluff</t>
  </si>
  <si>
    <t>71603-6237</t>
  </si>
  <si>
    <t>905 S 13th St</t>
  </si>
  <si>
    <t>Rogers</t>
  </si>
  <si>
    <t>72758-5117</t>
  </si>
  <si>
    <t>103 S Boston Ave</t>
  </si>
  <si>
    <t>72801-5111</t>
  </si>
  <si>
    <t>921 S Main St</t>
  </si>
  <si>
    <t>Stuttgart</t>
  </si>
  <si>
    <t>Weiner</t>
  </si>
  <si>
    <t>72479-0297</t>
  </si>
  <si>
    <t>PO Box 3016</t>
  </si>
  <si>
    <t>Bella Vista</t>
  </si>
  <si>
    <t>8484 Old Hammond Hwy</t>
  </si>
  <si>
    <t>Baton Rouge</t>
  </si>
  <si>
    <t>70809-1317</t>
  </si>
  <si>
    <t>2205 Shed Rd</t>
  </si>
  <si>
    <t>Bossier City</t>
  </si>
  <si>
    <t>400 N 4th St</t>
  </si>
  <si>
    <t>Leesville</t>
  </si>
  <si>
    <t>71446-3402</t>
  </si>
  <si>
    <t>3400 Forsythe Ave</t>
  </si>
  <si>
    <t>Monroe</t>
  </si>
  <si>
    <t>Westside Christian Church</t>
  </si>
  <si>
    <t>PO Box 6217</t>
  </si>
  <si>
    <t>New Orleans</t>
  </si>
  <si>
    <t>70174-6217</t>
  </si>
  <si>
    <t>Broadmoor Christian Church</t>
  </si>
  <si>
    <t>P O Box 53021</t>
  </si>
  <si>
    <t>Shreveport</t>
  </si>
  <si>
    <t>71105-3021</t>
  </si>
  <si>
    <t>Kings Highway Christian Church</t>
  </si>
  <si>
    <t>806 Kings Hwy</t>
  </si>
  <si>
    <t>71104-4234</t>
  </si>
  <si>
    <t>102 Christian Ln</t>
  </si>
  <si>
    <t>Slidell</t>
  </si>
  <si>
    <t>70458-1349</t>
  </si>
  <si>
    <t>First Christian Church of Greater New Orleans</t>
  </si>
  <si>
    <t>8121 Airline Dr</t>
  </si>
  <si>
    <t>Metairie</t>
  </si>
  <si>
    <t>70003-6436</t>
  </si>
  <si>
    <t>North Carrollton</t>
  </si>
  <si>
    <t>East Percy Street Christian Church</t>
  </si>
  <si>
    <t>PO Box 1053</t>
  </si>
  <si>
    <t>Greenwood</t>
  </si>
  <si>
    <t>38935-1053</t>
  </si>
  <si>
    <t>PO Box 1536</t>
  </si>
  <si>
    <t>Gulfport</t>
  </si>
  <si>
    <t>39502-1536</t>
  </si>
  <si>
    <t>645 Briarwood Dr</t>
  </si>
  <si>
    <t>39211-2604</t>
  </si>
  <si>
    <t>1730 Florence Ave</t>
  </si>
  <si>
    <t>39204-2415</t>
  </si>
  <si>
    <t>PO Box 1672</t>
  </si>
  <si>
    <t>McComb</t>
  </si>
  <si>
    <t>Christian Chapel Christian Church</t>
  </si>
  <si>
    <t>PO Box 908</t>
  </si>
  <si>
    <t>Port Gibson</t>
  </si>
  <si>
    <t>39150-0908</t>
  </si>
  <si>
    <t>Pine Grove Christian Church</t>
  </si>
  <si>
    <t>3142 Gordon Station Rd</t>
  </si>
  <si>
    <t>Thomastown Christian Church</t>
  </si>
  <si>
    <t>147 Highway 43 S</t>
  </si>
  <si>
    <t>Kosciusko</t>
  </si>
  <si>
    <t>1590 McCullough Blvd</t>
  </si>
  <si>
    <t>Tupelo</t>
  </si>
  <si>
    <t>38804-1859</t>
  </si>
  <si>
    <t>Utica Christian Church</t>
  </si>
  <si>
    <t>39175-0306</t>
  </si>
  <si>
    <t>PO Box 820763</t>
  </si>
  <si>
    <t>Vicksburg</t>
  </si>
  <si>
    <t>39773-0208</t>
  </si>
  <si>
    <t>PO Box 720357</t>
  </si>
  <si>
    <t>Byram</t>
  </si>
  <si>
    <t>39272-0357</t>
  </si>
  <si>
    <t>New Generation Christian Fellowship</t>
  </si>
  <si>
    <t>4300 Webb St</t>
  </si>
  <si>
    <t>Moss Point</t>
  </si>
  <si>
    <t>39563-3140</t>
  </si>
  <si>
    <t>295 E Washington Ave</t>
  </si>
  <si>
    <t>Chico</t>
  </si>
  <si>
    <t>95926-3995</t>
  </si>
  <si>
    <t>3039 Willow Pass Rd</t>
  </si>
  <si>
    <t>Concord</t>
  </si>
  <si>
    <t>94519-2591</t>
  </si>
  <si>
    <t>1038 W Shields Ave</t>
  </si>
  <si>
    <t>Fresno</t>
  </si>
  <si>
    <t>93705-3933</t>
  </si>
  <si>
    <t>505 W Cameron St</t>
  </si>
  <si>
    <t>Hanford</t>
  </si>
  <si>
    <t>93230-3615</t>
  </si>
  <si>
    <t>584 Glenside Dr</t>
  </si>
  <si>
    <t>94549-5398</t>
  </si>
  <si>
    <t>United Christian Parish</t>
  </si>
  <si>
    <t>745 N Brush St</t>
  </si>
  <si>
    <t>Lakeport</t>
  </si>
  <si>
    <t>95453-4331</t>
  </si>
  <si>
    <t>PO Box 2539</t>
  </si>
  <si>
    <t>Livermore</t>
  </si>
  <si>
    <t>Oakdale Christian Church</t>
  </si>
  <si>
    <t>330 Maxwell Ave</t>
  </si>
  <si>
    <t>Oakdale</t>
  </si>
  <si>
    <t>Mills Grove Christian Church</t>
  </si>
  <si>
    <t>5410 Fleming Ave</t>
  </si>
  <si>
    <t>94619-3242</t>
  </si>
  <si>
    <t>Christian Church of Pacific Grove</t>
  </si>
  <si>
    <t>442 Central Ave</t>
  </si>
  <si>
    <t>Pacific Grove</t>
  </si>
  <si>
    <t>93950-2827</t>
  </si>
  <si>
    <t>2890 Middlefield Rd</t>
  </si>
  <si>
    <t>Palo Alto</t>
  </si>
  <si>
    <t>94306-2521</t>
  </si>
  <si>
    <t>3590 Placer St</t>
  </si>
  <si>
    <t>Redding</t>
  </si>
  <si>
    <t>96001-2228</t>
  </si>
  <si>
    <t>Barrett Avenue Christian Church</t>
  </si>
  <si>
    <t>3701 Barrett Ave</t>
  </si>
  <si>
    <t>94805-2252</t>
  </si>
  <si>
    <t>Berkeley-Richmond Inter Min</t>
  </si>
  <si>
    <t>1063 Cragmont Ave</t>
  </si>
  <si>
    <t>Berkeley</t>
  </si>
  <si>
    <t>Arden Christian Church</t>
  </si>
  <si>
    <t>4300 Las Cruces Way</t>
  </si>
  <si>
    <t>Sacramento</t>
  </si>
  <si>
    <t>95864-3131</t>
  </si>
  <si>
    <t>3901 Folsom Blvd</t>
  </si>
  <si>
    <t>Fruitridge Christian Church</t>
  </si>
  <si>
    <t>4445 Fruitridge Rd</t>
  </si>
  <si>
    <t>95820-5103</t>
  </si>
  <si>
    <t>Forest Hill Christian Church</t>
  </si>
  <si>
    <t>250 Laguna Honda Blvd</t>
  </si>
  <si>
    <t>San Francisco</t>
  </si>
  <si>
    <t>94116-1409</t>
  </si>
  <si>
    <t>80 S 5th St</t>
  </si>
  <si>
    <t>San Jose</t>
  </si>
  <si>
    <t>95112-3593</t>
  </si>
  <si>
    <t>Garfield Park Christian Church</t>
  </si>
  <si>
    <t>111 Errett Cir</t>
  </si>
  <si>
    <t>Santa Cruz</t>
  </si>
  <si>
    <t>95060-5920</t>
  </si>
  <si>
    <t>2026 Arrants St</t>
  </si>
  <si>
    <t>Selma</t>
  </si>
  <si>
    <t>93662-3096</t>
  </si>
  <si>
    <t>Mayfair Christian Church</t>
  </si>
  <si>
    <t>5 W Swain Rd</t>
  </si>
  <si>
    <t>Stockton</t>
  </si>
  <si>
    <t>95207-4394</t>
  </si>
  <si>
    <t>Raynor Park Christian Church</t>
  </si>
  <si>
    <t>1515 Partridge Ave</t>
  </si>
  <si>
    <t>Sunnyvale</t>
  </si>
  <si>
    <t>94087-4952</t>
  </si>
  <si>
    <t>Vacaville Christian Church</t>
  </si>
  <si>
    <t>66 Vine St</t>
  </si>
  <si>
    <t>Vacaville</t>
  </si>
  <si>
    <t>95688-9301</t>
  </si>
  <si>
    <t>1035 Indiana St</t>
  </si>
  <si>
    <t>Vallejo</t>
  </si>
  <si>
    <t>94590-4549</t>
  </si>
  <si>
    <t>509 College St</t>
  </si>
  <si>
    <t>Woodland</t>
  </si>
  <si>
    <t>95695-3910</t>
  </si>
  <si>
    <t>Sierra Christian Church</t>
  </si>
  <si>
    <t>5645 Rocklin Rd</t>
  </si>
  <si>
    <t>Loomis</t>
  </si>
  <si>
    <t>95650-9058</t>
  </si>
  <si>
    <t>United Disciples Fellowship</t>
  </si>
  <si>
    <t>1980 Hamilton Ave</t>
  </si>
  <si>
    <t>95125-5638</t>
  </si>
  <si>
    <t>1336 Arroyo Ave</t>
  </si>
  <si>
    <t>San Carlos</t>
  </si>
  <si>
    <t>94070-3913</t>
  </si>
  <si>
    <t>Disciples of Christ - Visalia</t>
  </si>
  <si>
    <t>PO Box 7808</t>
  </si>
  <si>
    <t>Visalia</t>
  </si>
  <si>
    <t>93290-7808</t>
  </si>
  <si>
    <t>Tapestry Ministries</t>
  </si>
  <si>
    <t>1798 Scenic Ave</t>
  </si>
  <si>
    <t>Niles Discovery Church</t>
  </si>
  <si>
    <t>PO Box 2265</t>
  </si>
  <si>
    <t>94536-0265</t>
  </si>
  <si>
    <t>Congregational Christian Church of Stockton</t>
  </si>
  <si>
    <t>First Samoan Congregational Christian Church of Alameda</t>
  </si>
  <si>
    <t>3105 Boston Ave</t>
  </si>
  <si>
    <t>Via Dolorosa Congregational Christian Church</t>
  </si>
  <si>
    <t>1331 Cascade Ave</t>
  </si>
  <si>
    <t>Modesto</t>
  </si>
  <si>
    <t>95351-5342</t>
  </si>
  <si>
    <t>First Samoan Congregational  Christian Church</t>
  </si>
  <si>
    <t>PO Box 255612</t>
  </si>
  <si>
    <t>95865-5612</t>
  </si>
  <si>
    <t>560 Queen Way</t>
  </si>
  <si>
    <t>Sparks</t>
  </si>
  <si>
    <t>89431-1251</t>
  </si>
  <si>
    <t>Campbell-Stone United Church</t>
  </si>
  <si>
    <t>2266 Woodpark Ave</t>
  </si>
  <si>
    <t>Calgary</t>
  </si>
  <si>
    <t>T2W 6E4</t>
  </si>
  <si>
    <t>Broadway Disciples United Church</t>
  </si>
  <si>
    <t>396 Broadway</t>
  </si>
  <si>
    <t>Winnipeg</t>
  </si>
  <si>
    <t>R3C 0V6</t>
  </si>
  <si>
    <t>Milton Christian Church (DOC)</t>
  </si>
  <si>
    <t>280 Highway # 8</t>
  </si>
  <si>
    <t>Milton</t>
  </si>
  <si>
    <t>B0T 1PO</t>
  </si>
  <si>
    <t>2 Vaughan Rd.</t>
  </si>
  <si>
    <t>Toronto</t>
  </si>
  <si>
    <t>M6G 2N1</t>
  </si>
  <si>
    <t>Q Faith Community</t>
  </si>
  <si>
    <t xml:space="preserve">Suite 2B Lower Level
</t>
  </si>
  <si>
    <t>T2E 2Z6</t>
  </si>
  <si>
    <t>Bethany Beach Christian Church</t>
  </si>
  <si>
    <t>PO Box 1484</t>
  </si>
  <si>
    <t>Bethany Beach</t>
  </si>
  <si>
    <t>19930-1484</t>
  </si>
  <si>
    <t>Michigan Park Christian Church</t>
  </si>
  <si>
    <t>1600 Taylor St NE</t>
  </si>
  <si>
    <t>20017-3035</t>
  </si>
  <si>
    <t>Christian Temple</t>
  </si>
  <si>
    <t>5820 Edmondson Ave</t>
  </si>
  <si>
    <t>Baltimore</t>
  </si>
  <si>
    <t>Trustees of First Christian Church</t>
  </si>
  <si>
    <t>5802 Roland Ave</t>
  </si>
  <si>
    <t>21210-1310</t>
  </si>
  <si>
    <t>Lansdowne Christian Church</t>
  </si>
  <si>
    <t>101 Clyde Ave</t>
  </si>
  <si>
    <t>21227-3040</t>
  </si>
  <si>
    <t>12-A Saint Paul St</t>
  </si>
  <si>
    <t>Boonsboro</t>
  </si>
  <si>
    <t>21713-1320</t>
  </si>
  <si>
    <t>7128 Allentown Rd</t>
  </si>
  <si>
    <t>Ft Washington</t>
  </si>
  <si>
    <t>20744-1007</t>
  </si>
  <si>
    <t>North Chevy Chase Christian Church</t>
  </si>
  <si>
    <t>8814 Kensington Pkwy</t>
  </si>
  <si>
    <t>Chevy Chase</t>
  </si>
  <si>
    <t>20815-6743</t>
  </si>
  <si>
    <t>Hyattstown Christian Church</t>
  </si>
  <si>
    <t>26012 Frederick Rd</t>
  </si>
  <si>
    <t>Hyattstown</t>
  </si>
  <si>
    <t>20871-9611</t>
  </si>
  <si>
    <t>Beaver Creek Christian Church</t>
  </si>
  <si>
    <t>9711 Beaver Creek Church Rd</t>
  </si>
  <si>
    <t>Hagerstown</t>
  </si>
  <si>
    <t>21740-1521</t>
  </si>
  <si>
    <t>1345 Potomac Ave</t>
  </si>
  <si>
    <t>21742-3318</t>
  </si>
  <si>
    <t>6800 Adelphi Rd</t>
  </si>
  <si>
    <t>Hyattsville</t>
  </si>
  <si>
    <t>20782-1499</t>
  </si>
  <si>
    <t>Henson Valley Christian Church</t>
  </si>
  <si>
    <t>1900 Tucker Rd</t>
  </si>
  <si>
    <t>20744-3511</t>
  </si>
  <si>
    <t>Rockville Christian Church</t>
  </si>
  <si>
    <t>301 Adclare Rd</t>
  </si>
  <si>
    <t>20850-3825</t>
  </si>
  <si>
    <t>Heritage Christian Church</t>
  </si>
  <si>
    <t>15250 New Hampshire Ave</t>
  </si>
  <si>
    <t>Silver Spring</t>
  </si>
  <si>
    <t>20905-5631</t>
  </si>
  <si>
    <t>Aspen Hill Christian Church</t>
  </si>
  <si>
    <t>13501 Georgia Ave</t>
  </si>
  <si>
    <t>Aspen Hill</t>
  </si>
  <si>
    <t>20906-5243</t>
  </si>
  <si>
    <t>Pilgrimage Christian Church</t>
  </si>
  <si>
    <t>5105 Silver Hill Rd</t>
  </si>
  <si>
    <t>Suitland</t>
  </si>
  <si>
    <t>20746-5213</t>
  </si>
  <si>
    <t>2723 King St</t>
  </si>
  <si>
    <t>22302-4099</t>
  </si>
  <si>
    <t>Fairfax Christian Church</t>
  </si>
  <si>
    <t>10185 Main St</t>
  </si>
  <si>
    <t>Fairfax</t>
  </si>
  <si>
    <t>22031-3492</t>
  </si>
  <si>
    <t>6165 Leesburg Pike</t>
  </si>
  <si>
    <t>Falls Church</t>
  </si>
  <si>
    <t>Garfield Memorial Christian Church</t>
  </si>
  <si>
    <t>1731 Great Falls St</t>
  </si>
  <si>
    <t>Mc Lean</t>
  </si>
  <si>
    <t>22101-5064</t>
  </si>
  <si>
    <t>11508 N Shore Dr</t>
  </si>
  <si>
    <t>Reston</t>
  </si>
  <si>
    <t>5407 Backlick Rd</t>
  </si>
  <si>
    <t>22151-3915</t>
  </si>
  <si>
    <t>Winchester Ave Christian Church</t>
  </si>
  <si>
    <t>400 Winchester Ave</t>
  </si>
  <si>
    <t>Martinsburg</t>
  </si>
  <si>
    <t>25401-2608</t>
  </si>
  <si>
    <t>Cairn Christian Church</t>
  </si>
  <si>
    <t>1700 Stonehenge Dr</t>
  </si>
  <si>
    <t>1564 Senter Ave</t>
  </si>
  <si>
    <t>80807-1645</t>
  </si>
  <si>
    <t>320 N 16th St</t>
  </si>
  <si>
    <t>Canon City</t>
  </si>
  <si>
    <t>81212-2476</t>
  </si>
  <si>
    <t>16 E Platte Ave</t>
  </si>
  <si>
    <t>Colorado Springs</t>
  </si>
  <si>
    <t>80903-1287</t>
  </si>
  <si>
    <t>3113 Primrose Dr</t>
  </si>
  <si>
    <t>80907-5791</t>
  </si>
  <si>
    <t>3690 E Cherry Creek South Dr</t>
  </si>
  <si>
    <t>Denver</t>
  </si>
  <si>
    <t>80209-3501</t>
  </si>
  <si>
    <t>Harvey Park Christian Church</t>
  </si>
  <si>
    <t>3401 S Lowell Blvd</t>
  </si>
  <si>
    <t>80236-2424</t>
  </si>
  <si>
    <t>3955 Irving St</t>
  </si>
  <si>
    <t>South Broadway Christian Church</t>
  </si>
  <si>
    <t>23 N Lincoln St</t>
  </si>
  <si>
    <t>225 W Bijou Ave</t>
  </si>
  <si>
    <t>Fort Morgan</t>
  </si>
  <si>
    <t>80701-2328</t>
  </si>
  <si>
    <t>1326 N 1st St</t>
  </si>
  <si>
    <t>Grand Junction</t>
  </si>
  <si>
    <t>81501-2107</t>
  </si>
  <si>
    <t>2230 13th St</t>
  </si>
  <si>
    <t>Greeley</t>
  </si>
  <si>
    <t>80631-4555</t>
  </si>
  <si>
    <t>Mountair Christian Church</t>
  </si>
  <si>
    <t>1390 Benton St</t>
  </si>
  <si>
    <t>Lakewood</t>
  </si>
  <si>
    <t>80214-2225</t>
  </si>
  <si>
    <t>South Suburban Christian Church</t>
  </si>
  <si>
    <t>7275 S Broadway</t>
  </si>
  <si>
    <t>Littleton</t>
  </si>
  <si>
    <t>80122-8008</t>
  </si>
  <si>
    <t>2000 N Lincoln Ave</t>
  </si>
  <si>
    <t>Loveland</t>
  </si>
  <si>
    <t>80538-3806</t>
  </si>
  <si>
    <t>Manzanola</t>
  </si>
  <si>
    <t>81058-0175</t>
  </si>
  <si>
    <t>PO Box 132</t>
  </si>
  <si>
    <t>Ordway</t>
  </si>
  <si>
    <t>81063-0132</t>
  </si>
  <si>
    <t>1902 N Hudson Ave</t>
  </si>
  <si>
    <t>Pueblo</t>
  </si>
  <si>
    <t>81001-2598</t>
  </si>
  <si>
    <t>1401 E 7th St</t>
  </si>
  <si>
    <t>81001-3509</t>
  </si>
  <si>
    <t>PO Box 984</t>
  </si>
  <si>
    <t>Salida</t>
  </si>
  <si>
    <t>81201-0984</t>
  </si>
  <si>
    <t>12915 County Road 37 # 4</t>
  </si>
  <si>
    <t>80751-9094</t>
  </si>
  <si>
    <t>Heart of the Rockies Christian Church</t>
  </si>
  <si>
    <t>6501 Brittany St</t>
  </si>
  <si>
    <t>Fort Collins</t>
  </si>
  <si>
    <t>1800 12th St</t>
  </si>
  <si>
    <t>Idaho Falls</t>
  </si>
  <si>
    <t>83404-5663</t>
  </si>
  <si>
    <t>Jerome First Christian Church</t>
  </si>
  <si>
    <t>129 N 300 W</t>
  </si>
  <si>
    <t>Jerome</t>
  </si>
  <si>
    <t>83338-5353</t>
  </si>
  <si>
    <t>918 E Center St</t>
  </si>
  <si>
    <t>Pocatello</t>
  </si>
  <si>
    <t>83201-5702</t>
  </si>
  <si>
    <t>1708 Heyburn Ave E</t>
  </si>
  <si>
    <t>Twin Falls</t>
  </si>
  <si>
    <t>83301-4916</t>
  </si>
  <si>
    <t>711 E 30th St</t>
  </si>
  <si>
    <t>87401-9406</t>
  </si>
  <si>
    <t>Granger Community Christian Church</t>
  </si>
  <si>
    <t>3232 W 4100 S</t>
  </si>
  <si>
    <t>West Valley City</t>
  </si>
  <si>
    <t>84119-5109</t>
  </si>
  <si>
    <t>St. Francis of Assisi Christian Church</t>
  </si>
  <si>
    <t>PO Box 571737</t>
  </si>
  <si>
    <t>520 Cy Ave</t>
  </si>
  <si>
    <t>Casper</t>
  </si>
  <si>
    <t>82601-3647</t>
  </si>
  <si>
    <t>219 W 27th St</t>
  </si>
  <si>
    <t>Cheyenne</t>
  </si>
  <si>
    <t>82001-3042</t>
  </si>
  <si>
    <t>102 S Connor St</t>
  </si>
  <si>
    <t>82801-4305</t>
  </si>
  <si>
    <t>PO Box 849</t>
  </si>
  <si>
    <t>Bradenton</t>
  </si>
  <si>
    <t>Brandon Christian Church</t>
  </si>
  <si>
    <t>910 Bryan Rd</t>
  </si>
  <si>
    <t>Brandon</t>
  </si>
  <si>
    <t>33511-6135</t>
  </si>
  <si>
    <t>1200 S Keene Rd</t>
  </si>
  <si>
    <t>222 Menores Ave</t>
  </si>
  <si>
    <t>Coral Gables</t>
  </si>
  <si>
    <t>33134-3906</t>
  </si>
  <si>
    <t>Royal Palm Christian Church</t>
  </si>
  <si>
    <t>9600 Royal Palm Blvd</t>
  </si>
  <si>
    <t>Coral Springs</t>
  </si>
  <si>
    <t>33065-4911</t>
  </si>
  <si>
    <t>Daytona Beach Drive In Christian Church</t>
  </si>
  <si>
    <t>PO Box 7175</t>
  </si>
  <si>
    <t>Daytona Beach</t>
  </si>
  <si>
    <t>326 S Palmetto Ave</t>
  </si>
  <si>
    <t>32114-4920</t>
  </si>
  <si>
    <t>1401 W New York Ave</t>
  </si>
  <si>
    <t>Deland</t>
  </si>
  <si>
    <t>32720-4919</t>
  </si>
  <si>
    <t>Deltona Christian Church</t>
  </si>
  <si>
    <t>960 E Normandy Blvd</t>
  </si>
  <si>
    <t>Deltona</t>
  </si>
  <si>
    <t>32725-6458</t>
  </si>
  <si>
    <t>Fort Myers Christian Church</t>
  </si>
  <si>
    <t>5916 Winkler Rd</t>
  </si>
  <si>
    <t>Fort Myers</t>
  </si>
  <si>
    <t>33919-3342</t>
  </si>
  <si>
    <t>3411 NW 83rd St</t>
  </si>
  <si>
    <t>32606-5610</t>
  </si>
  <si>
    <t>705 S 14th St</t>
  </si>
  <si>
    <t>Haines City</t>
  </si>
  <si>
    <t>33844-5904</t>
  </si>
  <si>
    <t>Faith Christian Church (DOC)</t>
  </si>
  <si>
    <t>7676 Davie Road Ext</t>
  </si>
  <si>
    <t>Hollywood</t>
  </si>
  <si>
    <t>33024-2624</t>
  </si>
  <si>
    <t>8075 Lone Star Rd</t>
  </si>
  <si>
    <t>Edgewood Avenue Christian Church</t>
  </si>
  <si>
    <t>1041 Edgewood Ave S</t>
  </si>
  <si>
    <t>32205-5342</t>
  </si>
  <si>
    <t>11924 San Jose Blvd</t>
  </si>
  <si>
    <t>32223-0741</t>
  </si>
  <si>
    <t>First Christian Church of the Beaches</t>
  </si>
  <si>
    <t>2125 Ocean Front</t>
  </si>
  <si>
    <t>Neptune Beach</t>
  </si>
  <si>
    <t>32266-4842</t>
  </si>
  <si>
    <t>Riverside Avenue Christian Church</t>
  </si>
  <si>
    <t>2841 Riverside Ave</t>
  </si>
  <si>
    <t>32205-8228</t>
  </si>
  <si>
    <t>Saint Nicholas Park Christian Church</t>
  </si>
  <si>
    <t>3226 Beach Blvd</t>
  </si>
  <si>
    <t>32207-3789</t>
  </si>
  <si>
    <t>6755 Atlantic Blvd</t>
  </si>
  <si>
    <t>32211-8729</t>
  </si>
  <si>
    <t>2010 S Babcock St</t>
  </si>
  <si>
    <t>Melbourne</t>
  </si>
  <si>
    <t>32901-5399</t>
  </si>
  <si>
    <t>3720 N Highway 19A</t>
  </si>
  <si>
    <t>Mount Dora</t>
  </si>
  <si>
    <t>32757-3422</t>
  </si>
  <si>
    <t>1908 E Fort King St</t>
  </si>
  <si>
    <t>Ocala</t>
  </si>
  <si>
    <t>34471-2529</t>
  </si>
  <si>
    <t>Ocoee Christian Church</t>
  </si>
  <si>
    <t>PO Box 128</t>
  </si>
  <si>
    <t>Ocoee</t>
  </si>
  <si>
    <t>34761-0128</t>
  </si>
  <si>
    <t>250 SW Ivanhoe Blvd</t>
  </si>
  <si>
    <t>Orlando</t>
  </si>
  <si>
    <t>32804-6898</t>
  </si>
  <si>
    <t>Pershing Avenue Christian Church</t>
  </si>
  <si>
    <t>2000 Pershing Ave</t>
  </si>
  <si>
    <t>32806-7255</t>
  </si>
  <si>
    <t>Tropical Sands Christian Church</t>
  </si>
  <si>
    <t>2726 Burns Rd</t>
  </si>
  <si>
    <t>Palm Beach Gardens</t>
  </si>
  <si>
    <t>33410-5229</t>
  </si>
  <si>
    <t>1200 S Flamingo Rd</t>
  </si>
  <si>
    <t>Davie</t>
  </si>
  <si>
    <t>33325-4410</t>
  </si>
  <si>
    <t>Palm Lake Christian Church</t>
  </si>
  <si>
    <t>5401 22nd Ave N</t>
  </si>
  <si>
    <t>Saint Petersburg</t>
  </si>
  <si>
    <t>33710-5124</t>
  </si>
  <si>
    <t>7601 Clark Rd (SR 72)</t>
  </si>
  <si>
    <t>Sarasota</t>
  </si>
  <si>
    <t>510 Poinsettia Ave</t>
  </si>
  <si>
    <t>Sebring</t>
  </si>
  <si>
    <t>33870-3855</t>
  </si>
  <si>
    <t>Peninsular Christian Church</t>
  </si>
  <si>
    <t>3600 W Ballast Point Blvd</t>
  </si>
  <si>
    <t>Tampa</t>
  </si>
  <si>
    <t>33611-3614</t>
  </si>
  <si>
    <t>1927 27th Ave</t>
  </si>
  <si>
    <t>Vero Beach</t>
  </si>
  <si>
    <t>215 S Congress Ave</t>
  </si>
  <si>
    <t>West Palm Beach</t>
  </si>
  <si>
    <t>33409-3899</t>
  </si>
  <si>
    <t>2725 NE 14th Ave</t>
  </si>
  <si>
    <t>Oakland Park</t>
  </si>
  <si>
    <t>33334-4305</t>
  </si>
  <si>
    <t>PO Box 2237</t>
  </si>
  <si>
    <t>Winter Haven</t>
  </si>
  <si>
    <t>Winter Park Christian Church</t>
  </si>
  <si>
    <t>760 N Lakemont Ave</t>
  </si>
  <si>
    <t>Winter Park</t>
  </si>
  <si>
    <t>32792-3125</t>
  </si>
  <si>
    <t>6040 8th St</t>
  </si>
  <si>
    <t>Zephyrhills</t>
  </si>
  <si>
    <t>4224 Pipkin Creek Rd</t>
  </si>
  <si>
    <t>Lakeland</t>
  </si>
  <si>
    <t>33811-1493</t>
  </si>
  <si>
    <t>2709 Highland Ave</t>
  </si>
  <si>
    <t>33916-5707</t>
  </si>
  <si>
    <t>Primera Iglesia Hispana</t>
  </si>
  <si>
    <t>3700 Schumacher Rd</t>
  </si>
  <si>
    <t>33872-2619</t>
  </si>
  <si>
    <t>Iglesia Cristiana Hispana del Norte de Orlando</t>
  </si>
  <si>
    <t>1643 Disciples Pt</t>
  </si>
  <si>
    <t>Casselberry</t>
  </si>
  <si>
    <t>Wildwood</t>
  </si>
  <si>
    <t>Unidos Christian Church</t>
  </si>
  <si>
    <t>12111 N 58th St</t>
  </si>
  <si>
    <t>Temple Terrace</t>
  </si>
  <si>
    <t>33617-1629</t>
  </si>
  <si>
    <t>Blessing Christian Church</t>
  </si>
  <si>
    <t>PO Box 16022</t>
  </si>
  <si>
    <t>Tallahassee</t>
  </si>
  <si>
    <t>416 N Westover Blvd</t>
  </si>
  <si>
    <t>31707-2131</t>
  </si>
  <si>
    <t>268 W Dougherty St</t>
  </si>
  <si>
    <t>30601-2697</t>
  </si>
  <si>
    <t>Friendship Christian Church</t>
  </si>
  <si>
    <t>285 Tallassee Rd</t>
  </si>
  <si>
    <t>Brookhaven Christian Church</t>
  </si>
  <si>
    <t>4500 Peachtree Rd NE</t>
  </si>
  <si>
    <t>Brookhaven</t>
  </si>
  <si>
    <t>30319-2731</t>
  </si>
  <si>
    <t>Sandy Springs Christian Church</t>
  </si>
  <si>
    <t>301 Johnson Ferry Rd NW</t>
  </si>
  <si>
    <t>Sandy Springs</t>
  </si>
  <si>
    <t>220 Crawford Ave</t>
  </si>
  <si>
    <t>30904-3696</t>
  </si>
  <si>
    <t>190 Landrum Dr</t>
  </si>
  <si>
    <t>Bogart</t>
  </si>
  <si>
    <t>30622-2026</t>
  </si>
  <si>
    <t>7775 Moon Rd</t>
  </si>
  <si>
    <t>31909-1772</t>
  </si>
  <si>
    <t>601 W Ponce De Leon Ave</t>
  </si>
  <si>
    <t>30030-2952</t>
  </si>
  <si>
    <t>5327 Ogden St</t>
  </si>
  <si>
    <t>Eastman</t>
  </si>
  <si>
    <t>31023-5953</t>
  </si>
  <si>
    <t>291 S Pine Hill Rd</t>
  </si>
  <si>
    <t>Griffin</t>
  </si>
  <si>
    <t>Guyton Christian Church</t>
  </si>
  <si>
    <t>PO Box 5</t>
  </si>
  <si>
    <t>Guyton</t>
  </si>
  <si>
    <t>31312-0005</t>
  </si>
  <si>
    <t>3495 Sugarloaf Pkwy</t>
  </si>
  <si>
    <t>30044-5402</t>
  </si>
  <si>
    <t>Loganville Christian Church</t>
  </si>
  <si>
    <t>PO Box 304</t>
  </si>
  <si>
    <t>Loganville</t>
  </si>
  <si>
    <t>30052-0304</t>
  </si>
  <si>
    <t>2306 Vineville Ave</t>
  </si>
  <si>
    <t>6220 Thomaston Rd</t>
  </si>
  <si>
    <t>Chestnut Ridge Christian Church</t>
  </si>
  <si>
    <t>2663 Johnson Ferry Rd</t>
  </si>
  <si>
    <t>Marietta</t>
  </si>
  <si>
    <t>569 Frasier St SE</t>
  </si>
  <si>
    <t>30060-2301</t>
  </si>
  <si>
    <t>349 Kenwood Rd</t>
  </si>
  <si>
    <t>30214-3454</t>
  </si>
  <si>
    <t>209 E 2nd Ave</t>
  </si>
  <si>
    <t>Rome</t>
  </si>
  <si>
    <t>30161-3147</t>
  </si>
  <si>
    <t>Sandersville</t>
  </si>
  <si>
    <t>31082-0045</t>
  </si>
  <si>
    <t>Atlanta First Christian Church</t>
  </si>
  <si>
    <t>4532 Lavista Rd</t>
  </si>
  <si>
    <t>Tucker</t>
  </si>
  <si>
    <t>30084-4207</t>
  </si>
  <si>
    <t>1905 N Patterson St</t>
  </si>
  <si>
    <t>Valdosta</t>
  </si>
  <si>
    <t>31602-2942</t>
  </si>
  <si>
    <t>100 N Houston Rd</t>
  </si>
  <si>
    <t>Warner Robins</t>
  </si>
  <si>
    <t>31093-3040</t>
  </si>
  <si>
    <t>PO Box 287</t>
  </si>
  <si>
    <t>Watkinsville</t>
  </si>
  <si>
    <t>30677-0008</t>
  </si>
  <si>
    <t>1130 Union Church Rd</t>
  </si>
  <si>
    <t>PO Box 1428</t>
  </si>
  <si>
    <t>Waycross</t>
  </si>
  <si>
    <t>275 N Fifth Ave</t>
  </si>
  <si>
    <t>Winder</t>
  </si>
  <si>
    <t>30680-1510</t>
  </si>
  <si>
    <t>Peachtree Corners Christian Church (DOC)</t>
  </si>
  <si>
    <t>6060 Spalding Dr</t>
  </si>
  <si>
    <t>Norcross</t>
  </si>
  <si>
    <t>Ray of Hope Christian Church</t>
  </si>
  <si>
    <t>2778 Snapfinger Rd</t>
  </si>
  <si>
    <t>Shiloh Christian Church</t>
  </si>
  <si>
    <t>Livers/ 731 Berryman Place</t>
  </si>
  <si>
    <t>Johns Creek Christian Church</t>
  </si>
  <si>
    <t>10800 Bell Rd</t>
  </si>
  <si>
    <t>Cherry Log Christian Church</t>
  </si>
  <si>
    <t>Cherry Log</t>
  </si>
  <si>
    <t>30522-0289</t>
  </si>
  <si>
    <t>Eagle's Landing Christian Church</t>
  </si>
  <si>
    <t>1748 Brannan Rd</t>
  </si>
  <si>
    <t>McDonough</t>
  </si>
  <si>
    <t>SANCTUARY DISCIPLES OF CHRIST</t>
  </si>
  <si>
    <t>5201 Leary Rd</t>
  </si>
  <si>
    <t>31721-8661</t>
  </si>
  <si>
    <t>2016 Support Summary</t>
  </si>
  <si>
    <t>ARIZONA</t>
  </si>
  <si>
    <t>CANADA</t>
  </si>
  <si>
    <t>CAPITAL AREA</t>
  </si>
  <si>
    <t>CENTRAL ROCKY MOUNTAIN</t>
  </si>
  <si>
    <t>FLORIDA</t>
  </si>
  <si>
    <t>GEORGIA</t>
  </si>
  <si>
    <t>GREAT RIVER</t>
  </si>
  <si>
    <t>GREATER KANSAS CITY</t>
  </si>
  <si>
    <t>ILLINOIS - WISCONSIN</t>
  </si>
  <si>
    <t>INDIANA</t>
  </si>
  <si>
    <t>KENTUCKY</t>
  </si>
  <si>
    <t>MID-AMERICA</t>
  </si>
  <si>
    <t>NEBRASKA</t>
  </si>
  <si>
    <t>NORTH CAROLINA</t>
  </si>
  <si>
    <t>NORTHEASTERN</t>
  </si>
  <si>
    <t>NORTHERN CALIFORNIA - NEVADA</t>
  </si>
  <si>
    <t>NORTHWEST REGION</t>
  </si>
  <si>
    <t>OHIO</t>
  </si>
  <si>
    <t>OKLAHOMA</t>
  </si>
  <si>
    <t>OREGON &amp; SW IDAHO</t>
  </si>
  <si>
    <t>PACIFIC SOUTHWEST</t>
  </si>
  <si>
    <t>PENNSYLVANIA</t>
  </si>
  <si>
    <t>SOUTHWEST REGION</t>
  </si>
  <si>
    <t>TENNESSEE</t>
  </si>
  <si>
    <t>UPPER MIDWEST</t>
  </si>
  <si>
    <t>VIRGINIA</t>
  </si>
  <si>
    <t>WEST VIRGINIA</t>
  </si>
  <si>
    <t>ALABAMA - NORTHWEST FLORIDA</t>
  </si>
  <si>
    <t>Alabama</t>
  </si>
  <si>
    <t>Roebuck Christian Church</t>
  </si>
  <si>
    <t>8701 4th Ave S</t>
  </si>
  <si>
    <t>35206-2828</t>
  </si>
  <si>
    <t>36862</t>
  </si>
  <si>
    <t>Cottondale Christian Church</t>
  </si>
  <si>
    <t>PO Box 82</t>
  </si>
  <si>
    <t>Cottondale</t>
  </si>
  <si>
    <t>35453-0101</t>
  </si>
  <si>
    <t>Fairfax First Christian Church</t>
  </si>
  <si>
    <t>302 Boulevard</t>
  </si>
  <si>
    <t>36854-4849</t>
  </si>
  <si>
    <t>Hayneville Christian Church</t>
  </si>
  <si>
    <t>36040-0215</t>
  </si>
  <si>
    <t>Woods Chapel Christian Church</t>
  </si>
  <si>
    <t xml:space="preserve">***WHOA DO NOT MAIL***
</t>
  </si>
  <si>
    <t>36040</t>
  </si>
  <si>
    <t>PO Box 452</t>
  </si>
  <si>
    <t>Lanett</t>
  </si>
  <si>
    <t>36863-0452</t>
  </si>
  <si>
    <t>c/o Nathan Hartley</t>
  </si>
  <si>
    <t>36047</t>
  </si>
  <si>
    <t>***</t>
  </si>
  <si>
    <t>36102</t>
  </si>
  <si>
    <t>Braggs Christian Church</t>
  </si>
  <si>
    <t>1210 Crook Rd</t>
  </si>
  <si>
    <t>Minter</t>
  </si>
  <si>
    <t>36761-4140</t>
  </si>
  <si>
    <t>191 Jackson Rd</t>
  </si>
  <si>
    <t>36040-4422</t>
  </si>
  <si>
    <t>New Bethel Christian Church</t>
  </si>
  <si>
    <t>737 Old Central Rd</t>
  </si>
  <si>
    <t>36037-6146</t>
  </si>
  <si>
    <t>Grateful Life Community Church</t>
  </si>
  <si>
    <t>PO Box 2481</t>
  </si>
  <si>
    <t>35804-2481</t>
  </si>
  <si>
    <t>Ambassadors for Christ</t>
  </si>
  <si>
    <t>822 South St</t>
  </si>
  <si>
    <t>36037-1836</t>
  </si>
  <si>
    <t>New Salem Christian Church</t>
  </si>
  <si>
    <t>PO Box 384</t>
  </si>
  <si>
    <t>36040-0384</t>
  </si>
  <si>
    <t>Misc Alabama-NW Florida Region</t>
  </si>
  <si>
    <t>861 Highway 52</t>
  </si>
  <si>
    <t>Alaska</t>
  </si>
  <si>
    <t>PO Box 1241</t>
  </si>
  <si>
    <t>Globe</t>
  </si>
  <si>
    <t>85502-1241</t>
  </si>
  <si>
    <t>805 N Country Club Dr</t>
  </si>
  <si>
    <t>85201-4105</t>
  </si>
  <si>
    <t>3951 W Happy Valley Rd</t>
  </si>
  <si>
    <t>85310</t>
  </si>
  <si>
    <t>Templo Cristiano Central</t>
  </si>
  <si>
    <t>2131 E Thomas Rd</t>
  </si>
  <si>
    <t>85016-7857</t>
  </si>
  <si>
    <t>Centro Familiar Ministerios de Reconiliacion</t>
  </si>
  <si>
    <t>742 S Parsell Cir</t>
  </si>
  <si>
    <t>85204-3432</t>
  </si>
  <si>
    <t>Nuevo Horizonte Internacional</t>
  </si>
  <si>
    <t>**</t>
  </si>
  <si>
    <t>Avondale</t>
  </si>
  <si>
    <t>85392</t>
  </si>
  <si>
    <t>Iglesia Comunidad Cristiana</t>
  </si>
  <si>
    <t>La Vida Nueva</t>
  </si>
  <si>
    <t>Haitian Christian Ministry</t>
  </si>
  <si>
    <t>PO Box 2645</t>
  </si>
  <si>
    <t>Chandler</t>
  </si>
  <si>
    <t>85244-2645</t>
  </si>
  <si>
    <t>Alfa y Omega</t>
  </si>
  <si>
    <t>Cristo en Pan de la Familia</t>
  </si>
  <si>
    <t xml:space="preserve">c/o First Christian Church
</t>
  </si>
  <si>
    <t>85201-4192</t>
  </si>
  <si>
    <t>Misc Arizona Region</t>
  </si>
  <si>
    <t>4423 N 24th St Ste 700</t>
  </si>
  <si>
    <t>85016-5588</t>
  </si>
  <si>
    <t>Westlock Community Church of Chr</t>
  </si>
  <si>
    <t>P O Box 5657</t>
  </si>
  <si>
    <t>Westlock</t>
  </si>
  <si>
    <t>Alberta</t>
  </si>
  <si>
    <t>T7P 2P6</t>
  </si>
  <si>
    <t>PO Box 706</t>
  </si>
  <si>
    <t>Bald Knob</t>
  </si>
  <si>
    <t>Arkansas</t>
  </si>
  <si>
    <t>72010-0706</t>
  </si>
  <si>
    <t>8120 N Pine St</t>
  </si>
  <si>
    <t>Tull</t>
  </si>
  <si>
    <t>72015-7934</t>
  </si>
  <si>
    <t>PO Box 198</t>
  </si>
  <si>
    <t>72018-0198</t>
  </si>
  <si>
    <t>807 SE 14th St</t>
  </si>
  <si>
    <t>Bentonville</t>
  </si>
  <si>
    <t>72712-6716</t>
  </si>
  <si>
    <t>PO Box 187</t>
  </si>
  <si>
    <t>Berryville</t>
  </si>
  <si>
    <t>72616-0187</t>
  </si>
  <si>
    <t>El Dorado</t>
  </si>
  <si>
    <t>71731-0267</t>
  </si>
  <si>
    <t>72601</t>
  </si>
  <si>
    <t>All People's Church</t>
  </si>
  <si>
    <t>15 Georgetown Road</t>
  </si>
  <si>
    <t>Prince Edward Island</t>
  </si>
  <si>
    <t>Lakeshore Drive Christian Church</t>
  </si>
  <si>
    <t>1843 Shady Grove Rd</t>
  </si>
  <si>
    <t>71901-8944</t>
  </si>
  <si>
    <t>Cross Street Christian Church</t>
  </si>
  <si>
    <t>PO Box 164037</t>
  </si>
  <si>
    <t>72216-4037</t>
  </si>
  <si>
    <t>Mount Sinai Christian Church</t>
  </si>
  <si>
    <t>522 N Hickory St</t>
  </si>
  <si>
    <t>72114-4952</t>
  </si>
  <si>
    <t>ERMEN LN &amp; FORD AVE</t>
  </si>
  <si>
    <t>OSCEOLA</t>
  </si>
  <si>
    <t>72370</t>
  </si>
  <si>
    <t>72855-0369</t>
  </si>
  <si>
    <t>Mount Beulah Christian Church</t>
  </si>
  <si>
    <t>211 Park Pl</t>
  </si>
  <si>
    <t>71601-6636</t>
  </si>
  <si>
    <t>4850 Colombo Cres</t>
  </si>
  <si>
    <t>L5M 7P3</t>
  </si>
  <si>
    <t>2721 W Highway 36</t>
  </si>
  <si>
    <t>Searcy</t>
  </si>
  <si>
    <t>72143-8800</t>
  </si>
  <si>
    <t>c/o Paul Grove</t>
  </si>
  <si>
    <t>72150-2130</t>
  </si>
  <si>
    <t>Wood Memorial Christian Church</t>
  </si>
  <si>
    <t>921 Broadway St</t>
  </si>
  <si>
    <t>72956-5835</t>
  </si>
  <si>
    <t>Cephas Chapel Christian Church</t>
  </si>
  <si>
    <t xml:space="preserve">c/o R. L. Williams
</t>
  </si>
  <si>
    <t>72206-1934</t>
  </si>
  <si>
    <t>PO Box 13124</t>
  </si>
  <si>
    <t>Maumelle</t>
  </si>
  <si>
    <t>72113-0124</t>
  </si>
  <si>
    <t>Millwood Christian Church</t>
  </si>
  <si>
    <t>3450 W Pleasant Grove Rd</t>
  </si>
  <si>
    <t>72758-8060</t>
  </si>
  <si>
    <t>Disciples Christian Fellowship, Inc.</t>
  </si>
  <si>
    <t>2400 Richmond Rd Ste 57</t>
  </si>
  <si>
    <t>Texas</t>
  </si>
  <si>
    <t>75503-2460</t>
  </si>
  <si>
    <t>Eglise Chretienne de la Pentecote Missionaire des Prieres</t>
  </si>
  <si>
    <t>68 Boulevard Cartier West</t>
  </si>
  <si>
    <t>Laval</t>
  </si>
  <si>
    <t>Quebec</t>
  </si>
  <si>
    <t>H7N 2H5</t>
  </si>
  <si>
    <t>MISC GREAT RIVER REGION</t>
  </si>
  <si>
    <t>9302 Geyer Springs Rd</t>
  </si>
  <si>
    <t>72209-7849</t>
  </si>
  <si>
    <t>2441 San Jose Ave</t>
  </si>
  <si>
    <t>Alameda</t>
  </si>
  <si>
    <t>94501-5266</t>
  </si>
  <si>
    <t>2725 Minta Ln</t>
  </si>
  <si>
    <t>Antioch</t>
  </si>
  <si>
    <t>94509-4701</t>
  </si>
  <si>
    <t>PO Box 1238</t>
  </si>
  <si>
    <t>Colusa</t>
  </si>
  <si>
    <t>95932-1238</t>
  </si>
  <si>
    <t>P O Box 473</t>
  </si>
  <si>
    <t>96021-0473</t>
  </si>
  <si>
    <t>United Congregational Christian Church</t>
  </si>
  <si>
    <t>900 Hodgson St</t>
  </si>
  <si>
    <t>95503-5436</t>
  </si>
  <si>
    <t>Galt Christian Church</t>
  </si>
  <si>
    <t>732 Myrtle Ave</t>
  </si>
  <si>
    <t>Galt</t>
  </si>
  <si>
    <t>95632-1728</t>
  </si>
  <si>
    <t>Geyserville Christian Church</t>
  </si>
  <si>
    <t>PO Box 348</t>
  </si>
  <si>
    <t>Geyserville</t>
  </si>
  <si>
    <t>95441-0348</t>
  </si>
  <si>
    <t>701 S Hutchins St</t>
  </si>
  <si>
    <t>Lodi</t>
  </si>
  <si>
    <t>95240-4641</t>
  </si>
  <si>
    <t>1345 E Olive Ave</t>
  </si>
  <si>
    <t>Merced</t>
  </si>
  <si>
    <t>95340-1697</t>
  </si>
  <si>
    <t>111 Fairmount Ave</t>
  </si>
  <si>
    <t>94611-5918</t>
  </si>
  <si>
    <t>5738 Pentz Rd</t>
  </si>
  <si>
    <t>Paradise</t>
  </si>
  <si>
    <t>95969-6041</t>
  </si>
  <si>
    <t>1020 N Prospect St</t>
  </si>
  <si>
    <t>Porterville</t>
  </si>
  <si>
    <t>93257-7004</t>
  </si>
  <si>
    <t>Cottage Way Christian Church</t>
  </si>
  <si>
    <t>2117 Cottage Way</t>
  </si>
  <si>
    <t>95825-1064</t>
  </si>
  <si>
    <t>1190 Davis St</t>
  </si>
  <si>
    <t>San Leandro</t>
  </si>
  <si>
    <t>94577-2599</t>
  </si>
  <si>
    <t>Fairview Community Christian Church</t>
  </si>
  <si>
    <t>1991 Pacific Ave</t>
  </si>
  <si>
    <t>Trowbridge</t>
  </si>
  <si>
    <t>95659-9601</t>
  </si>
  <si>
    <t>180 S Denair Ave</t>
  </si>
  <si>
    <t>Turlock</t>
  </si>
  <si>
    <t>95380-4516</t>
  </si>
  <si>
    <t>705 N State St, PMB 433</t>
  </si>
  <si>
    <t>Ukiah</t>
  </si>
  <si>
    <t>95482</t>
  </si>
  <si>
    <t>Eglise Evangelique Mahanaim de la Rive Nord</t>
  </si>
  <si>
    <t>139 Gentilly</t>
  </si>
  <si>
    <t>H7K 1S8</t>
  </si>
  <si>
    <t>15 Madison St Ste 201</t>
  </si>
  <si>
    <t>Watsonville</t>
  </si>
  <si>
    <t>95076-4491</t>
  </si>
  <si>
    <t>701 Eagan Ave</t>
  </si>
  <si>
    <t>92223</t>
  </si>
  <si>
    <t>90706</t>
  </si>
  <si>
    <t>Covina Christian Church</t>
  </si>
  <si>
    <t>240 S Grand Ave</t>
  </si>
  <si>
    <t>Covina</t>
  </si>
  <si>
    <t>91724-3237</t>
  </si>
  <si>
    <t>15709 S Normandie Ave</t>
  </si>
  <si>
    <t>90247-4310</t>
  </si>
  <si>
    <t>11231 Chapman Ave</t>
  </si>
  <si>
    <t>Garden Grove</t>
  </si>
  <si>
    <t>92840-3389</t>
  </si>
  <si>
    <t>4459 Lowell Ave</t>
  </si>
  <si>
    <t>La Crescenta</t>
  </si>
  <si>
    <t>91214-2365</t>
  </si>
  <si>
    <t>PO Box 698</t>
  </si>
  <si>
    <t>Glendora</t>
  </si>
  <si>
    <t>91740-0698</t>
  </si>
  <si>
    <t>First Christian Church of Laguna Woods</t>
  </si>
  <si>
    <t>PO Box 2516</t>
  </si>
  <si>
    <t>Laguna Hills</t>
  </si>
  <si>
    <t>92654-2516</t>
  </si>
  <si>
    <t>Ramona Ave Christian Church</t>
  </si>
  <si>
    <t>San Dimas</t>
  </si>
  <si>
    <t>91773-0295</t>
  </si>
  <si>
    <t>All Peoples Christian Church</t>
  </si>
  <si>
    <t>822 E 20th St</t>
  </si>
  <si>
    <t>90011-1104</t>
  </si>
  <si>
    <t>209 W 55th St</t>
  </si>
  <si>
    <t>90037-4103</t>
  </si>
  <si>
    <t>East 105th Street Christian Chur</t>
  </si>
  <si>
    <t>10500 Avalon Blvd</t>
  </si>
  <si>
    <t>90003-4925</t>
  </si>
  <si>
    <t>Filipino Christian Church</t>
  </si>
  <si>
    <t>301 N Union Ave</t>
  </si>
  <si>
    <t>90026-5411</t>
  </si>
  <si>
    <t>Gateway Christian Church</t>
  </si>
  <si>
    <t>11760 Gateway Blvd</t>
  </si>
  <si>
    <t>90064-2825</t>
  </si>
  <si>
    <t>Eglise Parole de Vie</t>
  </si>
  <si>
    <t>1225 Rue Ladouceur</t>
  </si>
  <si>
    <t>Joliette</t>
  </si>
  <si>
    <t>J6E3X3</t>
  </si>
  <si>
    <t>PO Box 452762</t>
  </si>
  <si>
    <t>90045-8538</t>
  </si>
  <si>
    <t>3340 Sanborn Ave</t>
  </si>
  <si>
    <t>Lynwood</t>
  </si>
  <si>
    <t>90262-3382</t>
  </si>
  <si>
    <t>Mission Hills Christian Church</t>
  </si>
  <si>
    <t>14941 Devonshire St</t>
  </si>
  <si>
    <t>Mission Hills</t>
  </si>
  <si>
    <t>91345-2821</t>
  </si>
  <si>
    <t>13820 Studebaker Rd</t>
  </si>
  <si>
    <t>90650-3538</t>
  </si>
  <si>
    <t>Sunset Park Christian Church</t>
  </si>
  <si>
    <t>1515 Maple St</t>
  </si>
  <si>
    <t>Santa Monica</t>
  </si>
  <si>
    <t>90405-2632</t>
  </si>
  <si>
    <t>South Pasadena Christian Church</t>
  </si>
  <si>
    <t>1316 Lyndon St</t>
  </si>
  <si>
    <t>South Pasadena</t>
  </si>
  <si>
    <t>91030-3721</t>
  </si>
  <si>
    <t>Temple City Christian Church</t>
  </si>
  <si>
    <t>9723 Garibaldi Ave</t>
  </si>
  <si>
    <t>Temple City</t>
  </si>
  <si>
    <t>91780-1796</t>
  </si>
  <si>
    <t>4839 Market St, Unit C</t>
  </si>
  <si>
    <t>93003-8053</t>
  </si>
  <si>
    <t>6355 Greenleaf Ave</t>
  </si>
  <si>
    <t>90601-3589</t>
  </si>
  <si>
    <t>Brush with the Spirit</t>
  </si>
  <si>
    <t>T2W6E4</t>
  </si>
  <si>
    <t>Fuente de Vida Christian Church</t>
  </si>
  <si>
    <t>Shepherd of the Hills DOC/UCC</t>
  </si>
  <si>
    <t>30111 Niguel Rd Ste G</t>
  </si>
  <si>
    <t>Laguna Niguel</t>
  </si>
  <si>
    <t>92677-2260</t>
  </si>
  <si>
    <t>Wilshire Korean Christian Church</t>
  </si>
  <si>
    <t>3435 Wilshire Blvd Ste 101</t>
  </si>
  <si>
    <t>90010-1902</t>
  </si>
  <si>
    <t>Hollywood Korea Christian Church</t>
  </si>
  <si>
    <t>1920 W 3rd St</t>
  </si>
  <si>
    <t>90057-2304</t>
  </si>
  <si>
    <t>Iglesia Cristiana de Sun Valle</t>
  </si>
  <si>
    <t xml:space="preserve">c/o Samuel Ramirez
</t>
  </si>
  <si>
    <t>Sun Valley</t>
  </si>
  <si>
    <t>91352-4731</t>
  </si>
  <si>
    <t>South Bay Korean Christian Churc</t>
  </si>
  <si>
    <t xml:space="preserve">c/o Dae Jin Ahn
</t>
  </si>
  <si>
    <t>Redondo Beach</t>
  </si>
  <si>
    <t>90277-3128</t>
  </si>
  <si>
    <t>Iglesia Cristiana de la Vida Abundante</t>
  </si>
  <si>
    <t>PO Box 113</t>
  </si>
  <si>
    <t>Mount Rainier</t>
  </si>
  <si>
    <t>Maryland</t>
  </si>
  <si>
    <t>20712-0113</t>
  </si>
  <si>
    <t>Iglesia Cristiana Oasis en el Desierto</t>
  </si>
  <si>
    <t>18461 Mariposa Ave</t>
  </si>
  <si>
    <t>92508-9614</t>
  </si>
  <si>
    <t>Jabbok International Ministries Church of Christ</t>
  </si>
  <si>
    <t>2912 Ritchie Rd</t>
  </si>
  <si>
    <t>Forestville</t>
  </si>
  <si>
    <t>20747-3751</t>
  </si>
  <si>
    <t>Los Angeles Christian Church</t>
  </si>
  <si>
    <t>SUNG DOH EE/1335 BRUCE AVE</t>
  </si>
  <si>
    <t>GLENDALE</t>
  </si>
  <si>
    <t>91202-2034</t>
  </si>
  <si>
    <t>Iglesia Cristiana del Este Whittier</t>
  </si>
  <si>
    <t>9951 Mills Ave</t>
  </si>
  <si>
    <t>90604-1033</t>
  </si>
  <si>
    <t>Centro Nueva Vida Iglesia Apostolica</t>
  </si>
  <si>
    <t>3550 Sheridan Blvd</t>
  </si>
  <si>
    <t>Colorado</t>
  </si>
  <si>
    <t>80212-2050</t>
  </si>
  <si>
    <t>Pacific Islanders Fellowship</t>
  </si>
  <si>
    <t>2025 Kipling St</t>
  </si>
  <si>
    <t>80215-1501</t>
  </si>
  <si>
    <t>Centro Familiar Cristiana</t>
  </si>
  <si>
    <t>92405-0926</t>
  </si>
  <si>
    <t>2518 Eagle Ave</t>
  </si>
  <si>
    <t>94501-1527</t>
  </si>
  <si>
    <t>Iglesia Discipulos de Cristo</t>
  </si>
  <si>
    <t>90706-5721</t>
  </si>
  <si>
    <t>Iglesia Cristiana Fuente de Vida</t>
  </si>
  <si>
    <t>564 N Chestnut Ave</t>
  </si>
  <si>
    <t>Rialto</t>
  </si>
  <si>
    <t>92376-5203</t>
  </si>
  <si>
    <t>Revival Korean Christian Church</t>
  </si>
  <si>
    <t>3532 Gemini Way</t>
  </si>
  <si>
    <t>95827-2926</t>
  </si>
  <si>
    <t>Mission Gathering Christian Church</t>
  </si>
  <si>
    <t>3090 Polk Ave</t>
  </si>
  <si>
    <t>92104-2633</t>
  </si>
  <si>
    <t>Iglesia del Valle Lancaster</t>
  </si>
  <si>
    <t>1372 Jenner St</t>
  </si>
  <si>
    <t>93534-2121</t>
  </si>
  <si>
    <t>Sallims Christian Church</t>
  </si>
  <si>
    <t>Na Num Christian Church</t>
  </si>
  <si>
    <t>7938 Riggins Rd</t>
  </si>
  <si>
    <t>Phelan</t>
  </si>
  <si>
    <t>92371-8718</t>
  </si>
  <si>
    <t>Iglesia del Valle</t>
  </si>
  <si>
    <t>Casa de Oracion of Fullerton</t>
  </si>
  <si>
    <t>92832</t>
  </si>
  <si>
    <t>Centro de Alabanza Emanuel</t>
  </si>
  <si>
    <t>1061 W 27th St</t>
  </si>
  <si>
    <t>92405-3121</t>
  </si>
  <si>
    <t>First Mongolian Christian Church</t>
  </si>
  <si>
    <t>First Tongan Christian Church</t>
  </si>
  <si>
    <t>Salt Lake City</t>
  </si>
  <si>
    <t>Utah</t>
  </si>
  <si>
    <t>84119</t>
  </si>
  <si>
    <t>Iglesia Cristiana Emanuel</t>
  </si>
  <si>
    <t>P O Box 2513</t>
  </si>
  <si>
    <t>92377</t>
  </si>
  <si>
    <t>Loving Jesus Christian Church</t>
  </si>
  <si>
    <t>464 E Walnut St</t>
  </si>
  <si>
    <t>91101-1632</t>
  </si>
  <si>
    <t>Vision of Jesus Church</t>
  </si>
  <si>
    <t>1033 S Harvard Blvd</t>
  </si>
  <si>
    <t>90006-2403</t>
  </si>
  <si>
    <t>Casa de Refugio Christian Church</t>
  </si>
  <si>
    <t>NEW BETHEL CHRISTIAN CHURCH</t>
  </si>
  <si>
    <t>5742 NW 2nd Ave</t>
  </si>
  <si>
    <t>33127-1608</t>
  </si>
  <si>
    <t>c/o Mayfair Christian Church</t>
  </si>
  <si>
    <t>PO Box 862</t>
  </si>
  <si>
    <t>Dade City</t>
  </si>
  <si>
    <t>33526-0862</t>
  </si>
  <si>
    <t>94602</t>
  </si>
  <si>
    <t>CHAM</t>
  </si>
  <si>
    <t>304 N 6th St</t>
  </si>
  <si>
    <t>95112-5266</t>
  </si>
  <si>
    <t>the Table</t>
  </si>
  <si>
    <t>2800 Stanton St</t>
  </si>
  <si>
    <t>94702-2523</t>
  </si>
  <si>
    <t>NEW SPRING CHRISTIAN CHURCH</t>
  </si>
  <si>
    <t>1175 Ranchero Way Apt 12</t>
  </si>
  <si>
    <t>95117-3139</t>
  </si>
  <si>
    <t>Walking Faith Korean-American Christian Church</t>
  </si>
  <si>
    <t>3422 Flora Vista Ave</t>
  </si>
  <si>
    <t>Santa Clara</t>
  </si>
  <si>
    <t>95051-2103</t>
  </si>
  <si>
    <t>Sinapi Seed Fellowship</t>
  </si>
  <si>
    <t>3907 Middlefield Rd Apt A</t>
  </si>
  <si>
    <t>94303-4737</t>
  </si>
  <si>
    <t>Iglesia del Pueblo de Porterville</t>
  </si>
  <si>
    <t>Salem Evangelical Church</t>
  </si>
  <si>
    <t>140 NW 79th St</t>
  </si>
  <si>
    <t>33150-3016</t>
  </si>
  <si>
    <t>MISC CALIF N - NEV REGION</t>
  </si>
  <si>
    <t>111-A FAIRMOUNT AVE</t>
  </si>
  <si>
    <t>OAKLAND</t>
  </si>
  <si>
    <t>94611</t>
  </si>
  <si>
    <t>MISC PACIFIC SOUTHWEST REGION</t>
  </si>
  <si>
    <t>2401 Lake Ave</t>
  </si>
  <si>
    <t>Altadena</t>
  </si>
  <si>
    <t>91001-2418</t>
  </si>
  <si>
    <t>Iglesia Cristiana Encuentro con Dios</t>
  </si>
  <si>
    <t>16116 San Bernardino Ave</t>
  </si>
  <si>
    <t>92335-5507</t>
  </si>
  <si>
    <t>518 1st St</t>
  </si>
  <si>
    <t>Alamosa</t>
  </si>
  <si>
    <t>81101-2622</t>
  </si>
  <si>
    <t>80026</t>
  </si>
  <si>
    <t>80211</t>
  </si>
  <si>
    <t>10050 E Harvard Ave Apt A404</t>
  </si>
  <si>
    <t>80231-6631</t>
  </si>
  <si>
    <t>Celebration Community Christian Church</t>
  </si>
  <si>
    <t>1650 S Birch St</t>
  </si>
  <si>
    <t>80222-4108</t>
  </si>
  <si>
    <t>Evergreen Christian Church</t>
  </si>
  <si>
    <t>Evergreen</t>
  </si>
  <si>
    <t>80437-0427</t>
  </si>
  <si>
    <t>PO Box 648</t>
  </si>
  <si>
    <t>Monte Vista</t>
  </si>
  <si>
    <t>81144-0648</t>
  </si>
  <si>
    <t>400 S 9th St</t>
  </si>
  <si>
    <t>Rocky Ford</t>
  </si>
  <si>
    <t>81067-1637</t>
  </si>
  <si>
    <t>Christian Church of Windsor</t>
  </si>
  <si>
    <t>530 Walnut St</t>
  </si>
  <si>
    <t>80550-5146</t>
  </si>
  <si>
    <t>Fireside Christian Church</t>
  </si>
  <si>
    <t xml:space="preserve">c/o Debbie Gerkin
</t>
  </si>
  <si>
    <t>80011</t>
  </si>
  <si>
    <t>Milagro (Miracle) Christian Church</t>
  </si>
  <si>
    <t>2111 S Pueblo Blvd</t>
  </si>
  <si>
    <t>81005-5806</t>
  </si>
  <si>
    <t>Christian Restoration Outreach Center Ministries</t>
  </si>
  <si>
    <t>3190 W Commercial Blvd</t>
  </si>
  <si>
    <t>Tamarac</t>
  </si>
  <si>
    <t>33309-3450</t>
  </si>
  <si>
    <t>EGLISE CRETIENNE INTERNATIONAL DE JESUS</t>
  </si>
  <si>
    <t>94 NW 42nd St</t>
  </si>
  <si>
    <t>33309-4704</t>
  </si>
  <si>
    <t>Misc Central Rocky Mountain Region</t>
  </si>
  <si>
    <t>2950 Tennyson St # 300</t>
  </si>
  <si>
    <t>80212-3029</t>
  </si>
  <si>
    <t>Connecticut</t>
  </si>
  <si>
    <t>Cathedral of Blessing</t>
  </si>
  <si>
    <t>4181 Taggart Cay S</t>
  </si>
  <si>
    <t>34233-4831</t>
  </si>
  <si>
    <t>Put God First Ministries, Intl.</t>
  </si>
  <si>
    <t>295 NW 199th St</t>
  </si>
  <si>
    <t>Miami Gardens</t>
  </si>
  <si>
    <t>33169-2920</t>
  </si>
  <si>
    <t>Delaware</t>
  </si>
  <si>
    <t>Haitian Pentecostal Church</t>
  </si>
  <si>
    <t xml:space="preserve">c/o Gabrielle Montilus
</t>
  </si>
  <si>
    <t>21804-4403</t>
  </si>
  <si>
    <t>District of Columbia</t>
  </si>
  <si>
    <t>National City Christian Church</t>
  </si>
  <si>
    <t>5 Thomas Cir NW Fl 2</t>
  </si>
  <si>
    <t>20005-4127</t>
  </si>
  <si>
    <t>Shepherd Park Christian Church</t>
  </si>
  <si>
    <t>7900 Eastern Ave NW</t>
  </si>
  <si>
    <t>20012-1310</t>
  </si>
  <si>
    <t>Twelfth Street Christian Church</t>
  </si>
  <si>
    <t>1812 12th St NW</t>
  </si>
  <si>
    <t>20009-4422</t>
  </si>
  <si>
    <t>2217 Minnesota Ave SE</t>
  </si>
  <si>
    <t>20020-5323</t>
  </si>
  <si>
    <t>MISC CAPITAL AREA REGION</t>
  </si>
  <si>
    <t>8814 Kensington Pkwy Ste 208</t>
  </si>
  <si>
    <t>400 S Oak Ave</t>
  </si>
  <si>
    <t>Bartow</t>
  </si>
  <si>
    <t>33830-4839</t>
  </si>
  <si>
    <t>1001 NE King's Hwy</t>
  </si>
  <si>
    <t>Homestead</t>
  </si>
  <si>
    <t>33030</t>
  </si>
  <si>
    <t>25 W 9th St</t>
  </si>
  <si>
    <t>32206-3602</t>
  </si>
  <si>
    <t>Lynnwood Christian Church</t>
  </si>
  <si>
    <t>PO Box 7797</t>
  </si>
  <si>
    <t>32238-0797</t>
  </si>
  <si>
    <t>Lehigh Acres</t>
  </si>
  <si>
    <t>33970-0427</t>
  </si>
  <si>
    <t>McIntosh Christian Church</t>
  </si>
  <si>
    <t>PO Box 72</t>
  </si>
  <si>
    <t>Mc Intosh</t>
  </si>
  <si>
    <t>32664-0072</t>
  </si>
  <si>
    <t>Lighthouse Christian Church</t>
  </si>
  <si>
    <t>1250 N Banana River Dr</t>
  </si>
  <si>
    <t>Merritt Is</t>
  </si>
  <si>
    <t>32952-5758</t>
  </si>
  <si>
    <t>2455 NW 68th St</t>
  </si>
  <si>
    <t>33147-6858</t>
  </si>
  <si>
    <t>975 Imperial Golf Course Blvd Ste 111</t>
  </si>
  <si>
    <t>Naples</t>
  </si>
  <si>
    <t>34110-1087</t>
  </si>
  <si>
    <t>203 Washington St</t>
  </si>
  <si>
    <t>New Smyrna Beach</t>
  </si>
  <si>
    <t>32168-7042</t>
  </si>
  <si>
    <t>50 Seville St</t>
  </si>
  <si>
    <t>Ormond Beach</t>
  </si>
  <si>
    <t>32174-7647</t>
  </si>
  <si>
    <t>Bay Point Christian Church</t>
  </si>
  <si>
    <t>2001 62nd Ave S</t>
  </si>
  <si>
    <t>St Petersburg</t>
  </si>
  <si>
    <t>33712-5717</t>
  </si>
  <si>
    <t>Mt Zion Christian Church</t>
  </si>
  <si>
    <t>4030 15th Ave S</t>
  </si>
  <si>
    <t>33711-2754</t>
  </si>
  <si>
    <t>Beneva Christian Church</t>
  </si>
  <si>
    <t>4835 Beneva Rd</t>
  </si>
  <si>
    <t>34233-2110</t>
  </si>
  <si>
    <t>34241</t>
  </si>
  <si>
    <t>Galilee Christian Church</t>
  </si>
  <si>
    <t>14359 SW 95th Ave</t>
  </si>
  <si>
    <t>Summerfield</t>
  </si>
  <si>
    <t>34491-3608</t>
  </si>
  <si>
    <t>1100 Center Rd</t>
  </si>
  <si>
    <t>Venice</t>
  </si>
  <si>
    <t>34292-3809</t>
  </si>
  <si>
    <t>Iglesia Cristiana (DOC) de Miami</t>
  </si>
  <si>
    <t>17057 SW 94 Way</t>
  </si>
  <si>
    <t>33196</t>
  </si>
  <si>
    <t>Iglesia Cristiana de Deltona</t>
  </si>
  <si>
    <t>1580 Enterprise Osteen Rd</t>
  </si>
  <si>
    <t>32725-9520</t>
  </si>
  <si>
    <t>Iglesia Cristiana del Oeste</t>
  </si>
  <si>
    <t>6151 Clarcona Ocoee Rd</t>
  </si>
  <si>
    <t>32810-3916</t>
  </si>
  <si>
    <t>Suncoast Christian Church</t>
  </si>
  <si>
    <t>PO Box 6089</t>
  </si>
  <si>
    <t>Spring Hill</t>
  </si>
  <si>
    <t>34611-6089</t>
  </si>
  <si>
    <t>Faith Grace Ministries</t>
  </si>
  <si>
    <t>3019 Michigan Ave</t>
  </si>
  <si>
    <t>33916-1900</t>
  </si>
  <si>
    <t>Iglesia Cristiana Emmanuel</t>
  </si>
  <si>
    <t>PO Box 451061</t>
  </si>
  <si>
    <t>Kissimmee</t>
  </si>
  <si>
    <t>34745-1061</t>
  </si>
  <si>
    <t>Hope Christian Mission</t>
  </si>
  <si>
    <t>3701 N University Dr</t>
  </si>
  <si>
    <t>33065-1614</t>
  </si>
  <si>
    <t>GOOD SHEPERD MISSIONARY CHR CHURCH</t>
  </si>
  <si>
    <t>PO Box 600396</t>
  </si>
  <si>
    <t>North Miami Beach</t>
  </si>
  <si>
    <t>33160-0396</t>
  </si>
  <si>
    <t xml:space="preserve">***Do Not Mail
</t>
  </si>
  <si>
    <t>Americus</t>
  </si>
  <si>
    <t>31709</t>
  </si>
  <si>
    <t>Blood Price Church</t>
  </si>
  <si>
    <t>3152 Chesterfield Ct</t>
  </si>
  <si>
    <t>Snellville</t>
  </si>
  <si>
    <t>30039-4681</t>
  </si>
  <si>
    <t>Whole Armor of God</t>
  </si>
  <si>
    <t>705 Birchwood Rd SW</t>
  </si>
  <si>
    <t>30060-5125</t>
  </si>
  <si>
    <t>Fig Tree Christian Church</t>
  </si>
  <si>
    <t>42 Essex Ln</t>
  </si>
  <si>
    <t>30141-5423</t>
  </si>
  <si>
    <t>Church of the Misfits</t>
  </si>
  <si>
    <t>2864 Flowers Dr</t>
  </si>
  <si>
    <t>Douglasville</t>
  </si>
  <si>
    <t>30135-2104</t>
  </si>
  <si>
    <t>917 McNutt St</t>
  </si>
  <si>
    <t>Arkadelphia</t>
  </si>
  <si>
    <t>71923-3900</t>
  </si>
  <si>
    <t>Primera Iglesia Cristiana Hispana</t>
  </si>
  <si>
    <t>394 E Pine St</t>
  </si>
  <si>
    <t>Mary Esther</t>
  </si>
  <si>
    <t>32569-2601</t>
  </si>
  <si>
    <t>Arise Christian Church (DOC)</t>
  </si>
  <si>
    <t>PO Box 721837</t>
  </si>
  <si>
    <t>32872-1837</t>
  </si>
  <si>
    <t>PO Box 617</t>
  </si>
  <si>
    <t>Hope</t>
  </si>
  <si>
    <t>71802-0617</t>
  </si>
  <si>
    <t>Iglesia Cristiana Arbol de Vida</t>
  </si>
  <si>
    <t>6307 Dallas Ave</t>
  </si>
  <si>
    <t>32526</t>
  </si>
  <si>
    <t>Auditorio Vida Familiar</t>
  </si>
  <si>
    <t>MISC FLORIDA REGION</t>
  </si>
  <si>
    <t>1800 Pembrook Dr Ste 100</t>
  </si>
  <si>
    <t>32810-6372</t>
  </si>
  <si>
    <t>PO Box 1963</t>
  </si>
  <si>
    <t>72811-1963</t>
  </si>
  <si>
    <t>Peachtree Christian Church</t>
  </si>
  <si>
    <t>1580 Peachtree St NW</t>
  </si>
  <si>
    <t>Atlanta</t>
  </si>
  <si>
    <t>30309-2435</t>
  </si>
  <si>
    <t>629 Greene St</t>
  </si>
  <si>
    <t>30901-1427</t>
  </si>
  <si>
    <t>PO Box 1002</t>
  </si>
  <si>
    <t>31040-1002</t>
  </si>
  <si>
    <t>120 Carter St</t>
  </si>
  <si>
    <t>31021-6914</t>
  </si>
  <si>
    <t xml:space="preserve">c/o Willie J Simmons
</t>
  </si>
  <si>
    <t>31023-9501</t>
  </si>
  <si>
    <t>Damascus Christian Church</t>
  </si>
  <si>
    <t>307 Vineyard Rd</t>
  </si>
  <si>
    <t>30223-1027</t>
  </si>
  <si>
    <t>High Shoals Christian Church</t>
  </si>
  <si>
    <t>High Shoals</t>
  </si>
  <si>
    <t>30645-0026</t>
  </si>
  <si>
    <t>1982 Old Norcross Rd</t>
  </si>
  <si>
    <t>30044-2308</t>
  </si>
  <si>
    <t xml:space="preserve">c/o Beth Walker
</t>
  </si>
  <si>
    <t>Newnan</t>
  </si>
  <si>
    <t>30263-1551</t>
  </si>
  <si>
    <t>711 E Victory Dr</t>
  </si>
  <si>
    <t>31405-2318</t>
  </si>
  <si>
    <t>200 Antioch Rd</t>
  </si>
  <si>
    <t>30467-5734</t>
  </si>
  <si>
    <t>Hiltonia Christian Church</t>
  </si>
  <si>
    <t>200 Roberts St</t>
  </si>
  <si>
    <t>30467-4208</t>
  </si>
  <si>
    <t>Bethesda Christian Church</t>
  </si>
  <si>
    <t>31082</t>
  </si>
  <si>
    <t>PO Box 1273</t>
  </si>
  <si>
    <t>30677-0026</t>
  </si>
  <si>
    <t>4828 Centennial Rd</t>
  </si>
  <si>
    <t>White Plains</t>
  </si>
  <si>
    <t>30678</t>
  </si>
  <si>
    <t>Williamson Christian Church</t>
  </si>
  <si>
    <t>Williamson</t>
  </si>
  <si>
    <t>30292-3009</t>
  </si>
  <si>
    <t>30045</t>
  </si>
  <si>
    <t>First Atlanta Chinese Christian</t>
  </si>
  <si>
    <t>520 James Lee Dr</t>
  </si>
  <si>
    <t>Suwanee</t>
  </si>
  <si>
    <t>30024</t>
  </si>
  <si>
    <t>God's City of Refuge Christian Church</t>
  </si>
  <si>
    <t>520 Walnut St</t>
  </si>
  <si>
    <t>Hapeville</t>
  </si>
  <si>
    <t>30354-1159</t>
  </si>
  <si>
    <t>TRINITY CHRISTIAN CHURCH</t>
  </si>
  <si>
    <t>126 Lake Wildwood Dr</t>
  </si>
  <si>
    <t>31220-2631</t>
  </si>
  <si>
    <t>The Christian Church in Savannah</t>
  </si>
  <si>
    <t>210 Oxford Dr</t>
  </si>
  <si>
    <t>31405-5427</t>
  </si>
  <si>
    <t>Iglesia Cristiana Getsemani</t>
  </si>
  <si>
    <t>110 Hamm St</t>
  </si>
  <si>
    <t>31602-7020</t>
  </si>
  <si>
    <t>Fountain of Hope Christian Church</t>
  </si>
  <si>
    <t>PO Box 55039</t>
  </si>
  <si>
    <t>30308-5039</t>
  </si>
  <si>
    <t>Good Neighbor Christian Church</t>
  </si>
  <si>
    <t>10800 Bell Road</t>
  </si>
  <si>
    <t>Johns Creek</t>
  </si>
  <si>
    <t>30097</t>
  </si>
  <si>
    <t>Pacific Islands Christian Church</t>
  </si>
  <si>
    <t>Monterey Christian Church</t>
  </si>
  <si>
    <t>PO Box 201</t>
  </si>
  <si>
    <t>Monterey</t>
  </si>
  <si>
    <t>71354-0201</t>
  </si>
  <si>
    <t>Yellow Pine Christian Church</t>
  </si>
  <si>
    <t xml:space="preserve">c/o Howard Entwistle
</t>
  </si>
  <si>
    <t>Stonewall</t>
  </si>
  <si>
    <t>71078-9102</t>
  </si>
  <si>
    <t>Fayette Chapel Christian Church</t>
  </si>
  <si>
    <t>W CHAMBERS/PO BX 194</t>
  </si>
  <si>
    <t>LORMAN</t>
  </si>
  <si>
    <t>Mississippi</t>
  </si>
  <si>
    <t>39096</t>
  </si>
  <si>
    <t>270 Shadow Moss Dr</t>
  </si>
  <si>
    <t>30605-3469</t>
  </si>
  <si>
    <t>MISC GEORGIA REGION</t>
  </si>
  <si>
    <t>2370 Vineville Ave</t>
  </si>
  <si>
    <t>1516 Kewalo St</t>
  </si>
  <si>
    <t>Honolulu</t>
  </si>
  <si>
    <t>Hawaii</t>
  </si>
  <si>
    <t>96822-4299</t>
  </si>
  <si>
    <t>Idaho</t>
  </si>
  <si>
    <t>***NO MAIL!!!</t>
  </si>
  <si>
    <t>Burley</t>
  </si>
  <si>
    <t>83318</t>
  </si>
  <si>
    <t>Treasure Valley Christian Church</t>
  </si>
  <si>
    <t>2915 S Montana Ave</t>
  </si>
  <si>
    <t>83605-5798</t>
  </si>
  <si>
    <t>United Church of Moscow</t>
  </si>
  <si>
    <t>123 W 1st St</t>
  </si>
  <si>
    <t>Moscow</t>
  </si>
  <si>
    <t>83843-2019</t>
  </si>
  <si>
    <t>PO Box 903</t>
  </si>
  <si>
    <t>Orofino</t>
  </si>
  <si>
    <t>83544-0903</t>
  </si>
  <si>
    <t>Saint Elmo Christian Church</t>
  </si>
  <si>
    <t>12057 Forest Grove Rd</t>
  </si>
  <si>
    <t>Pattison</t>
  </si>
  <si>
    <t>39144-6031</t>
  </si>
  <si>
    <t>Illinois</t>
  </si>
  <si>
    <t>Atwater Christian Church</t>
  </si>
  <si>
    <t xml:space="preserve">C/O Mrs. Doris I. Borella
</t>
  </si>
  <si>
    <t>Virden</t>
  </si>
  <si>
    <t>62690-1607</t>
  </si>
  <si>
    <t>Bement</t>
  </si>
  <si>
    <t>61813-0064</t>
  </si>
  <si>
    <t>PO Box 265</t>
  </si>
  <si>
    <t>Blue Mound</t>
  </si>
  <si>
    <t>62513-0265</t>
  </si>
  <si>
    <t>Jackson Blvd Christian Church</t>
  </si>
  <si>
    <t>2413 W Jackson Blvd</t>
  </si>
  <si>
    <t>60612-2937</t>
  </si>
  <si>
    <t>Spanish Christian Church</t>
  </si>
  <si>
    <t>1507 W Sunnyside Ave</t>
  </si>
  <si>
    <t>60640-5905</t>
  </si>
  <si>
    <t>1045 Dixie Hwy</t>
  </si>
  <si>
    <t>Chicago Heights</t>
  </si>
  <si>
    <t>60411-2622</t>
  </si>
  <si>
    <t>Clayton Christian Church</t>
  </si>
  <si>
    <t>202 E Main St</t>
  </si>
  <si>
    <t>Clayton</t>
  </si>
  <si>
    <t>62324-1419</t>
  </si>
  <si>
    <t>Colfax Christian Church</t>
  </si>
  <si>
    <t>Colfax</t>
  </si>
  <si>
    <t>61728-0267</t>
  </si>
  <si>
    <t>Cuba Christian Church</t>
  </si>
  <si>
    <t>Cuba</t>
  </si>
  <si>
    <t>61427-0215</t>
  </si>
  <si>
    <t>3501 7th St</t>
  </si>
  <si>
    <t>East Moline</t>
  </si>
  <si>
    <t>61244-3502</t>
  </si>
  <si>
    <t>Flanagan Christian Church</t>
  </si>
  <si>
    <t>PO Box 457</t>
  </si>
  <si>
    <t>Flanagan</t>
  </si>
  <si>
    <t>61740-0457</t>
  </si>
  <si>
    <t>Gerlaw Christian Church</t>
  </si>
  <si>
    <t>Winbigler/ 952 10th Ave</t>
  </si>
  <si>
    <t>Gerlaw</t>
  </si>
  <si>
    <t>61473</t>
  </si>
  <si>
    <t>Sherburnville Christian Church</t>
  </si>
  <si>
    <t>Grant Park</t>
  </si>
  <si>
    <t>60940-0276</t>
  </si>
  <si>
    <t>215 S Broadway St</t>
  </si>
  <si>
    <t>Havana</t>
  </si>
  <si>
    <t>62644-1417</t>
  </si>
  <si>
    <t>210 School St</t>
  </si>
  <si>
    <t>Hillsboro</t>
  </si>
  <si>
    <t>62049-1547</t>
  </si>
  <si>
    <t>PO Box 49</t>
  </si>
  <si>
    <t>Keithsburg</t>
  </si>
  <si>
    <t>61442-0049</t>
  </si>
  <si>
    <t>201 S Broad St</t>
  </si>
  <si>
    <t>61448-1340</t>
  </si>
  <si>
    <t>Illinois Street Christian Church</t>
  </si>
  <si>
    <t>PO Box 148</t>
  </si>
  <si>
    <t>Lewistown</t>
  </si>
  <si>
    <t>61542-0148</t>
  </si>
  <si>
    <t>Church of Christ Uniting</t>
  </si>
  <si>
    <t>PO Box 104</t>
  </si>
  <si>
    <t>61753-0104</t>
  </si>
  <si>
    <t>Barnett Christian Church</t>
  </si>
  <si>
    <t xml:space="preserve">c/o Hampton
</t>
  </si>
  <si>
    <t>62056-1375</t>
  </si>
  <si>
    <t>Long Point Christian Church</t>
  </si>
  <si>
    <t>25045 N 300 East Rd</t>
  </si>
  <si>
    <t>Long Point</t>
  </si>
  <si>
    <t>61333-5048</t>
  </si>
  <si>
    <t>1001 S 8th Ave</t>
  </si>
  <si>
    <t>Maywood</t>
  </si>
  <si>
    <t>60153-1901</t>
  </si>
  <si>
    <t>Mechanicsburg Christian Church</t>
  </si>
  <si>
    <t>PO Box 356</t>
  </si>
  <si>
    <t>Mechanicsburg</t>
  </si>
  <si>
    <t>62545-0356</t>
  </si>
  <si>
    <t>Barneys Prairie Christian Church</t>
  </si>
  <si>
    <t>10664 N 1800 Blvd</t>
  </si>
  <si>
    <t>62863-4382</t>
  </si>
  <si>
    <t>61346</t>
  </si>
  <si>
    <t>Oreana Christian Church</t>
  </si>
  <si>
    <t xml:space="preserve">c/o Ron Abel
</t>
  </si>
  <si>
    <t>Oreana</t>
  </si>
  <si>
    <t>62554</t>
  </si>
  <si>
    <t>62675-0206</t>
  </si>
  <si>
    <t>61064</t>
  </si>
  <si>
    <t>506 5th Ave</t>
  </si>
  <si>
    <t>Rock Falls</t>
  </si>
  <si>
    <t>61071-1235</t>
  </si>
  <si>
    <t xml:space="preserve">c/o Elder Charles Green
</t>
  </si>
  <si>
    <t>1624 Avenue of the Cities</t>
  </si>
  <si>
    <t>61265-4855</t>
  </si>
  <si>
    <t>61951</t>
  </si>
  <si>
    <t>Timewell Christian Church</t>
  </si>
  <si>
    <t xml:space="preserve">c/o Phyllis Akright
</t>
  </si>
  <si>
    <t>62353</t>
  </si>
  <si>
    <t>PO Box 440</t>
  </si>
  <si>
    <t>62690-0440</t>
  </si>
  <si>
    <t>Chicago Christian Church</t>
  </si>
  <si>
    <t>1249 Elmhurst Rd</t>
  </si>
  <si>
    <t>Des Plaines</t>
  </si>
  <si>
    <t>60018-5524</t>
  </si>
  <si>
    <t>New Covenant Community</t>
  </si>
  <si>
    <t>210 W Mulberry St</t>
  </si>
  <si>
    <t>Normal</t>
  </si>
  <si>
    <t>61761-2530</t>
  </si>
  <si>
    <t>Old State Road Christian Church</t>
  </si>
  <si>
    <t>13982 Old State Rd</t>
  </si>
  <si>
    <t>61920-7685</t>
  </si>
  <si>
    <t>Faith Alive</t>
  </si>
  <si>
    <t>PO Box 3712</t>
  </si>
  <si>
    <t>61612-3712</t>
  </si>
  <si>
    <t>Korean Christian Church</t>
  </si>
  <si>
    <t xml:space="preserve">C/O First Christian Church
</t>
  </si>
  <si>
    <t>SPRINGFIELD</t>
  </si>
  <si>
    <t>62703</t>
  </si>
  <si>
    <t>Big Life Community Church</t>
  </si>
  <si>
    <t>PO Box 342</t>
  </si>
  <si>
    <t>Oswego</t>
  </si>
  <si>
    <t>60543-0342</t>
  </si>
  <si>
    <t>Root and Branch Christian Church</t>
  </si>
  <si>
    <t>1156 E 57th St</t>
  </si>
  <si>
    <t>60637-1536</t>
  </si>
  <si>
    <t>MISC ILLINOIS - WISC REGION</t>
  </si>
  <si>
    <t>1011 N Main St</t>
  </si>
  <si>
    <t>61701-1753</t>
  </si>
  <si>
    <t>PO Box 15</t>
  </si>
  <si>
    <t>Bargersville</t>
  </si>
  <si>
    <t>46106-0015</t>
  </si>
  <si>
    <t>Boone Grove Christian Church</t>
  </si>
  <si>
    <t>PO Box 92</t>
  </si>
  <si>
    <t>Boone Grove</t>
  </si>
  <si>
    <t>46302-0092</t>
  </si>
  <si>
    <t>6940 Chapel Hill Rd</t>
  </si>
  <si>
    <t>Borden</t>
  </si>
  <si>
    <t>47106-9108</t>
  </si>
  <si>
    <t>PO Box 325</t>
  </si>
  <si>
    <t>47838-0325</t>
  </si>
  <si>
    <t>East Street Christian Church</t>
  </si>
  <si>
    <t>46115-0025</t>
  </si>
  <si>
    <t>Corydon Christian Church</t>
  </si>
  <si>
    <t>216 N Mulberry St</t>
  </si>
  <si>
    <t>47112-1214</t>
  </si>
  <si>
    <t>Whitesville Christian Church</t>
  </si>
  <si>
    <t>3603 S. Lagoda Rd</t>
  </si>
  <si>
    <t>47933</t>
  </si>
  <si>
    <t>Danville Christian Church</t>
  </si>
  <si>
    <t>180 W Main St</t>
  </si>
  <si>
    <t>46122-1706</t>
  </si>
  <si>
    <t>306 S Walnut St</t>
  </si>
  <si>
    <t>Edinburgh</t>
  </si>
  <si>
    <t>46124-1428</t>
  </si>
  <si>
    <t>Edwardsport Christian Church</t>
  </si>
  <si>
    <t>Edwardsport</t>
  </si>
  <si>
    <t>47528</t>
  </si>
  <si>
    <t>418 W Franklin St</t>
  </si>
  <si>
    <t>46516-2742</t>
  </si>
  <si>
    <t>1200 N Red Bank Rd</t>
  </si>
  <si>
    <t>47720-3426</t>
  </si>
  <si>
    <t>Floyds Knobs Christian Church</t>
  </si>
  <si>
    <t>Floyds Knobs</t>
  </si>
  <si>
    <t>47119-0096</t>
  </si>
  <si>
    <t>46044</t>
  </si>
  <si>
    <t>2328 W Old Ridge Rd</t>
  </si>
  <si>
    <t>46342-1854</t>
  </si>
  <si>
    <t>Orange Christian Church</t>
  </si>
  <si>
    <t>7982 W 400 S</t>
  </si>
  <si>
    <t>Glenwood</t>
  </si>
  <si>
    <t>46133-9695</t>
  </si>
  <si>
    <t>Sherwood Christian Church</t>
  </si>
  <si>
    <t>600 Kirkwood Dr</t>
  </si>
  <si>
    <t>46135-1147</t>
  </si>
  <si>
    <t>425 N Broadway St</t>
  </si>
  <si>
    <t>47240-1728</t>
  </si>
  <si>
    <t>500 N High St</t>
  </si>
  <si>
    <t>Hartford City</t>
  </si>
  <si>
    <t>47348-2147</t>
  </si>
  <si>
    <t>Hillsboro Christian Church</t>
  </si>
  <si>
    <t>47949-0275</t>
  </si>
  <si>
    <t>Buckeye Christian Church</t>
  </si>
  <si>
    <t>5012 S 500 E</t>
  </si>
  <si>
    <t>Markle</t>
  </si>
  <si>
    <t>46770-9107</t>
  </si>
  <si>
    <t>Augusta Christian Church</t>
  </si>
  <si>
    <t>3445 W 71st St</t>
  </si>
  <si>
    <t>46268-2248</t>
  </si>
  <si>
    <t>5201 Rockville Rd</t>
  </si>
  <si>
    <t>46224-9109</t>
  </si>
  <si>
    <t>***WHOA DO NOT MAIL***</t>
  </si>
  <si>
    <t>PORT GIBSON</t>
  </si>
  <si>
    <t>39150</t>
  </si>
  <si>
    <t>Warren Hills Christian Church</t>
  </si>
  <si>
    <t>900 N Mitthoeffer Rd</t>
  </si>
  <si>
    <t>46229</t>
  </si>
  <si>
    <t>West Park Christian Church</t>
  </si>
  <si>
    <t>24 N Addison St</t>
  </si>
  <si>
    <t>46222-4134</t>
  </si>
  <si>
    <t>5030 Hamburg Pike</t>
  </si>
  <si>
    <t>47130-9233</t>
  </si>
  <si>
    <t>46901</t>
  </si>
  <si>
    <t>Lizton Christian Church</t>
  </si>
  <si>
    <t>PO Box 137</t>
  </si>
  <si>
    <t>Lizton</t>
  </si>
  <si>
    <t>46149-0137</t>
  </si>
  <si>
    <t>8600 Taft St</t>
  </si>
  <si>
    <t>Merrillville</t>
  </si>
  <si>
    <t>46410-6126</t>
  </si>
  <si>
    <t>Milroy Christian Church</t>
  </si>
  <si>
    <t>Milroy</t>
  </si>
  <si>
    <t>46156-0275</t>
  </si>
  <si>
    <t>Milton Christian Church</t>
  </si>
  <si>
    <t>PO Box 534</t>
  </si>
  <si>
    <t>47357-0534</t>
  </si>
  <si>
    <t>PO Box 142</t>
  </si>
  <si>
    <t>Monticello</t>
  </si>
  <si>
    <t>47960-0142</t>
  </si>
  <si>
    <t>2000 Bundy Ave</t>
  </si>
  <si>
    <t>47362-2997</t>
  </si>
  <si>
    <t>New Washington Christian Church</t>
  </si>
  <si>
    <t>New Washington</t>
  </si>
  <si>
    <t>47162-0072</t>
  </si>
  <si>
    <t>Oaktown</t>
  </si>
  <si>
    <t>47561-0360</t>
  </si>
  <si>
    <t>53 W Main St</t>
  </si>
  <si>
    <t>Peru</t>
  </si>
  <si>
    <t>46970-2146</t>
  </si>
  <si>
    <t>Big Flatrock Christian Church</t>
  </si>
  <si>
    <t>6352 W 650 S</t>
  </si>
  <si>
    <t>46173-9224</t>
  </si>
  <si>
    <t>615 N Main St</t>
  </si>
  <si>
    <t>46173-1689</t>
  </si>
  <si>
    <t>Springport Christian Church</t>
  </si>
  <si>
    <t>Springport</t>
  </si>
  <si>
    <t>47386-0417</t>
  </si>
  <si>
    <t>Summitville</t>
  </si>
  <si>
    <t>46070-0176</t>
  </si>
  <si>
    <t>Thorntown Christian Church</t>
  </si>
  <si>
    <t>125 W Main St</t>
  </si>
  <si>
    <t>Thorntown</t>
  </si>
  <si>
    <t>46071-1127</t>
  </si>
  <si>
    <t>Trafalgar Christian Church</t>
  </si>
  <si>
    <t>Trafalgar</t>
  </si>
  <si>
    <t>46181-0147</t>
  </si>
  <si>
    <t>New Lisbon Christian Church</t>
  </si>
  <si>
    <t>7996 E County Rd 550 N</t>
  </si>
  <si>
    <t>47390</t>
  </si>
  <si>
    <t>Rose Hill Christian Church</t>
  </si>
  <si>
    <t>Lorman</t>
  </si>
  <si>
    <t>39096-0194</t>
  </si>
  <si>
    <t>PO Box 978</t>
  </si>
  <si>
    <t>Vincennes</t>
  </si>
  <si>
    <t>47591-0978</t>
  </si>
  <si>
    <t>Lawton Christian Church</t>
  </si>
  <si>
    <t>4264 N 400 E</t>
  </si>
  <si>
    <t>46960-9790</t>
  </si>
  <si>
    <t>Wolcott Christian Church</t>
  </si>
  <si>
    <t>Wolcott</t>
  </si>
  <si>
    <t>47995-0188</t>
  </si>
  <si>
    <t>Iglesia Hermandad Cristiana</t>
  </si>
  <si>
    <t>46224</t>
  </si>
  <si>
    <t>Emmaus Christian Church</t>
  </si>
  <si>
    <t>9009 Shetland Ct</t>
  </si>
  <si>
    <t>46278-1096</t>
  </si>
  <si>
    <t>New Light Christian Church</t>
  </si>
  <si>
    <t>2902 Cold Spring Rd</t>
  </si>
  <si>
    <t>46222-2204</t>
  </si>
  <si>
    <t>Casa del Alfarero</t>
  </si>
  <si>
    <t>Walk in the Light Christian Church</t>
  </si>
  <si>
    <t>PO Box 88925</t>
  </si>
  <si>
    <t>46208-0925</t>
  </si>
  <si>
    <t>Chin Congregation</t>
  </si>
  <si>
    <t>1700 SW Morningside Dr</t>
  </si>
  <si>
    <t>Missouri</t>
  </si>
  <si>
    <t>64015-4838</t>
  </si>
  <si>
    <t>New Revelation Christian Church</t>
  </si>
  <si>
    <t>PO Box 36601</t>
  </si>
  <si>
    <t>46236-0601</t>
  </si>
  <si>
    <t>Amazing Grace Christian Church</t>
  </si>
  <si>
    <t xml:space="preserve">c/o Geist CC
</t>
  </si>
  <si>
    <t>46256</t>
  </si>
  <si>
    <t>DisciplesNet Church</t>
  </si>
  <si>
    <t>1100 W 42nd St Ste 220</t>
  </si>
  <si>
    <t>46208-3346</t>
  </si>
  <si>
    <t>Faith Works Community</t>
  </si>
  <si>
    <t>6045 Martway St Ste 104</t>
  </si>
  <si>
    <t>66202-3366</t>
  </si>
  <si>
    <t>Transformation Family Life Center</t>
  </si>
  <si>
    <t xml:space="preserve">Rev. Michael Portley, c/o Pam
</t>
  </si>
  <si>
    <t>66104-3713</t>
  </si>
  <si>
    <t>Richland Township Missional Church</t>
  </si>
  <si>
    <t>25055 Bethel Church Rd</t>
  </si>
  <si>
    <t>Paola</t>
  </si>
  <si>
    <t>66071-4262</t>
  </si>
  <si>
    <t>MISC INDIANA REGION</t>
  </si>
  <si>
    <t>1100 W 42nd St</t>
  </si>
  <si>
    <t>Iowa</t>
  </si>
  <si>
    <t>203 Washington Ave E</t>
  </si>
  <si>
    <t>Albia</t>
  </si>
  <si>
    <t>52531-2028</t>
  </si>
  <si>
    <t>United Ch-Presby Church</t>
  </si>
  <si>
    <t>50833-0152</t>
  </si>
  <si>
    <t>Blakesburg Christian Church</t>
  </si>
  <si>
    <t>BLAKESBURG</t>
  </si>
  <si>
    <t>52536</t>
  </si>
  <si>
    <t>Braddyville Christian Church</t>
  </si>
  <si>
    <t>PO Box 95</t>
  </si>
  <si>
    <t>Braddyville</t>
  </si>
  <si>
    <t>51631-0095</t>
  </si>
  <si>
    <t>807 S Main St</t>
  </si>
  <si>
    <t>Charles City</t>
  </si>
  <si>
    <t>50616-3319</t>
  </si>
  <si>
    <t>PO Box 199</t>
  </si>
  <si>
    <t>Coggon</t>
  </si>
  <si>
    <t>52218-0199</t>
  </si>
  <si>
    <t>Howard Street Christian Church</t>
  </si>
  <si>
    <t>HOWARD &amp; LOCUST STS</t>
  </si>
  <si>
    <t>COLFAX</t>
  </si>
  <si>
    <t>50054</t>
  </si>
  <si>
    <t>220 Elm St</t>
  </si>
  <si>
    <t>Coon Rapids</t>
  </si>
  <si>
    <t>50058-1318</t>
  </si>
  <si>
    <t>Cedar Memorial Christian Church</t>
  </si>
  <si>
    <t>306 Cedar St</t>
  </si>
  <si>
    <t>52802-1636</t>
  </si>
  <si>
    <t>Delta Christian Church</t>
  </si>
  <si>
    <t>403 N Pleasant St</t>
  </si>
  <si>
    <t>Delta</t>
  </si>
  <si>
    <t>52550-1090</t>
  </si>
  <si>
    <t>Ridgely Christian Church</t>
  </si>
  <si>
    <t>PO Box 50</t>
  </si>
  <si>
    <t>Farley</t>
  </si>
  <si>
    <t>64028-0050</t>
  </si>
  <si>
    <t>3320 Gambell Ave</t>
  </si>
  <si>
    <t>Eddyville</t>
  </si>
  <si>
    <t>52553-9761</t>
  </si>
  <si>
    <t>406 N 5th St</t>
  </si>
  <si>
    <t>52553-7783</t>
  </si>
  <si>
    <t>PO Box 1537</t>
  </si>
  <si>
    <t>Fairfield</t>
  </si>
  <si>
    <t>52556-0026</t>
  </si>
  <si>
    <t>Garwin Christian Church</t>
  </si>
  <si>
    <t>Garwin</t>
  </si>
  <si>
    <t>50632-0096</t>
  </si>
  <si>
    <t>PO Box 311</t>
  </si>
  <si>
    <t>Hedrick</t>
  </si>
  <si>
    <t>52563-0311</t>
  </si>
  <si>
    <t>United Church of Ira</t>
  </si>
  <si>
    <t>6834 Main Street</t>
  </si>
  <si>
    <t>Ira</t>
  </si>
  <si>
    <t>50127-7706</t>
  </si>
  <si>
    <t>Farley Christian Church</t>
  </si>
  <si>
    <t>PO Box 54</t>
  </si>
  <si>
    <t>64028-0054</t>
  </si>
  <si>
    <t>Kellogg Christian Church</t>
  </si>
  <si>
    <t>321 Bolton St</t>
  </si>
  <si>
    <t>Kellogg</t>
  </si>
  <si>
    <t>50135-1187</t>
  </si>
  <si>
    <t>**Don't Mail</t>
  </si>
  <si>
    <t>PLATTE CITY</t>
  </si>
  <si>
    <t>64079</t>
  </si>
  <si>
    <t>Lacona Christian Church</t>
  </si>
  <si>
    <t>122 S WASHINGTON</t>
  </si>
  <si>
    <t>LACONA</t>
  </si>
  <si>
    <t>50139</t>
  </si>
  <si>
    <t>Lenox Christian Church</t>
  </si>
  <si>
    <t xml:space="preserve">C/O R. D. Boyer, Treasurer
</t>
  </si>
  <si>
    <t>LENOX</t>
  </si>
  <si>
    <t>50851</t>
  </si>
  <si>
    <t>Luther Christian Church</t>
  </si>
  <si>
    <t>2057 S Ave</t>
  </si>
  <si>
    <t>Madrid</t>
  </si>
  <si>
    <t>50156-7590</t>
  </si>
  <si>
    <t>Moorhead Christian Church</t>
  </si>
  <si>
    <t>Moorhead</t>
  </si>
  <si>
    <t>51558-0057</t>
  </si>
  <si>
    <t>250 W E Ave</t>
  </si>
  <si>
    <t>50201-2540</t>
  </si>
  <si>
    <t>New Virginia Christian Church</t>
  </si>
  <si>
    <t>PO Box 31</t>
  </si>
  <si>
    <t>New Virginia</t>
  </si>
  <si>
    <t>50210-0031</t>
  </si>
  <si>
    <t>50216</t>
  </si>
  <si>
    <t>Pierson Christian Church</t>
  </si>
  <si>
    <t>PO Box 229</t>
  </si>
  <si>
    <t>Pierson</t>
  </si>
  <si>
    <t>51048-0229</t>
  </si>
  <si>
    <t>50859</t>
  </si>
  <si>
    <t>Comunidad Cristiana Agape</t>
  </si>
  <si>
    <t>10305 N Spruce Ave</t>
  </si>
  <si>
    <t>64156-2911</t>
  </si>
  <si>
    <t>Community Church of Christ</t>
  </si>
  <si>
    <t>PO Box 23</t>
  </si>
  <si>
    <t>Sloan</t>
  </si>
  <si>
    <t>51055-0023</t>
  </si>
  <si>
    <t>Tingley Christian Church</t>
  </si>
  <si>
    <t>MAIN ST</t>
  </si>
  <si>
    <t>TINGLEY</t>
  </si>
  <si>
    <t>50863</t>
  </si>
  <si>
    <t>Troy Mills Christian Church</t>
  </si>
  <si>
    <t>PO Box 13</t>
  </si>
  <si>
    <t>Troy Mills</t>
  </si>
  <si>
    <t>52344-0013</t>
  </si>
  <si>
    <t>Elijah Rock Church</t>
  </si>
  <si>
    <t>PO Box 46285</t>
  </si>
  <si>
    <t>64134-6285</t>
  </si>
  <si>
    <t>What Cheer Church of Christ</t>
  </si>
  <si>
    <t>BAUMERT/RT 1 BOX 230</t>
  </si>
  <si>
    <t>SIGOURNEY</t>
  </si>
  <si>
    <t>52591</t>
  </si>
  <si>
    <t>Woodburn Christian Church</t>
  </si>
  <si>
    <t>710 MAPLE</t>
  </si>
  <si>
    <t>WOODBURN</t>
  </si>
  <si>
    <t>50275</t>
  </si>
  <si>
    <t>Washington Christian Church</t>
  </si>
  <si>
    <t>52353-0426</t>
  </si>
  <si>
    <t>New Disciples of Cedar Rapids</t>
  </si>
  <si>
    <t>PO Box 8659</t>
  </si>
  <si>
    <t>52408-8659</t>
  </si>
  <si>
    <t>International Believers in Jesus</t>
  </si>
  <si>
    <t>509 Elmwood Ave</t>
  </si>
  <si>
    <t>64124-2105</t>
  </si>
  <si>
    <t>MISC UPPER MIDWEST REGION</t>
  </si>
  <si>
    <t>5064 Lincoln St</t>
  </si>
  <si>
    <t>50208-8327</t>
  </si>
  <si>
    <t>KANSAS</t>
  </si>
  <si>
    <t>PO Box 316</t>
  </si>
  <si>
    <t>66002-0316</t>
  </si>
  <si>
    <t>385 W 3rd St</t>
  </si>
  <si>
    <t>Colby</t>
  </si>
  <si>
    <t>67701-2105</t>
  </si>
  <si>
    <t>Coldwater</t>
  </si>
  <si>
    <t>67029-0123</t>
  </si>
  <si>
    <t>Conway Springs</t>
  </si>
  <si>
    <t>67031-0626</t>
  </si>
  <si>
    <t>Christian &amp; Congregational Church</t>
  </si>
  <si>
    <t>PO Box 390</t>
  </si>
  <si>
    <t>67045-0390</t>
  </si>
  <si>
    <t>Light of Life Community Church</t>
  </si>
  <si>
    <t>PO Box 9688</t>
  </si>
  <si>
    <t>64134-0688</t>
  </si>
  <si>
    <t>1000 Argentine Blvd</t>
  </si>
  <si>
    <t>66105-1711</t>
  </si>
  <si>
    <t>Sunset Hills Christian Church</t>
  </si>
  <si>
    <t>6347 Leavenworth Rd</t>
  </si>
  <si>
    <t>66104-1364</t>
  </si>
  <si>
    <t>White Church Christian Church</t>
  </si>
  <si>
    <t>2200 N 85th St</t>
  </si>
  <si>
    <t>66109-2016</t>
  </si>
  <si>
    <t>66952-0254</t>
  </si>
  <si>
    <t>67552</t>
  </si>
  <si>
    <t>Groveland Christian Church</t>
  </si>
  <si>
    <t>Inman</t>
  </si>
  <si>
    <t>67546-0275</t>
  </si>
  <si>
    <t>Manifestation Christian Center</t>
  </si>
  <si>
    <t>9117 Conser Drive</t>
  </si>
  <si>
    <t>Shawnee Mission</t>
  </si>
  <si>
    <t>64212-2122</t>
  </si>
  <si>
    <t>Neodesha</t>
  </si>
  <si>
    <t>66757-0254</t>
  </si>
  <si>
    <t>United Church of Oberlin</t>
  </si>
  <si>
    <t>109 N Griffith Ave</t>
  </si>
  <si>
    <t>Oberlin</t>
  </si>
  <si>
    <t>67749-2108</t>
  </si>
  <si>
    <t>Osawatomie</t>
  </si>
  <si>
    <t>66064-0597</t>
  </si>
  <si>
    <t>Potwin</t>
  </si>
  <si>
    <t>67123-0266</t>
  </si>
  <si>
    <t>Sawyer Christian Church</t>
  </si>
  <si>
    <t xml:space="preserve">C/O Shirley Green
</t>
  </si>
  <si>
    <t>Sawyer</t>
  </si>
  <si>
    <t>67134</t>
  </si>
  <si>
    <t>1001 NE Michigan Ave</t>
  </si>
  <si>
    <t>66616-1487</t>
  </si>
  <si>
    <t>The Dock Christian Church</t>
  </si>
  <si>
    <t>c/o Luis Mendez</t>
  </si>
  <si>
    <t>67204</t>
  </si>
  <si>
    <t>904 Alexander St</t>
  </si>
  <si>
    <t>Winfield</t>
  </si>
  <si>
    <t>67156-4098</t>
  </si>
  <si>
    <t>Garden Plain Community Church</t>
  </si>
  <si>
    <t>Garden Plain</t>
  </si>
  <si>
    <t>67050-0372</t>
  </si>
  <si>
    <t>Celebration Community Church</t>
  </si>
  <si>
    <t>5790 230th Ave</t>
  </si>
  <si>
    <t>Hays</t>
  </si>
  <si>
    <t>67601-9716</t>
  </si>
  <si>
    <t>Rock Christian Church</t>
  </si>
  <si>
    <t>1111 E 7th</t>
  </si>
  <si>
    <t>Rock</t>
  </si>
  <si>
    <t>67131</t>
  </si>
  <si>
    <t>Missio KC</t>
  </si>
  <si>
    <t>PO Box 414918</t>
  </si>
  <si>
    <t>64141-4918</t>
  </si>
  <si>
    <t>Monte de Sion iglesia Cristiana</t>
  </si>
  <si>
    <t>727 Lyons Ave</t>
  </si>
  <si>
    <t>66101-3447</t>
  </si>
  <si>
    <t>Family of Faith Christian Church</t>
  </si>
  <si>
    <t>PO Box 1185</t>
  </si>
  <si>
    <t>66222-0185</t>
  </si>
  <si>
    <t>Iglesia Cristiana Rios de Agua Viva</t>
  </si>
  <si>
    <t xml:space="preserve">c/o Overland Park CC
</t>
  </si>
  <si>
    <t>66204-2894</t>
  </si>
  <si>
    <t>Nuevo Creacion Iglesia Cristiana</t>
  </si>
  <si>
    <t>1201 Avenida Cesar E Chavez</t>
  </si>
  <si>
    <t>64108-2237</t>
  </si>
  <si>
    <t>La Gloria de Dios Iglesia Cristiana</t>
  </si>
  <si>
    <t>9217 W 83rd Ter</t>
  </si>
  <si>
    <t>66212-3553</t>
  </si>
  <si>
    <t>The Movement for Change</t>
  </si>
  <si>
    <t>127 W 10th St Apt 613</t>
  </si>
  <si>
    <t>64105-1753</t>
  </si>
  <si>
    <t>MISC KANSAS REGION</t>
  </si>
  <si>
    <t>2914 SW MacVicar Ave</t>
  </si>
  <si>
    <t>66611-1710</t>
  </si>
  <si>
    <t>MISC GREATER KANSAS CITY REGION</t>
  </si>
  <si>
    <t>5700 Broadmoor St # S-408</t>
  </si>
  <si>
    <t>66202-2426</t>
  </si>
  <si>
    <t>BREAKTHROUGH COMMUNITY MINISTRIES, INC.</t>
  </si>
  <si>
    <t>11411 W 71st Ter</t>
  </si>
  <si>
    <t>66203-4305</t>
  </si>
  <si>
    <t>2109 N 7th St</t>
  </si>
  <si>
    <t>67846-3006</t>
  </si>
  <si>
    <t>PO Box 414</t>
  </si>
  <si>
    <t>Barbourville</t>
  </si>
  <si>
    <t>40906-0414</t>
  </si>
  <si>
    <t>Morris Valley Christian Church</t>
  </si>
  <si>
    <t>2714 State Route 1181</t>
  </si>
  <si>
    <t>42023-8484</t>
  </si>
  <si>
    <t>42402</t>
  </si>
  <si>
    <t>Beech Grove Christian Church</t>
  </si>
  <si>
    <t>42322-0177</t>
  </si>
  <si>
    <t>Colemansville Christian Church</t>
  </si>
  <si>
    <t>c/o Forrest Gill</t>
  </si>
  <si>
    <t>41042-2434</t>
  </si>
  <si>
    <t>Mount Gilead Christian Church</t>
  </si>
  <si>
    <t xml:space="preserve">c/o Robert Jones
</t>
  </si>
  <si>
    <t>Berry</t>
  </si>
  <si>
    <t>41003</t>
  </si>
  <si>
    <t>***do not mail</t>
  </si>
  <si>
    <t>Sharpsburg</t>
  </si>
  <si>
    <t>40374</t>
  </si>
  <si>
    <t>Boston Christian Church</t>
  </si>
  <si>
    <t>Boston</t>
  </si>
  <si>
    <t>40107-0013</t>
  </si>
  <si>
    <t>Burgin Christian Church</t>
  </si>
  <si>
    <t>PO Box D</t>
  </si>
  <si>
    <t>Burgin</t>
  </si>
  <si>
    <t>40310-0001</t>
  </si>
  <si>
    <t>Flour Creek Christian Church</t>
  </si>
  <si>
    <t>1109 Highway 177 E</t>
  </si>
  <si>
    <t>41006-8559</t>
  </si>
  <si>
    <t>East Union Christian Church</t>
  </si>
  <si>
    <t>RR 2</t>
  </si>
  <si>
    <t>40311</t>
  </si>
  <si>
    <t>PO Box 83</t>
  </si>
  <si>
    <t>40311-0083</t>
  </si>
  <si>
    <t>Chaplin Christian Church</t>
  </si>
  <si>
    <t xml:space="preserve">C/O Nancy Simpson
</t>
  </si>
  <si>
    <t>40008</t>
  </si>
  <si>
    <t>Constance Christian Church</t>
  </si>
  <si>
    <t xml:space="preserve">% Virgil Souder
</t>
  </si>
  <si>
    <t>41048-9720</t>
  </si>
  <si>
    <t>Bromley Christian Church</t>
  </si>
  <si>
    <t>216 Kenton St</t>
  </si>
  <si>
    <t>Bromley</t>
  </si>
  <si>
    <t>41016-1231</t>
  </si>
  <si>
    <t>Robbins Street Christian Church</t>
  </si>
  <si>
    <t>250 E Robbins St</t>
  </si>
  <si>
    <t>41011-3246</t>
  </si>
  <si>
    <t>Crittenden Christian Church</t>
  </si>
  <si>
    <t>Crittenden</t>
  </si>
  <si>
    <t>41030-0130</t>
  </si>
  <si>
    <t>Republican Christian Church</t>
  </si>
  <si>
    <t>7888 Ky Highway 392</t>
  </si>
  <si>
    <t>41031-8440</t>
  </si>
  <si>
    <t>P O Box 1804</t>
  </si>
  <si>
    <t>40423</t>
  </si>
  <si>
    <t>Ilsley Christian Church</t>
  </si>
  <si>
    <t xml:space="preserve">c/o Milissa Copeland, Treasure
</t>
  </si>
  <si>
    <t>42408</t>
  </si>
  <si>
    <t>Defoe Christian Church</t>
  </si>
  <si>
    <t>Dry Ridge Christian Church</t>
  </si>
  <si>
    <t>13 School St</t>
  </si>
  <si>
    <t>Dry Ridge</t>
  </si>
  <si>
    <t>41035-7422</t>
  </si>
  <si>
    <t>Earlington</t>
  </si>
  <si>
    <t>42410-0216</t>
  </si>
  <si>
    <t>41018</t>
  </si>
  <si>
    <t>Cowan Christian Church</t>
  </si>
  <si>
    <t>RR 1  Box 10</t>
  </si>
  <si>
    <t>41039</t>
  </si>
  <si>
    <t>Falmouth Christian Church</t>
  </si>
  <si>
    <t>303 W Shelby St</t>
  </si>
  <si>
    <t>Falmouth</t>
  </si>
  <si>
    <t>41040-1141</t>
  </si>
  <si>
    <t>Morgan Christian Church</t>
  </si>
  <si>
    <t>88 Morgan Berry Rd</t>
  </si>
  <si>
    <t>41003-8242</t>
  </si>
  <si>
    <t>330 Heath St</t>
  </si>
  <si>
    <t>61102-3221</t>
  </si>
  <si>
    <t>1320 Shore Acres Rd</t>
  </si>
  <si>
    <t>40601-9242</t>
  </si>
  <si>
    <t>225 Mount Zion Rd</t>
  </si>
  <si>
    <t>40601-7744</t>
  </si>
  <si>
    <t>Chambers Ave Christian Church</t>
  </si>
  <si>
    <t>318 Chambers Ave</t>
  </si>
  <si>
    <t>40324-1872</t>
  </si>
  <si>
    <t>2785 Oxford Village Ln</t>
  </si>
  <si>
    <t>40324-9624</t>
  </si>
  <si>
    <t>42234-0038</t>
  </si>
  <si>
    <t>Washington Park Christian Church</t>
  </si>
  <si>
    <t>813 Concord Ave</t>
  </si>
  <si>
    <t>61102-1627</t>
  </si>
  <si>
    <t>Harrodsburg Christian Church</t>
  </si>
  <si>
    <t>Harrodsburg</t>
  </si>
  <si>
    <t>40330-0096</t>
  </si>
  <si>
    <t>Hazard Christian Church</t>
  </si>
  <si>
    <t>343 Lyttle Blvd</t>
  </si>
  <si>
    <t>Hazard</t>
  </si>
  <si>
    <t>41701-1739</t>
  </si>
  <si>
    <t>Hazel Green Christian Church</t>
  </si>
  <si>
    <t>PO Box 66</t>
  </si>
  <si>
    <t>Hazel Green</t>
  </si>
  <si>
    <t>41332-0066</t>
  </si>
  <si>
    <t>Hodgenville Christian Church</t>
  </si>
  <si>
    <t>PO Box 286</t>
  </si>
  <si>
    <t>Hodgenville</t>
  </si>
  <si>
    <t>42748-0286</t>
  </si>
  <si>
    <t>Dogwood Christian Church</t>
  </si>
  <si>
    <t>5005 Dogwood Kelly Rd</t>
  </si>
  <si>
    <t>42240-8889</t>
  </si>
  <si>
    <t>PO Box 1538</t>
  </si>
  <si>
    <t>42241-1538</t>
  </si>
  <si>
    <t>Hustonville Christian Church</t>
  </si>
  <si>
    <t>PO Box 11</t>
  </si>
  <si>
    <t>Hustonville</t>
  </si>
  <si>
    <t>40437-0011</t>
  </si>
  <si>
    <t>41051-0008</t>
  </si>
  <si>
    <t>12245 Woodville Rd</t>
  </si>
  <si>
    <t>Kevil</t>
  </si>
  <si>
    <t>42053-9507</t>
  </si>
  <si>
    <t>1737 Ingram St</t>
  </si>
  <si>
    <t>46218-4247</t>
  </si>
  <si>
    <t>40342-0417</t>
  </si>
  <si>
    <t>114 E Main St</t>
  </si>
  <si>
    <t>40033-1235</t>
  </si>
  <si>
    <t>East Second St Christian Church</t>
  </si>
  <si>
    <t>146 Constitution St</t>
  </si>
  <si>
    <t>40507-2111</t>
  </si>
  <si>
    <t>Old Union Christian Church</t>
  </si>
  <si>
    <t>6856 Russell Cave Rd</t>
  </si>
  <si>
    <t>40511-8443</t>
  </si>
  <si>
    <t>Providence Christian Church</t>
  </si>
  <si>
    <t>101 Providence Way</t>
  </si>
  <si>
    <t>40356-8092</t>
  </si>
  <si>
    <t>Victory Christian Church</t>
  </si>
  <si>
    <t>148 Victory Ave</t>
  </si>
  <si>
    <t>40502-1536</t>
  </si>
  <si>
    <t>Hill Street Christian Church</t>
  </si>
  <si>
    <t>2140 Dixie Hwy</t>
  </si>
  <si>
    <t>40210-2224</t>
  </si>
  <si>
    <t>Hurstbourne Christian Church</t>
  </si>
  <si>
    <t>601 Nottingham Pkwy</t>
  </si>
  <si>
    <t>40222-5077</t>
  </si>
  <si>
    <t>Shawnee Christian Church</t>
  </si>
  <si>
    <t>1520 Gagel Ave</t>
  </si>
  <si>
    <t>40216-4018</t>
  </si>
  <si>
    <t>Third Central United Christian</t>
  </si>
  <si>
    <t>3900 W Broadway</t>
  </si>
  <si>
    <t>40211-2852</t>
  </si>
  <si>
    <t>The Valley</t>
  </si>
  <si>
    <t>9621 Dixie Hwy</t>
  </si>
  <si>
    <t>40272-3439</t>
  </si>
  <si>
    <t>PO Box 326</t>
  </si>
  <si>
    <t>42064-0326</t>
  </si>
  <si>
    <t>PO Box 1021</t>
  </si>
  <si>
    <t>42066-0041</t>
  </si>
  <si>
    <t>Lawrence Creek Christian Church</t>
  </si>
  <si>
    <t>3201 Charleston Bottoms Rd</t>
  </si>
  <si>
    <t>41056</t>
  </si>
  <si>
    <t>Middlesboro</t>
  </si>
  <si>
    <t>40965-0971</t>
  </si>
  <si>
    <t>PO Box 396</t>
  </si>
  <si>
    <t>Millersburg</t>
  </si>
  <si>
    <t>40348-0396</t>
  </si>
  <si>
    <t>Old Grassy Christian Church</t>
  </si>
  <si>
    <t>8447 Hwy 460 W</t>
  </si>
  <si>
    <t>Mize</t>
  </si>
  <si>
    <t>41352-9998</t>
  </si>
  <si>
    <t>88 Worth St</t>
  </si>
  <si>
    <t>40359</t>
  </si>
  <si>
    <t>Moorefield Christian Church</t>
  </si>
  <si>
    <t xml:space="preserve">c/o Ann H. Terrell
</t>
  </si>
  <si>
    <t>Moorefield</t>
  </si>
  <si>
    <t>40350</t>
  </si>
  <si>
    <t>New Liberty Christian Church</t>
  </si>
  <si>
    <t>1774 S New Liberty Rd</t>
  </si>
  <si>
    <t>47987-8139</t>
  </si>
  <si>
    <t>High Street Christian Church</t>
  </si>
  <si>
    <t>401-403 E. High St.</t>
  </si>
  <si>
    <t>40353</t>
  </si>
  <si>
    <t>111 N 5th St</t>
  </si>
  <si>
    <t>42071-2056</t>
  </si>
  <si>
    <t>General Delivery</t>
  </si>
  <si>
    <t>New Liberty</t>
  </si>
  <si>
    <t>40355-9999</t>
  </si>
  <si>
    <t>East Maple Street Christian Chur</t>
  </si>
  <si>
    <t>223 E Maple St</t>
  </si>
  <si>
    <t>40356-1273</t>
  </si>
  <si>
    <t>North Middletown Christian Church</t>
  </si>
  <si>
    <t>PO Box 43</t>
  </si>
  <si>
    <t>N Middletown</t>
  </si>
  <si>
    <t>40357-0043</t>
  </si>
  <si>
    <t>Grace Chapel Christian Church</t>
  </si>
  <si>
    <t>5339 Georgetown Rd</t>
  </si>
  <si>
    <t>46254-3716</t>
  </si>
  <si>
    <t>Owingsville</t>
  </si>
  <si>
    <t>40360-0418</t>
  </si>
  <si>
    <t>Renacer Christian Church</t>
  </si>
  <si>
    <t>2323 Bluewood Way</t>
  </si>
  <si>
    <t>Plainfield</t>
  </si>
  <si>
    <t>46168-4800</t>
  </si>
  <si>
    <t>Paint Lick Christian Church</t>
  </si>
  <si>
    <t>Paint Lick</t>
  </si>
  <si>
    <t>40461-0086</t>
  </si>
  <si>
    <t>6697 Richmond Rd</t>
  </si>
  <si>
    <t>40461-8811</t>
  </si>
  <si>
    <t>40362-0189</t>
  </si>
  <si>
    <t>Pembroke Christian Church</t>
  </si>
  <si>
    <t>Pembroke</t>
  </si>
  <si>
    <t>42266-0278</t>
  </si>
  <si>
    <t>Perryville Christian Church</t>
  </si>
  <si>
    <t>Perryville</t>
  </si>
  <si>
    <t>40468-0086</t>
  </si>
  <si>
    <t>Petersburg Christian Church</t>
  </si>
  <si>
    <t>41080-0069</t>
  </si>
  <si>
    <t>God's Grace Christian Church</t>
  </si>
  <si>
    <t>3712 N Bancroft</t>
  </si>
  <si>
    <t>46218</t>
  </si>
  <si>
    <t>Pleasureville Christian Church</t>
  </si>
  <si>
    <t>PO Box 91</t>
  </si>
  <si>
    <t>40057-0091</t>
  </si>
  <si>
    <t>First Christian Church of Louisville</t>
  </si>
  <si>
    <t>7700 US Highway 42</t>
  </si>
  <si>
    <t>40241-5857</t>
  </si>
  <si>
    <t>42450</t>
  </si>
  <si>
    <t>Ravenna Christian Church</t>
  </si>
  <si>
    <t xml:space="preserve">C/O Janice Bush
</t>
  </si>
  <si>
    <t>40336-1082</t>
  </si>
  <si>
    <t>Kirksville Christian Church</t>
  </si>
  <si>
    <t xml:space="preserve">c/o Carl Turner
</t>
  </si>
  <si>
    <t>40475-9606</t>
  </si>
  <si>
    <t>White Oak Pond Church</t>
  </si>
  <si>
    <t>PO Box 2167</t>
  </si>
  <si>
    <t>40476-2167</t>
  </si>
  <si>
    <t>Salvisa Christian Church</t>
  </si>
  <si>
    <t>Salvisa</t>
  </si>
  <si>
    <t>40372-0096</t>
  </si>
  <si>
    <t>Sebree Christian Church</t>
  </si>
  <si>
    <t>Sebree</t>
  </si>
  <si>
    <t>42455-0035</t>
  </si>
  <si>
    <t>3064 S Highway 11</t>
  </si>
  <si>
    <t>40374-9310</t>
  </si>
  <si>
    <t>Slaughters Christian Church</t>
  </si>
  <si>
    <t>Slaughters</t>
  </si>
  <si>
    <t>42456-0035</t>
  </si>
  <si>
    <t>Smithfield Christian Church</t>
  </si>
  <si>
    <t>9670 Capri Ct</t>
  </si>
  <si>
    <t>Union</t>
  </si>
  <si>
    <t>41091</t>
  </si>
  <si>
    <t>42503</t>
  </si>
  <si>
    <t>Sparta Christian Church</t>
  </si>
  <si>
    <t>PO Box 56</t>
  </si>
  <si>
    <t>Sparta</t>
  </si>
  <si>
    <t>41086-0056</t>
  </si>
  <si>
    <t>Wayside Christian Fellowship</t>
  </si>
  <si>
    <t>304 Hoosier St</t>
  </si>
  <si>
    <t>North Vernon</t>
  </si>
  <si>
    <t>47265-1123</t>
  </si>
  <si>
    <t xml:space="preserve">**WHOA DO NOT MAIL**
</t>
  </si>
  <si>
    <t>FOSTER</t>
  </si>
  <si>
    <t>41043</t>
  </si>
  <si>
    <t>New Union Christian Church</t>
  </si>
  <si>
    <t>Kemper/407 Chinoe Rd</t>
  </si>
  <si>
    <t>40502</t>
  </si>
  <si>
    <t>Waddy Christian Church</t>
  </si>
  <si>
    <t>Witt/2686 Waddy Rd</t>
  </si>
  <si>
    <t>Waddy</t>
  </si>
  <si>
    <t>40076</t>
  </si>
  <si>
    <t>Beaver Lick Christian Church</t>
  </si>
  <si>
    <t>41005</t>
  </si>
  <si>
    <t>Walton Christian Church</t>
  </si>
  <si>
    <t>Walton</t>
  </si>
  <si>
    <t>41094-0056</t>
  </si>
  <si>
    <t>PO Box 925</t>
  </si>
  <si>
    <t>Warsaw</t>
  </si>
  <si>
    <t>41095-0925</t>
  </si>
  <si>
    <t xml:space="preserve">c/o Janice Foster
</t>
  </si>
  <si>
    <t>42376-9765</t>
  </si>
  <si>
    <t>Wickliffe Christian Church</t>
  </si>
  <si>
    <t>PO Box 202</t>
  </si>
  <si>
    <t>Wickliffe</t>
  </si>
  <si>
    <t>42087-0202</t>
  </si>
  <si>
    <t>130 W Broadway St</t>
  </si>
  <si>
    <t>40391-1938</t>
  </si>
  <si>
    <t>Worthville Christian Church</t>
  </si>
  <si>
    <t>PO Box 112</t>
  </si>
  <si>
    <t>Worthville</t>
  </si>
  <si>
    <t>41098-0112</t>
  </si>
  <si>
    <t>United Community Christian Churc</t>
  </si>
  <si>
    <t>1710 Maryland Ave</t>
  </si>
  <si>
    <t>41014-1479</t>
  </si>
  <si>
    <t>RR 6  292 Moore's Lane</t>
  </si>
  <si>
    <t>40330</t>
  </si>
  <si>
    <t>PO Box 2556</t>
  </si>
  <si>
    <t>London</t>
  </si>
  <si>
    <t>40743-2556</t>
  </si>
  <si>
    <t>Alton Christian Church</t>
  </si>
  <si>
    <t>1686 Old Frankfort Rd</t>
  </si>
  <si>
    <t>40342-9606</t>
  </si>
  <si>
    <t>Bethlehem Christian Church</t>
  </si>
  <si>
    <t>2875 Schollsville Rd</t>
  </si>
  <si>
    <t>40391-8659</t>
  </si>
  <si>
    <t>40357-0048</t>
  </si>
  <si>
    <t>MISC KENTUCKY REGION</t>
  </si>
  <si>
    <t>1125 Red Mile Rd</t>
  </si>
  <si>
    <t>40504-2649</t>
  </si>
  <si>
    <t>3500 HOLLOWAY PR RD</t>
  </si>
  <si>
    <t>PINEVILLE</t>
  </si>
  <si>
    <t>71360-5816</t>
  </si>
  <si>
    <t>305 E Charles St</t>
  </si>
  <si>
    <t>70401-3323</t>
  </si>
  <si>
    <t xml:space="preserve">c/o Jeff Robinson, Moderator
</t>
  </si>
  <si>
    <t>70503-5908</t>
  </si>
  <si>
    <t>2525 2nd Ave</t>
  </si>
  <si>
    <t>Lake Charles</t>
  </si>
  <si>
    <t>70601-7783</t>
  </si>
  <si>
    <t>Grace Disciples of Christ Church</t>
  </si>
  <si>
    <t>975 Highway 190 Service Road</t>
  </si>
  <si>
    <t>70458</t>
  </si>
  <si>
    <t>Peeled Oak Christian Church</t>
  </si>
  <si>
    <t>R 3</t>
  </si>
  <si>
    <t>40360</t>
  </si>
  <si>
    <t>Saint Charles Avenue Christian C</t>
  </si>
  <si>
    <t>6200 St Charles Ave</t>
  </si>
  <si>
    <t>70118-6142</t>
  </si>
  <si>
    <t>2010 Bert Kouns</t>
  </si>
  <si>
    <t>SHREVEPORT</t>
  </si>
  <si>
    <t>71118</t>
  </si>
  <si>
    <t>Pine Knot</t>
  </si>
  <si>
    <t>42635-0036</t>
  </si>
  <si>
    <t>1401 Argin Dr</t>
  </si>
  <si>
    <t>70663-5904</t>
  </si>
  <si>
    <t>PO Box 643</t>
  </si>
  <si>
    <t>39150-0643</t>
  </si>
  <si>
    <t>Jerusalem Christian Church</t>
  </si>
  <si>
    <t>108 Republic Ave Ste F</t>
  </si>
  <si>
    <t>70508-6890</t>
  </si>
  <si>
    <t>Christian Temple Church</t>
  </si>
  <si>
    <t>41 Main St # 190</t>
  </si>
  <si>
    <t>Lubec</t>
  </si>
  <si>
    <t>Maine</t>
  </si>
  <si>
    <t>04652-1012</t>
  </si>
  <si>
    <t>English Consul Christian Church</t>
  </si>
  <si>
    <t>2733 Daisy Ave</t>
  </si>
  <si>
    <t>21227-2123</t>
  </si>
  <si>
    <t>Edgemere First Christian Church</t>
  </si>
  <si>
    <t>2618 N Snyder Ave</t>
  </si>
  <si>
    <t>21219-1724</t>
  </si>
  <si>
    <t>Randall Street Christian Church</t>
  </si>
  <si>
    <t xml:space="preserve">C/O FANNIE M DUKE
</t>
  </si>
  <si>
    <t>GLEN BURNIE</t>
  </si>
  <si>
    <t>21061-2014</t>
  </si>
  <si>
    <t>Fort Washington Christian Church</t>
  </si>
  <si>
    <t>10900 Indian Head Hwy</t>
  </si>
  <si>
    <t>Fort Washington</t>
  </si>
  <si>
    <t>20744-4017</t>
  </si>
  <si>
    <t>Second Washington Chapel</t>
  </si>
  <si>
    <t>4301 Gallatin St</t>
  </si>
  <si>
    <t>20781-2051</t>
  </si>
  <si>
    <t>Mount Rainier Christian Church</t>
  </si>
  <si>
    <t>4001 33rd St # 113</t>
  </si>
  <si>
    <t>20712-1906</t>
  </si>
  <si>
    <t>Perryhawkin Christian Church</t>
  </si>
  <si>
    <t>PO Box 165</t>
  </si>
  <si>
    <t>Princess Anne</t>
  </si>
  <si>
    <t>21853-0165</t>
  </si>
  <si>
    <t>Downsville Christian Church</t>
  </si>
  <si>
    <t>8641 Downsville Pike</t>
  </si>
  <si>
    <t>Williamsport</t>
  </si>
  <si>
    <t>21795-4007</t>
  </si>
  <si>
    <t>c/o Ms. Candy Wood</t>
  </si>
  <si>
    <t>Cumberland</t>
  </si>
  <si>
    <t>21502</t>
  </si>
  <si>
    <t>Columbia United Christian Church</t>
  </si>
  <si>
    <t>5885 Robert Oliver Pl</t>
  </si>
  <si>
    <t>21045-3734</t>
  </si>
  <si>
    <t>Whosoever Will Christian Church</t>
  </si>
  <si>
    <t>4514 Sellman Rd</t>
  </si>
  <si>
    <t>Beltsville</t>
  </si>
  <si>
    <t>20705-2546</t>
  </si>
  <si>
    <t>21880 Millison Ln Ste C</t>
  </si>
  <si>
    <t>Lexington Park</t>
  </si>
  <si>
    <t>20653-5513</t>
  </si>
  <si>
    <t>Good Samaritan Christian Chr</t>
  </si>
  <si>
    <t>2229 N Fulton Ave</t>
  </si>
  <si>
    <t>21217-1912</t>
  </si>
  <si>
    <t>Sulphur Christian Church</t>
  </si>
  <si>
    <t>40070</t>
  </si>
  <si>
    <t>Turners Station Christian Church</t>
  </si>
  <si>
    <t>40011-0056</t>
  </si>
  <si>
    <t>Massachusetts</t>
  </si>
  <si>
    <t>The Prodigal's House</t>
  </si>
  <si>
    <t>PO Box 933</t>
  </si>
  <si>
    <t>40362-0933</t>
  </si>
  <si>
    <t>New Century Fellowship</t>
  </si>
  <si>
    <t>1875 Farnsley Rd</t>
  </si>
  <si>
    <t>40216-4701</t>
  </si>
  <si>
    <t>Eglise Eben-ezer en Christ de Boston</t>
  </si>
  <si>
    <t>207 Delhi St</t>
  </si>
  <si>
    <t>Mattapan</t>
  </si>
  <si>
    <t>02126-2357</t>
  </si>
  <si>
    <t>Co-Heirs with Christ Missions, Inc</t>
  </si>
  <si>
    <t>2350 Woodhill Dr Ste 68</t>
  </si>
  <si>
    <t>40509-1042</t>
  </si>
  <si>
    <t>New Life in Christ Christian Church</t>
  </si>
  <si>
    <t>PO Box 40252</t>
  </si>
  <si>
    <t>40252</t>
  </si>
  <si>
    <t>Blythdale Christian Church</t>
  </si>
  <si>
    <t>Blythdale</t>
  </si>
  <si>
    <t>64426</t>
  </si>
  <si>
    <t>MICHIGAN</t>
  </si>
  <si>
    <t>Clay Hill Christian Church</t>
  </si>
  <si>
    <t>8850 E 30 1/2 Rd</t>
  </si>
  <si>
    <t>49601-8025</t>
  </si>
  <si>
    <t>Northwestern Christian Church</t>
  </si>
  <si>
    <t>13650 Ilene St</t>
  </si>
  <si>
    <t>48238-2275</t>
  </si>
  <si>
    <t>4040 Grace Rd</t>
  </si>
  <si>
    <t>49635-9711</t>
  </si>
  <si>
    <t>Church of Christ</t>
  </si>
  <si>
    <t>301 Luther St</t>
  </si>
  <si>
    <t>49656-8901</t>
  </si>
  <si>
    <t>213 S Michigan Ave</t>
  </si>
  <si>
    <t>Manton</t>
  </si>
  <si>
    <t>49663-9485</t>
  </si>
  <si>
    <t>Muir</t>
  </si>
  <si>
    <t>48860-0043</t>
  </si>
  <si>
    <t>2755 Holton Rd</t>
  </si>
  <si>
    <t>Muskegon</t>
  </si>
  <si>
    <t>49445-9659</t>
  </si>
  <si>
    <t>PO Box 119</t>
  </si>
  <si>
    <t>Paw Paw</t>
  </si>
  <si>
    <t>49079-0119</t>
  </si>
  <si>
    <t>First (East) Christian Church</t>
  </si>
  <si>
    <t>1200 E Genesee Ave</t>
  </si>
  <si>
    <t>48607-1747</t>
  </si>
  <si>
    <t>United Church of Wayland</t>
  </si>
  <si>
    <t>411 E Superior St</t>
  </si>
  <si>
    <t>Wayland</t>
  </si>
  <si>
    <t>49348-1145</t>
  </si>
  <si>
    <t>The Word Christian Church</t>
  </si>
  <si>
    <t>18530 Mack Ave # 289</t>
  </si>
  <si>
    <t>Grosse Pointe Farms</t>
  </si>
  <si>
    <t>48236-3254</t>
  </si>
  <si>
    <t>5360 Bangor Ave</t>
  </si>
  <si>
    <t>Flushing</t>
  </si>
  <si>
    <t>48433-9005</t>
  </si>
  <si>
    <t>Harvest Time Christian Church</t>
  </si>
  <si>
    <t>420 W Summit Ave</t>
  </si>
  <si>
    <t>49444-1917</t>
  </si>
  <si>
    <t>Triumphant Temple of Praise Christian Church</t>
  </si>
  <si>
    <t>G-3500 W. Pasadena Ave.</t>
  </si>
  <si>
    <t>48504</t>
  </si>
  <si>
    <t>MISC MICHIGAN REGION</t>
  </si>
  <si>
    <t>2820 Covington Ct</t>
  </si>
  <si>
    <t>48912-4810</t>
  </si>
  <si>
    <t>Minnesota</t>
  </si>
  <si>
    <t>Plymouth Creek Christian Church</t>
  </si>
  <si>
    <t>16000 41st Ave N</t>
  </si>
  <si>
    <t>55446-2500</t>
  </si>
  <si>
    <t>New Hope United Christian Church</t>
  </si>
  <si>
    <t>597 Camden Rd</t>
  </si>
  <si>
    <t>Camden</t>
  </si>
  <si>
    <t>39045-9719</t>
  </si>
  <si>
    <t>R 2</t>
  </si>
  <si>
    <t>65240</t>
  </si>
  <si>
    <t>824 N Main St</t>
  </si>
  <si>
    <t>Hattiesburg</t>
  </si>
  <si>
    <t>39401-3434</t>
  </si>
  <si>
    <t>Dentville Christian Church</t>
  </si>
  <si>
    <t>HAZELHURST</t>
  </si>
  <si>
    <t>39083</t>
  </si>
  <si>
    <t>First Christian Church of Hermanville</t>
  </si>
  <si>
    <t>Hermanville</t>
  </si>
  <si>
    <t>39086-0172</t>
  </si>
  <si>
    <t>King David Chapel Christian Chur</t>
  </si>
  <si>
    <t>39150-0035</t>
  </si>
  <si>
    <t>Emden Christian Church</t>
  </si>
  <si>
    <t xml:space="preserve">c/o William Donath
</t>
  </si>
  <si>
    <t>63469-1005</t>
  </si>
  <si>
    <t>Dorsett Drive Christian Church</t>
  </si>
  <si>
    <t>Indianola</t>
  </si>
  <si>
    <t>38751-0488</t>
  </si>
  <si>
    <t>Indianola Christian Church</t>
  </si>
  <si>
    <t>PO Box 1082</t>
  </si>
  <si>
    <t>38751-1082</t>
  </si>
  <si>
    <t>Zion Rock Christian Church</t>
  </si>
  <si>
    <t xml:space="preserve">c/o Roosevelt Howard
</t>
  </si>
  <si>
    <t>Coila</t>
  </si>
  <si>
    <t>38923-6716</t>
  </si>
  <si>
    <t>PO Box 8388</t>
  </si>
  <si>
    <t>39562-0007</t>
  </si>
  <si>
    <t>PO Box 226</t>
  </si>
  <si>
    <t>38774-0226</t>
  </si>
  <si>
    <t>Forest Grove Christian Church</t>
  </si>
  <si>
    <t>1069 Moore Rd</t>
  </si>
  <si>
    <t>39150-2882</t>
  </si>
  <si>
    <t>1357 Providence Road</t>
  </si>
  <si>
    <t>39144</t>
  </si>
  <si>
    <t>Saint Luke Christian Church</t>
  </si>
  <si>
    <t>PO Box 16</t>
  </si>
  <si>
    <t>39144-0016</t>
  </si>
  <si>
    <t>PO Box 154</t>
  </si>
  <si>
    <t>Frankford</t>
  </si>
  <si>
    <t>63441-0154</t>
  </si>
  <si>
    <t>Little Zion (Lorman) Christian Church</t>
  </si>
  <si>
    <t xml:space="preserve">c/o Columbus Felton
</t>
  </si>
  <si>
    <t>Jameson Christian Church</t>
  </si>
  <si>
    <t>Jameson</t>
  </si>
  <si>
    <t>64647-0031</t>
  </si>
  <si>
    <t>Keytesville Christian Church</t>
  </si>
  <si>
    <t>Keytesville</t>
  </si>
  <si>
    <t>65261</t>
  </si>
  <si>
    <t>Tillman Chapel Christian Church</t>
  </si>
  <si>
    <t xml:space="preserve">c/o Walter Chambers
</t>
  </si>
  <si>
    <t>39069-4410</t>
  </si>
  <si>
    <t>Shaw</t>
  </si>
  <si>
    <t>38773-0568</t>
  </si>
  <si>
    <t>39773-1056</t>
  </si>
  <si>
    <t>Northeast Christian Church</t>
  </si>
  <si>
    <t>3169 W Tidewater Ln</t>
  </si>
  <si>
    <t>39110-8928</t>
  </si>
  <si>
    <t>5006 Woodvine Rd</t>
  </si>
  <si>
    <t>39096-9314</t>
  </si>
  <si>
    <t>Real Faith Christian Church</t>
  </si>
  <si>
    <t>PO Box 2194</t>
  </si>
  <si>
    <t>Clarksdale</t>
  </si>
  <si>
    <t>38614-8194</t>
  </si>
  <si>
    <t>1470 SE Highway 54</t>
  </si>
  <si>
    <t>64776-9352</t>
  </si>
  <si>
    <t>Dorsey Christian Church</t>
  </si>
  <si>
    <t>5685 State Highway J</t>
  </si>
  <si>
    <t>64402-8113</t>
  </si>
  <si>
    <t>108 N Hundley St</t>
  </si>
  <si>
    <t>64402-1214</t>
  </si>
  <si>
    <t>P O Box 85</t>
  </si>
  <si>
    <t>Annada</t>
  </si>
  <si>
    <t>63330</t>
  </si>
  <si>
    <t>100 S Chestnut St</t>
  </si>
  <si>
    <t>Appleton City</t>
  </si>
  <si>
    <t>64724-1033</t>
  </si>
  <si>
    <t>Arrow Rock Federated Church</t>
  </si>
  <si>
    <t>P O Box 18</t>
  </si>
  <si>
    <t>Arrow Rock</t>
  </si>
  <si>
    <t>65320-0018</t>
  </si>
  <si>
    <t>23570 Lawrence 1180</t>
  </si>
  <si>
    <t>Verona</t>
  </si>
  <si>
    <t>65769-7312</t>
  </si>
  <si>
    <t>Auxvasse Christian Church</t>
  </si>
  <si>
    <t>PO Box 195</t>
  </si>
  <si>
    <t>Auxvasse</t>
  </si>
  <si>
    <t>65231-0195</t>
  </si>
  <si>
    <t>39174 Hawk Rd</t>
  </si>
  <si>
    <t>Barnard</t>
  </si>
  <si>
    <t>64423-9693</t>
  </si>
  <si>
    <t>Barnard Christian Church</t>
  </si>
  <si>
    <t>Sampson/RR 1</t>
  </si>
  <si>
    <t>Dekalb</t>
  </si>
  <si>
    <t>64440</t>
  </si>
  <si>
    <t>Billings Christian Church</t>
  </si>
  <si>
    <t>65610-0350</t>
  </si>
  <si>
    <t>64015</t>
  </si>
  <si>
    <t>First Christian Church of Prince</t>
  </si>
  <si>
    <t>901 E Main St</t>
  </si>
  <si>
    <t>64673-1241</t>
  </si>
  <si>
    <t>c/o Mark Schuchmann</t>
  </si>
  <si>
    <t>65261-2518</t>
  </si>
  <si>
    <t>PO Box 646</t>
  </si>
  <si>
    <t>Buckner</t>
  </si>
  <si>
    <t>64016-0646</t>
  </si>
  <si>
    <t>Bunceton Federated Church</t>
  </si>
  <si>
    <t>9013 Highway U</t>
  </si>
  <si>
    <t>Prairie Home</t>
  </si>
  <si>
    <t>65068</t>
  </si>
  <si>
    <t>PO Box 290</t>
  </si>
  <si>
    <t>Burlington Junction</t>
  </si>
  <si>
    <t>64428-0290</t>
  </si>
  <si>
    <t xml:space="preserve">c/o Eleanor Thompson
</t>
  </si>
  <si>
    <t>Cainsville</t>
  </si>
  <si>
    <t>64632-9541</t>
  </si>
  <si>
    <t>Camden Point Christian Church</t>
  </si>
  <si>
    <t>205 First St</t>
  </si>
  <si>
    <t>CAMDEN POINT</t>
  </si>
  <si>
    <t>64018</t>
  </si>
  <si>
    <t>Table of Grace Church</t>
  </si>
  <si>
    <t>3328 Bennett Ln</t>
  </si>
  <si>
    <t>65101-1000</t>
  </si>
  <si>
    <t>900 Jackson St</t>
  </si>
  <si>
    <t>64601-2249</t>
  </si>
  <si>
    <t>Clark Christian Church</t>
  </si>
  <si>
    <t>Clark</t>
  </si>
  <si>
    <t>65243-0202</t>
  </si>
  <si>
    <t>63336</t>
  </si>
  <si>
    <t>Cleveland Christian Church</t>
  </si>
  <si>
    <t>PO Box 144</t>
  </si>
  <si>
    <t>64734-0144</t>
  </si>
  <si>
    <t>Dripping Spring Christian Church</t>
  </si>
  <si>
    <t>2701 W Dripping Springs Rd</t>
  </si>
  <si>
    <t>65202-8790</t>
  </si>
  <si>
    <t>Fifth St Christian Church</t>
  </si>
  <si>
    <t>401 N 5th St # 7695</t>
  </si>
  <si>
    <t>65201-4311</t>
  </si>
  <si>
    <t>Creighton Christian Church</t>
  </si>
  <si>
    <t>31701 S Green Strip Rd</t>
  </si>
  <si>
    <t>Creighton</t>
  </si>
  <si>
    <t>64739-9685</t>
  </si>
  <si>
    <t>Federated Church</t>
  </si>
  <si>
    <t>Dawn</t>
  </si>
  <si>
    <t>64638-0165</t>
  </si>
  <si>
    <t>Dearborn Christian Church</t>
  </si>
  <si>
    <t>Dearborn</t>
  </si>
  <si>
    <t>64439-0013</t>
  </si>
  <si>
    <t>New Market Christian Church</t>
  </si>
  <si>
    <t>18 Mill St</t>
  </si>
  <si>
    <t>64439-9144</t>
  </si>
  <si>
    <t>DeWitt Christian Church</t>
  </si>
  <si>
    <t xml:space="preserve">c/o Lanny Lybarger, Treasurer
</t>
  </si>
  <si>
    <t>65236-1035</t>
  </si>
  <si>
    <t>Dover Christian Church</t>
  </si>
  <si>
    <t xml:space="preserve">c/o Mrs George Hall
</t>
  </si>
  <si>
    <t>64022-0021</t>
  </si>
  <si>
    <t>Edgerton Christian Church</t>
  </si>
  <si>
    <t>201 Frank St</t>
  </si>
  <si>
    <t>Edgerton</t>
  </si>
  <si>
    <t>64444-9178</t>
  </si>
  <si>
    <t>New Hope Community Christian Church</t>
  </si>
  <si>
    <t>12324 Bellefontaine Rd</t>
  </si>
  <si>
    <t>St Louis</t>
  </si>
  <si>
    <t>63138</t>
  </si>
  <si>
    <t xml:space="preserve">c/o Lawina Harlow
</t>
  </si>
  <si>
    <t>Edina</t>
  </si>
  <si>
    <t>63537-1289</t>
  </si>
  <si>
    <t>Charity Christian Church</t>
  </si>
  <si>
    <t>149 State Road M</t>
  </si>
  <si>
    <t>65644-8509</t>
  </si>
  <si>
    <t>NORTHEAST AREA</t>
  </si>
  <si>
    <t>3612 S Lenoir St</t>
  </si>
  <si>
    <t>65201-5415</t>
  </si>
  <si>
    <t>64024</t>
  </si>
  <si>
    <t>PO Box 365</t>
  </si>
  <si>
    <t>64446-0365</t>
  </si>
  <si>
    <t>4401 S 23rd St</t>
  </si>
  <si>
    <t>68107-1915</t>
  </si>
  <si>
    <t>Flat River Christian Church</t>
  </si>
  <si>
    <t>15 N Coffman St</t>
  </si>
  <si>
    <t>Park Hills</t>
  </si>
  <si>
    <t>63601-2101</t>
  </si>
  <si>
    <t>Elkton Christian Church</t>
  </si>
  <si>
    <t>c/o Jim Gilman</t>
  </si>
  <si>
    <t>65724-9769</t>
  </si>
  <si>
    <t>Frankford First Christian Church</t>
  </si>
  <si>
    <t>PO Box 102</t>
  </si>
  <si>
    <t>63441-0102</t>
  </si>
  <si>
    <t>7308 S 142nd St</t>
  </si>
  <si>
    <t>68138-6804</t>
  </si>
  <si>
    <t>Boonesboro Christian Church</t>
  </si>
  <si>
    <t>361 County Road 323</t>
  </si>
  <si>
    <t>65250-9723</t>
  </si>
  <si>
    <t>4670 State Road Kk</t>
  </si>
  <si>
    <t>65251-3682</t>
  </si>
  <si>
    <t>401 Saint Louis Ave</t>
  </si>
  <si>
    <t>65251-2017</t>
  </si>
  <si>
    <t>1501 S Main St</t>
  </si>
  <si>
    <t>Gallatin</t>
  </si>
  <si>
    <t>64640-1499</t>
  </si>
  <si>
    <t>64747-0050</t>
  </si>
  <si>
    <t>Richland Christian Church</t>
  </si>
  <si>
    <t>413 2nd St</t>
  </si>
  <si>
    <t>65254-1307</t>
  </si>
  <si>
    <t>Golden City</t>
  </si>
  <si>
    <t>64748-0188</t>
  </si>
  <si>
    <t>Grant City</t>
  </si>
  <si>
    <t>64456</t>
  </si>
  <si>
    <t>Hamilton Federated Church</t>
  </si>
  <si>
    <t xml:space="preserve">c/o Lavon Winkler
</t>
  </si>
  <si>
    <t>64068-3242</t>
  </si>
  <si>
    <t>Hardin Christian Church</t>
  </si>
  <si>
    <t>*****NO MAIL!!!</t>
  </si>
  <si>
    <t>Hardin</t>
  </si>
  <si>
    <t>64035</t>
  </si>
  <si>
    <t>Hawk Point Community Church</t>
  </si>
  <si>
    <t>Hawk Point</t>
  </si>
  <si>
    <t>63349-0031</t>
  </si>
  <si>
    <t>PO Box 106</t>
  </si>
  <si>
    <t>Hematite</t>
  </si>
  <si>
    <t>63047-0106</t>
  </si>
  <si>
    <t>Hermitage Christian Church</t>
  </si>
  <si>
    <t>410 1st St</t>
  </si>
  <si>
    <t>65668-9213</t>
  </si>
  <si>
    <t>Higbee Christian Church</t>
  </si>
  <si>
    <t>Higbee</t>
  </si>
  <si>
    <t>65257-0226</t>
  </si>
  <si>
    <t>3820 State Route A</t>
  </si>
  <si>
    <t>65257-9315</t>
  </si>
  <si>
    <t>Blue Ridge Boulevard Christian C</t>
  </si>
  <si>
    <t>3625 Blue Ridge Blvd</t>
  </si>
  <si>
    <t>64052-1163</t>
  </si>
  <si>
    <t>65260-0023</t>
  </si>
  <si>
    <t>Life Recovery Fellowship Church</t>
  </si>
  <si>
    <t>68901</t>
  </si>
  <si>
    <t>631 Lafayette St</t>
  </si>
  <si>
    <t>65101-3355</t>
  </si>
  <si>
    <t>Jonesburg Christian Church</t>
  </si>
  <si>
    <t xml:space="preserve">c/o Gary Woods
</t>
  </si>
  <si>
    <t>Jonesburg</t>
  </si>
  <si>
    <t>63351</t>
  </si>
  <si>
    <t>Kahoka Christian Church</t>
  </si>
  <si>
    <t>Kahoka</t>
  </si>
  <si>
    <t>63445-0227</t>
  </si>
  <si>
    <t>9101 Blue Ridge Blvd</t>
  </si>
  <si>
    <t>64138-4026</t>
  </si>
  <si>
    <t>3801 E Linwood Blvd</t>
  </si>
  <si>
    <t>64128-2102</t>
  </si>
  <si>
    <t>Gracemor Christian Church</t>
  </si>
  <si>
    <t>5600 NE San Rafael Dr</t>
  </si>
  <si>
    <t>64119-4131</t>
  </si>
  <si>
    <t>Independence Boulevard Christian</t>
  </si>
  <si>
    <t>606 Gladstone Ave</t>
  </si>
  <si>
    <t>64124-2522</t>
  </si>
  <si>
    <t>Red Bridge Christian Church</t>
  </si>
  <si>
    <t>10842 McGee St</t>
  </si>
  <si>
    <t>64114-5018</t>
  </si>
  <si>
    <t>2151 S Jefferson St</t>
  </si>
  <si>
    <t>Kearney</t>
  </si>
  <si>
    <t>64060-7405</t>
  </si>
  <si>
    <t>Piney Grove Church of Christ</t>
  </si>
  <si>
    <t>1300 UNIVERSITY ST</t>
  </si>
  <si>
    <t>KINSTON</t>
  </si>
  <si>
    <t>28501</t>
  </si>
  <si>
    <t>PO Box 445</t>
  </si>
  <si>
    <t>King City</t>
  </si>
  <si>
    <t>64463-0445</t>
  </si>
  <si>
    <t>Knox City Christian Church</t>
  </si>
  <si>
    <t>508 W Monticello St</t>
  </si>
  <si>
    <t>63537-1486</t>
  </si>
  <si>
    <t>La Belle</t>
  </si>
  <si>
    <t>63447-0031</t>
  </si>
  <si>
    <t>Latham Christian Church</t>
  </si>
  <si>
    <t>Latham</t>
  </si>
  <si>
    <t>65050-0335</t>
  </si>
  <si>
    <t>United Christian and Presbyn</t>
  </si>
  <si>
    <t>PO Box 225</t>
  </si>
  <si>
    <t>Lawson</t>
  </si>
  <si>
    <t>64062-0225</t>
  </si>
  <si>
    <t>Longview Chapel Christian Church</t>
  </si>
  <si>
    <t>850 SW Longview Rd</t>
  </si>
  <si>
    <t>64081-2111</t>
  </si>
  <si>
    <t>Lewistown Christian Church</t>
  </si>
  <si>
    <t>109 E QUINCY</t>
  </si>
  <si>
    <t>LEWISTOWN</t>
  </si>
  <si>
    <t>63452</t>
  </si>
  <si>
    <t>64070</t>
  </si>
  <si>
    <t>65263-0008</t>
  </si>
  <si>
    <t>Middle Grove Christian Church</t>
  </si>
  <si>
    <t>706 Green St</t>
  </si>
  <si>
    <t>65240-1650</t>
  </si>
  <si>
    <t>Tulip Christian Church</t>
  </si>
  <si>
    <t>5839 Audrain Road 109</t>
  </si>
  <si>
    <t>65240-5815</t>
  </si>
  <si>
    <t>Maitland</t>
  </si>
  <si>
    <t>64466-0189</t>
  </si>
  <si>
    <t>116 W Gracia Ave</t>
  </si>
  <si>
    <t>Marceline</t>
  </si>
  <si>
    <t>64658-1226</t>
  </si>
  <si>
    <t>Mc Kinley Christian Church</t>
  </si>
  <si>
    <t>14227 Highway T</t>
  </si>
  <si>
    <t>65705-7131</t>
  </si>
  <si>
    <t>Martinsville Christian Church</t>
  </si>
  <si>
    <t>R #2  BOX 99</t>
  </si>
  <si>
    <t>BETHANY</t>
  </si>
  <si>
    <t>64424</t>
  </si>
  <si>
    <t>Matthews</t>
  </si>
  <si>
    <t>63867-0406</t>
  </si>
  <si>
    <t>64469-0397</t>
  </si>
  <si>
    <t>Emerson Christian Church</t>
  </si>
  <si>
    <t>1567 County Road 137</t>
  </si>
  <si>
    <t>63454-2214</t>
  </si>
  <si>
    <t>Mendon Christian Church</t>
  </si>
  <si>
    <t>Mendon</t>
  </si>
  <si>
    <t>64660-0008</t>
  </si>
  <si>
    <t xml:space="preserve">c/o T B Wolfe, Secretary
</t>
  </si>
  <si>
    <t>65275-2742</t>
  </si>
  <si>
    <t>Missouri City Christian Church</t>
  </si>
  <si>
    <t>c/o Tom Padgett</t>
  </si>
  <si>
    <t>Orrick</t>
  </si>
  <si>
    <t>64077</t>
  </si>
  <si>
    <t>201 S 4th St</t>
  </si>
  <si>
    <t>Moberly</t>
  </si>
  <si>
    <t>65270-3423</t>
  </si>
  <si>
    <t>300 E Coates St</t>
  </si>
  <si>
    <t>65270-2351</t>
  </si>
  <si>
    <t>Mokane Christian Church</t>
  </si>
  <si>
    <t>Mokane</t>
  </si>
  <si>
    <t>65059-0055</t>
  </si>
  <si>
    <t>Montgomery City Christian Church</t>
  </si>
  <si>
    <t>PO Box 12</t>
  </si>
  <si>
    <t>Montgomery City</t>
  </si>
  <si>
    <t>63361-0012</t>
  </si>
  <si>
    <t>PO Box 235</t>
  </si>
  <si>
    <t>Mound City</t>
  </si>
  <si>
    <t>64470-0235</t>
  </si>
  <si>
    <t>PO Box 98</t>
  </si>
  <si>
    <t>New Franklin</t>
  </si>
  <si>
    <t>65274-0098</t>
  </si>
  <si>
    <t>Hopke Christian Church</t>
  </si>
  <si>
    <t>R R 1  BOX 172</t>
  </si>
  <si>
    <t>NEW HARTFORD</t>
  </si>
  <si>
    <t>63364</t>
  </si>
  <si>
    <t>Nixa Christian Church</t>
  </si>
  <si>
    <t>400 Northview Rd</t>
  </si>
  <si>
    <t>Nixa</t>
  </si>
  <si>
    <t>65714-9238</t>
  </si>
  <si>
    <t>Orrick Christian Church</t>
  </si>
  <si>
    <t>PO Box 355</t>
  </si>
  <si>
    <t>64077-0355</t>
  </si>
  <si>
    <t>Ozark Christian Church</t>
  </si>
  <si>
    <t>1200 E McCracken Rd</t>
  </si>
  <si>
    <t>65721-9310</t>
  </si>
  <si>
    <t>Selmore Christian Church</t>
  </si>
  <si>
    <t xml:space="preserve">c/o Rosalie Duckworth
</t>
  </si>
  <si>
    <t>65721-5130</t>
  </si>
  <si>
    <t>PO Box 479</t>
  </si>
  <si>
    <t>63462-0479</t>
  </si>
  <si>
    <t>Pickering Christian Church</t>
  </si>
  <si>
    <t>114 N Coleman St</t>
  </si>
  <si>
    <t>Pickering</t>
  </si>
  <si>
    <t>64476-9191</t>
  </si>
  <si>
    <t>Weeping Mary Church of Christ</t>
  </si>
  <si>
    <t>ARAPAHOE</t>
  </si>
  <si>
    <t>28510</t>
  </si>
  <si>
    <t>519 Cedar St</t>
  </si>
  <si>
    <t>Pleasant Hill</t>
  </si>
  <si>
    <t>64080-1301</t>
  </si>
  <si>
    <t>Oak Grove Church of Christ</t>
  </si>
  <si>
    <t>535 Pecan Rd</t>
  </si>
  <si>
    <t>28333-5205</t>
  </si>
  <si>
    <t>Rocheport Christian Church</t>
  </si>
  <si>
    <t>300 Central St</t>
  </si>
  <si>
    <t>Rocheport</t>
  </si>
  <si>
    <t>65279-9812</t>
  </si>
  <si>
    <t>Woodson Chapel Christian Church</t>
  </si>
  <si>
    <t>2525 St Joseph Ave</t>
  </si>
  <si>
    <t>64505-2158</t>
  </si>
  <si>
    <t>4950 Fountain Ave</t>
  </si>
  <si>
    <t>63113-2032</t>
  </si>
  <si>
    <t>9635 Lewis &amp; Clark Blvd</t>
  </si>
  <si>
    <t>63136-5236</t>
  </si>
  <si>
    <t>Watson Terrace Christian Church</t>
  </si>
  <si>
    <t>4205 Watson Rd</t>
  </si>
  <si>
    <t>63109-1211</t>
  </si>
  <si>
    <t>Seymour Christian Church</t>
  </si>
  <si>
    <t>Seymour</t>
  </si>
  <si>
    <t>65746-0447</t>
  </si>
  <si>
    <t>Pennsboro Christian Church</t>
  </si>
  <si>
    <t>227 E Dade 182</t>
  </si>
  <si>
    <t>South Greenfield</t>
  </si>
  <si>
    <t>65752-7134</t>
  </si>
  <si>
    <t>Spickard Christian Church</t>
  </si>
  <si>
    <t xml:space="preserve">c/o Dixie Yates
</t>
  </si>
  <si>
    <t>64673-4620</t>
  </si>
  <si>
    <t>Brentwood Christian Church</t>
  </si>
  <si>
    <t>1900 E Barataria St</t>
  </si>
  <si>
    <t>65804-3835</t>
  </si>
  <si>
    <t>Presbyterian-Christian Church</t>
  </si>
  <si>
    <t>PO Box 150</t>
  </si>
  <si>
    <t>Stewartsville</t>
  </si>
  <si>
    <t>64490-0150</t>
  </si>
  <si>
    <t>Sturgeon Christian Church</t>
  </si>
  <si>
    <t>Sturgeon</t>
  </si>
  <si>
    <t>65284-0305</t>
  </si>
  <si>
    <t>Sweet Springs</t>
  </si>
  <si>
    <t>65351-0116</t>
  </si>
  <si>
    <t>Tarkio Christian Church</t>
  </si>
  <si>
    <t>800 Main St</t>
  </si>
  <si>
    <t>Tarkio</t>
  </si>
  <si>
    <t>64491-1430</t>
  </si>
  <si>
    <t>Gifford/1115 Dogwood</t>
  </si>
  <si>
    <t>65265</t>
  </si>
  <si>
    <t>24527 Highway 65</t>
  </si>
  <si>
    <t>Hale</t>
  </si>
  <si>
    <t>64643-8148</t>
  </si>
  <si>
    <t>PO Box 571</t>
  </si>
  <si>
    <t>65081-0571</t>
  </si>
  <si>
    <t>Tindall Christian Church</t>
  </si>
  <si>
    <t>R 4</t>
  </si>
  <si>
    <t>64683</t>
  </si>
  <si>
    <t>Triplett Christian Church</t>
  </si>
  <si>
    <t xml:space="preserve">c/o Howard Sanders
</t>
  </si>
  <si>
    <t>Triplett</t>
  </si>
  <si>
    <t>65286</t>
  </si>
  <si>
    <t>Cove Creek Christian Church</t>
  </si>
  <si>
    <t>12899 NE St RR BB</t>
  </si>
  <si>
    <t>Urich</t>
  </si>
  <si>
    <t>64788</t>
  </si>
  <si>
    <t>PO Box 17</t>
  </si>
  <si>
    <t>64788-0017</t>
  </si>
  <si>
    <t>63382-0157</t>
  </si>
  <si>
    <t>Villa Ridge Christian Church</t>
  </si>
  <si>
    <t>Villa Ridge</t>
  </si>
  <si>
    <t>63089-0235</t>
  </si>
  <si>
    <t>Walnut Grove</t>
  </si>
  <si>
    <t>65770</t>
  </si>
  <si>
    <t>Waverly Christian Church</t>
  </si>
  <si>
    <t>Waverly</t>
  </si>
  <si>
    <t>64096-0224</t>
  </si>
  <si>
    <t xml:space="preserve">c/o Dorothy Burwell
</t>
  </si>
  <si>
    <t>Wellsville</t>
  </si>
  <si>
    <t>63384</t>
  </si>
  <si>
    <t>601 N Grove St</t>
  </si>
  <si>
    <t>64060-8721</t>
  </si>
  <si>
    <t>Wyaconda</t>
  </si>
  <si>
    <t>63474-0065</t>
  </si>
  <si>
    <t>Ozark Mountain Christian Church</t>
  </si>
  <si>
    <t>10123 US Highway 160</t>
  </si>
  <si>
    <t>Merriam Woods Village</t>
  </si>
  <si>
    <t>65740-9592</t>
  </si>
  <si>
    <t>Swope Parkway United Christian Church</t>
  </si>
  <si>
    <t>6140 Swope Pkwy</t>
  </si>
  <si>
    <t>64130-4445</t>
  </si>
  <si>
    <t>Golden Beach Community Church</t>
  </si>
  <si>
    <t>26523 Golden Beach Rd</t>
  </si>
  <si>
    <t>Barnett</t>
  </si>
  <si>
    <t>65011-4146</t>
  </si>
  <si>
    <t>New Life Christian Church United</t>
  </si>
  <si>
    <t>2755 Barron Rd</t>
  </si>
  <si>
    <t>63901-1929</t>
  </si>
  <si>
    <t>South Summit Christian Church</t>
  </si>
  <si>
    <t>1121 SW Hook Rd</t>
  </si>
  <si>
    <t>64082-2804</t>
  </si>
  <si>
    <t>4341 W Chestnut Expy</t>
  </si>
  <si>
    <t>65802-5829</t>
  </si>
  <si>
    <t>Celebration Church (Disciples of Christ)</t>
  </si>
  <si>
    <t>250 Birdie Hills Rd</t>
  </si>
  <si>
    <t>Saint Peters</t>
  </si>
  <si>
    <t>63376-1929</t>
  </si>
  <si>
    <t>Journey Christian Church</t>
  </si>
  <si>
    <t>PO Box 521</t>
  </si>
  <si>
    <t>65536-0521</t>
  </si>
  <si>
    <t>El Rey de Gloria Iglesia Cristiana</t>
  </si>
  <si>
    <t>318 Van Brunt Blvd</t>
  </si>
  <si>
    <t>64124-2129</t>
  </si>
  <si>
    <t>New Song Christian Church</t>
  </si>
  <si>
    <t>PO Box 901426</t>
  </si>
  <si>
    <t>64190-1426</t>
  </si>
  <si>
    <t>Liberation Christian Church</t>
  </si>
  <si>
    <t>1282 Hodiamont Ave</t>
  </si>
  <si>
    <t>63112-2258</t>
  </si>
  <si>
    <t>Saint Mary Church of Christ</t>
  </si>
  <si>
    <t>7401 Stoney Hill Church Rd</t>
  </si>
  <si>
    <t>Bailey</t>
  </si>
  <si>
    <t>27807-9483</t>
  </si>
  <si>
    <t>Christian Chapel (Hunter's</t>
  </si>
  <si>
    <t>RR 1</t>
  </si>
  <si>
    <t>27808-9801</t>
  </si>
  <si>
    <t>Saint Delight Church of Christ</t>
  </si>
  <si>
    <t>7617 Nc Highway 92</t>
  </si>
  <si>
    <t>27808-9107</t>
  </si>
  <si>
    <t>White Oak Chapel Church of Chris</t>
  </si>
  <si>
    <t>300 Railroad Bed Rd</t>
  </si>
  <si>
    <t>Pantego</t>
  </si>
  <si>
    <t>27860-9692</t>
  </si>
  <si>
    <t>PowerShift Worship Center</t>
  </si>
  <si>
    <t>64133-4106</t>
  </si>
  <si>
    <t>Hollygrove Church of Christ</t>
  </si>
  <si>
    <t>27810-0422</t>
  </si>
  <si>
    <t>Peace Christian Church</t>
  </si>
  <si>
    <t>PO Box 11181</t>
  </si>
  <si>
    <t>66207-1181</t>
  </si>
  <si>
    <t>Saint James Church of Christ</t>
  </si>
  <si>
    <t>27810-0117</t>
  </si>
  <si>
    <t>Saint John Church of Christ</t>
  </si>
  <si>
    <t>PO Box 424</t>
  </si>
  <si>
    <t>27810-0424</t>
  </si>
  <si>
    <t>Chuukese Christian Church</t>
  </si>
  <si>
    <t>64501-1832</t>
  </si>
  <si>
    <t>4016 Lake Wilson Rd</t>
  </si>
  <si>
    <t>27896-8941</t>
  </si>
  <si>
    <t>El Santo de Israel</t>
  </si>
  <si>
    <t>4001 S Woodland Ave</t>
  </si>
  <si>
    <t>64052-2456</t>
  </si>
  <si>
    <t>Pineville Chapel Church of Chris</t>
  </si>
  <si>
    <t>SWINSON/RT 4 BOX 222</t>
  </si>
  <si>
    <t>WILSON</t>
  </si>
  <si>
    <t>27843</t>
  </si>
  <si>
    <t>Bethlehem Church of Christ</t>
  </si>
  <si>
    <t>RT 5  BOX 377D</t>
  </si>
  <si>
    <t>CLINTON</t>
  </si>
  <si>
    <t>28328</t>
  </si>
  <si>
    <t>MISC MID-AMERICA REGION</t>
  </si>
  <si>
    <t>PO Box 104298</t>
  </si>
  <si>
    <t>Jefferson Cty</t>
  </si>
  <si>
    <t>65110-4298</t>
  </si>
  <si>
    <t>MONTANA</t>
  </si>
  <si>
    <t>1006 S Strevell Ave</t>
  </si>
  <si>
    <t>Miles City</t>
  </si>
  <si>
    <t>59301-4918</t>
  </si>
  <si>
    <t>Heritage of Faith Christian Church</t>
  </si>
  <si>
    <t>101 7th Ave W</t>
  </si>
  <si>
    <t>Polson</t>
  </si>
  <si>
    <t>59860-2906</t>
  </si>
  <si>
    <t>Billings Community of Faith</t>
  </si>
  <si>
    <t>****NO MAIL!!!</t>
  </si>
  <si>
    <t>59105</t>
  </si>
  <si>
    <t>MISC MONTANA REGION</t>
  </si>
  <si>
    <t>1019 Central Ave</t>
  </si>
  <si>
    <t>901 Box Butte Ave</t>
  </si>
  <si>
    <t>Alliance</t>
  </si>
  <si>
    <t>69301-2941</t>
  </si>
  <si>
    <t>Brownville Christian Church</t>
  </si>
  <si>
    <t>Brownville</t>
  </si>
  <si>
    <t>68321-0009</t>
  </si>
  <si>
    <t>Congregational-Christian Church</t>
  </si>
  <si>
    <t>696 N 5th St</t>
  </si>
  <si>
    <t>David City</t>
  </si>
  <si>
    <t>68632-1402</t>
  </si>
  <si>
    <t>2400 W 14th St</t>
  </si>
  <si>
    <t>68803-3637</t>
  </si>
  <si>
    <t>8000 A St</t>
  </si>
  <si>
    <t>68510-4414</t>
  </si>
  <si>
    <t>PO Box 473</t>
  </si>
  <si>
    <t>68037-0473</t>
  </si>
  <si>
    <t>North Side Christian Church</t>
  </si>
  <si>
    <t>PO Box 12355</t>
  </si>
  <si>
    <t>68112-0355</t>
  </si>
  <si>
    <t>Peru Community Church</t>
  </si>
  <si>
    <t>1220 7th St</t>
  </si>
  <si>
    <t>68421</t>
  </si>
  <si>
    <t>Christian Ch Disciples ofChrist</t>
  </si>
  <si>
    <t xml:space="preserve">C/O BOB BRANDT
</t>
  </si>
  <si>
    <t>UNADILLA</t>
  </si>
  <si>
    <t>68454</t>
  </si>
  <si>
    <t>Verdon Christian Church</t>
  </si>
  <si>
    <t>4TH &amp; WALNUT, RT 1, BOX 55</t>
  </si>
  <si>
    <t>VERDON</t>
  </si>
  <si>
    <t>68457</t>
  </si>
  <si>
    <t>2121 N Delaware Ave</t>
  </si>
  <si>
    <t>York</t>
  </si>
  <si>
    <t>68467-1210</t>
  </si>
  <si>
    <t>SouthPointe Christian Church</t>
  </si>
  <si>
    <t>7010 Helen Witt Dr</t>
  </si>
  <si>
    <t>68512-3730</t>
  </si>
  <si>
    <t>CrossBridge Christian Church</t>
  </si>
  <si>
    <t>6201 N 28th St</t>
  </si>
  <si>
    <t>68504-1263</t>
  </si>
  <si>
    <t>Holly Grove Church of Christ</t>
  </si>
  <si>
    <t>JEFFERSN/RT 5 BX369J</t>
  </si>
  <si>
    <t>Focus on the Lord Christian Church</t>
  </si>
  <si>
    <t>2800 Crossbridge Pl</t>
  </si>
  <si>
    <t>68504-3907</t>
  </si>
  <si>
    <t>Mount Carmel Christian Church</t>
  </si>
  <si>
    <t>212 W Mount Gilead Church Rd</t>
  </si>
  <si>
    <t>28328-0865</t>
  </si>
  <si>
    <t>Piney Green Christian Church</t>
  </si>
  <si>
    <t>PO Box 720</t>
  </si>
  <si>
    <t>Newton Grove</t>
  </si>
  <si>
    <t>28366-0720</t>
  </si>
  <si>
    <t>MISC NEBRASKA REGION</t>
  </si>
  <si>
    <t>301 S 70th St Ste 300C</t>
  </si>
  <si>
    <t>68510-2427</t>
  </si>
  <si>
    <t>Running Branch Christian Church</t>
  </si>
  <si>
    <t>RICHARDSON/2445 S 581</t>
  </si>
  <si>
    <t>SPRING HOPE</t>
  </si>
  <si>
    <t>27882</t>
  </si>
  <si>
    <t>Logos Christian Church</t>
  </si>
  <si>
    <t>89117</t>
  </si>
  <si>
    <t>New Jersey</t>
  </si>
  <si>
    <t>PO Box 988</t>
  </si>
  <si>
    <t>28329-0988</t>
  </si>
  <si>
    <t>Sampson Chapel Disciple Church</t>
  </si>
  <si>
    <t xml:space="preserve">c/o Donald Graham
</t>
  </si>
  <si>
    <t>Mount Olive</t>
  </si>
  <si>
    <t>28365</t>
  </si>
  <si>
    <t>28 Oliver Ave</t>
  </si>
  <si>
    <t>New Brunswick</t>
  </si>
  <si>
    <t>08901-3518</t>
  </si>
  <si>
    <t>71-73 THROOP AVE</t>
  </si>
  <si>
    <t>NEW BRUNSWICK</t>
  </si>
  <si>
    <t>08901</t>
  </si>
  <si>
    <t>Union Grove Church of Christ</t>
  </si>
  <si>
    <t>PO Box 298</t>
  </si>
  <si>
    <t>28327-0298</t>
  </si>
  <si>
    <t>Eglise Evangelique Ebenezer</t>
  </si>
  <si>
    <t>842 S Orange Ave</t>
  </si>
  <si>
    <t>07106-1932</t>
  </si>
  <si>
    <t>New Life Christian Church</t>
  </si>
  <si>
    <t>**** no known address</t>
  </si>
  <si>
    <t>WEST ORANGE</t>
  </si>
  <si>
    <t>07052</t>
  </si>
  <si>
    <t>Abundant Joy Community Church</t>
  </si>
  <si>
    <t>137 Bowers St</t>
  </si>
  <si>
    <t>Jersey City</t>
  </si>
  <si>
    <t>07307-2905</t>
  </si>
  <si>
    <t>Hope Church</t>
  </si>
  <si>
    <t>Bound Brook</t>
  </si>
  <si>
    <t>08805-0749</t>
  </si>
  <si>
    <t>New Life Deliverance Church</t>
  </si>
  <si>
    <t>505 Balsam Road</t>
  </si>
  <si>
    <t>Cherry Hill</t>
  </si>
  <si>
    <t>08003-3201</t>
  </si>
  <si>
    <t>1711 S Gum Neck Rd</t>
  </si>
  <si>
    <t>27925-9589</t>
  </si>
  <si>
    <t>Zion Grove Church of Christ</t>
  </si>
  <si>
    <t>COLUMBIA</t>
  </si>
  <si>
    <t>27925</t>
  </si>
  <si>
    <t>Evangelical Church of the Living God</t>
  </si>
  <si>
    <t>Redemption of Zion Church</t>
  </si>
  <si>
    <t>1620 May St</t>
  </si>
  <si>
    <t>07083-4022</t>
  </si>
  <si>
    <t>Saint Mary's Church of Christ</t>
  </si>
  <si>
    <t>R 1 CHERRY COMMUNITY</t>
  </si>
  <si>
    <t>CRESWELL</t>
  </si>
  <si>
    <t>27928</t>
  </si>
  <si>
    <t>Ray of Hope</t>
  </si>
  <si>
    <t>PO Box 916</t>
  </si>
  <si>
    <t>08232-0916</t>
  </si>
  <si>
    <t>New Mexico</t>
  </si>
  <si>
    <t>P O Box 39</t>
  </si>
  <si>
    <t>88220</t>
  </si>
  <si>
    <t>United Church of Los Alamos</t>
  </si>
  <si>
    <t>2525 Canyon Rd</t>
  </si>
  <si>
    <t>Los Alamos</t>
  </si>
  <si>
    <t>87544-2361</t>
  </si>
  <si>
    <t>United Church of Roy</t>
  </si>
  <si>
    <t>665 Fluhman Rd</t>
  </si>
  <si>
    <t>Mills</t>
  </si>
  <si>
    <t>87730-8002</t>
  </si>
  <si>
    <t>United Church of Angel Fire</t>
  </si>
  <si>
    <t>PO Box 949</t>
  </si>
  <si>
    <t>Angel Fire</t>
  </si>
  <si>
    <t>87710-0949</t>
  </si>
  <si>
    <t>East Mountain United Church</t>
  </si>
  <si>
    <t>PO Box 3033</t>
  </si>
  <si>
    <t>Edgewood</t>
  </si>
  <si>
    <t>87015-3033</t>
  </si>
  <si>
    <t>Viento de Gracia Iglesia</t>
  </si>
  <si>
    <t>United Church of Auburn</t>
  </si>
  <si>
    <t>77 Metcalf Dr</t>
  </si>
  <si>
    <t>13021-4956</t>
  </si>
  <si>
    <t>Brewerton Christian Church</t>
  </si>
  <si>
    <t>PO Box 631</t>
  </si>
  <si>
    <t>Brewerton</t>
  </si>
  <si>
    <t>13029-0631</t>
  </si>
  <si>
    <t>Currituck</t>
  </si>
  <si>
    <t>27929-0091</t>
  </si>
  <si>
    <t>Alum Springs Christian Church</t>
  </si>
  <si>
    <t>11085 Nc Highway 55 W</t>
  </si>
  <si>
    <t>28526-8941</t>
  </si>
  <si>
    <t>All Souls Bethlehem Church</t>
  </si>
  <si>
    <t>566 E 7th St</t>
  </si>
  <si>
    <t>11218-5902</t>
  </si>
  <si>
    <t>Saint John Christian Church</t>
  </si>
  <si>
    <t>28526-0758</t>
  </si>
  <si>
    <t>Mount Zion Church of Christ</t>
  </si>
  <si>
    <t>PO Box 250692</t>
  </si>
  <si>
    <t>10025-1528</t>
  </si>
  <si>
    <t>1404 Acadia St</t>
  </si>
  <si>
    <t>Durham</t>
  </si>
  <si>
    <t>27701-1302</t>
  </si>
  <si>
    <t>BROWN/P O BOX 691</t>
  </si>
  <si>
    <t>EDENTON</t>
  </si>
  <si>
    <t>27932-0691</t>
  </si>
  <si>
    <t>Saint Galilee Church of Christ</t>
  </si>
  <si>
    <t>808 S Martin St</t>
  </si>
  <si>
    <t>27909-5248</t>
  </si>
  <si>
    <t>Saint Philip's Christian Church</t>
  </si>
  <si>
    <t>765 Lafayette Ave</t>
  </si>
  <si>
    <t>11221-1303</t>
  </si>
  <si>
    <t>Saint Peter's Church of Christ</t>
  </si>
  <si>
    <t>711 Cale St</t>
  </si>
  <si>
    <t>Elizabeth Cty</t>
  </si>
  <si>
    <t>27909-5231</t>
  </si>
  <si>
    <t>RICHARDSN/POB 2393</t>
  </si>
  <si>
    <t>ELM CITY</t>
  </si>
  <si>
    <t>27803-2393</t>
  </si>
  <si>
    <t>Stuyvesant Heights Christian Church</t>
  </si>
  <si>
    <t>69 MacDonough St</t>
  </si>
  <si>
    <t>11216-2303</t>
  </si>
  <si>
    <t>Williamsburg Christian Church</t>
  </si>
  <si>
    <t>*** no known address</t>
  </si>
  <si>
    <t>11221</t>
  </si>
  <si>
    <t>Cleveland Heights Christian Church</t>
  </si>
  <si>
    <t>4774 Union Rd</t>
  </si>
  <si>
    <t>14225-1844</t>
  </si>
  <si>
    <t>East Aurora Christian Church</t>
  </si>
  <si>
    <t>464 Main St</t>
  </si>
  <si>
    <t>East Aurora</t>
  </si>
  <si>
    <t>14052-1704</t>
  </si>
  <si>
    <t>Felts Mills Christian Church (Di</t>
  </si>
  <si>
    <t>PO Box 171</t>
  </si>
  <si>
    <t>Felts Mills</t>
  </si>
  <si>
    <t>13638-0171</t>
  </si>
  <si>
    <t>Bleecker Street Church of Christ</t>
  </si>
  <si>
    <t>97 Bleecker St</t>
  </si>
  <si>
    <t>Gloversville</t>
  </si>
  <si>
    <t>12078-2313</t>
  </si>
  <si>
    <t>Mount Pilgrim Church of Christ</t>
  </si>
  <si>
    <t>PO Box 273</t>
  </si>
  <si>
    <t>27824-0273</t>
  </si>
  <si>
    <t>Saint Percey (Slocum) Church of</t>
  </si>
  <si>
    <t>190 Slocum Ln</t>
  </si>
  <si>
    <t>27824-9688</t>
  </si>
  <si>
    <t>Saint Mark Church of Christ</t>
  </si>
  <si>
    <t>PO Box 249</t>
  </si>
  <si>
    <t>Everetts</t>
  </si>
  <si>
    <t>27825-0249</t>
  </si>
  <si>
    <t>Star of Zion Church of Christ</t>
  </si>
  <si>
    <t>FAIRFIELD</t>
  </si>
  <si>
    <t>27826</t>
  </si>
  <si>
    <t>Iglesia Cristiana La Evangelica (DC)</t>
  </si>
  <si>
    <t>692 Union Ave</t>
  </si>
  <si>
    <t>10455-2317</t>
  </si>
  <si>
    <t>Moses Chapel Christian Church</t>
  </si>
  <si>
    <t>710 W Queen St</t>
  </si>
  <si>
    <t>28551-1432</t>
  </si>
  <si>
    <t>Saint Peter Christian Church</t>
  </si>
  <si>
    <t>4346 W Perry St</t>
  </si>
  <si>
    <t>27828-1970</t>
  </si>
  <si>
    <t>New Bethel Church of Christ</t>
  </si>
  <si>
    <t>PO Box 436</t>
  </si>
  <si>
    <t>Salemburg</t>
  </si>
  <si>
    <t>28385-0436</t>
  </si>
  <si>
    <t>PO Box 1134</t>
  </si>
  <si>
    <t>Lewiston</t>
  </si>
  <si>
    <t>14092-8134</t>
  </si>
  <si>
    <t>Poestenkill Christian Church</t>
  </si>
  <si>
    <t>721 Snyders Corners Rd</t>
  </si>
  <si>
    <t>Poestenkill</t>
  </si>
  <si>
    <t>12140-2920</t>
  </si>
  <si>
    <t>Grove Street Christian Church</t>
  </si>
  <si>
    <t>85 Grove St</t>
  </si>
  <si>
    <t>Tonawanda</t>
  </si>
  <si>
    <t>14150-3404</t>
  </si>
  <si>
    <t>1 Maple Ave</t>
  </si>
  <si>
    <t>12180-7132</t>
  </si>
  <si>
    <t>Christian Temple - First Congregational Church</t>
  </si>
  <si>
    <t>289 N Main St # 408</t>
  </si>
  <si>
    <t>14895-1014</t>
  </si>
  <si>
    <t>28302-0169</t>
  </si>
  <si>
    <t>Little Rock Church of Christ</t>
  </si>
  <si>
    <t>PO Box 687</t>
  </si>
  <si>
    <t>27533-0687</t>
  </si>
  <si>
    <t>323 Whitfield Dr</t>
  </si>
  <si>
    <t>27530-4633</t>
  </si>
  <si>
    <t>Eglise Pentecotiste de Pecheurs</t>
  </si>
  <si>
    <t>47 E Fulton Ave</t>
  </si>
  <si>
    <t>Roosevelt</t>
  </si>
  <si>
    <t>11575-2113</t>
  </si>
  <si>
    <t>Harriet Tubman Christian Chr</t>
  </si>
  <si>
    <t>426 W Delavan Ave</t>
  </si>
  <si>
    <t>14213-1413</t>
  </si>
  <si>
    <t>New Jerusalem Church of Christ</t>
  </si>
  <si>
    <t>904 Nassau Rd</t>
  </si>
  <si>
    <t>Uniondale</t>
  </si>
  <si>
    <t>11553-3133</t>
  </si>
  <si>
    <t>Rich Spring Christian Church</t>
  </si>
  <si>
    <t>15130 34th Ave</t>
  </si>
  <si>
    <t>11354-3939</t>
  </si>
  <si>
    <t>New Birth Christian Church</t>
  </si>
  <si>
    <t>11599 217th St</t>
  </si>
  <si>
    <t>Cambria Heights</t>
  </si>
  <si>
    <t>11411-1137</t>
  </si>
  <si>
    <t>Church Burden for Souls</t>
  </si>
  <si>
    <t>278 Albany Ave</t>
  </si>
  <si>
    <t>11213-3534</t>
  </si>
  <si>
    <t>Pleasant Union Church of Christ</t>
  </si>
  <si>
    <t>COGDELL/703 W CHESTN</t>
  </si>
  <si>
    <t>GOLDSBORO</t>
  </si>
  <si>
    <t>27569</t>
  </si>
  <si>
    <t>Primitive Church of Jesus Christ</t>
  </si>
  <si>
    <t>22612 114th Rd</t>
  </si>
  <si>
    <t>11411-1312</t>
  </si>
  <si>
    <t>Evangelical Crusade of Soul Winners</t>
  </si>
  <si>
    <t>PO Box 180449</t>
  </si>
  <si>
    <t>11218-0449</t>
  </si>
  <si>
    <t>PO Box 1857</t>
  </si>
  <si>
    <t>27533-1857</t>
  </si>
  <si>
    <t>Faithful Church of God</t>
  </si>
  <si>
    <t>PO Box 7165</t>
  </si>
  <si>
    <t>11530-7165</t>
  </si>
  <si>
    <t>530  W. ELM STREET</t>
  </si>
  <si>
    <t>27530</t>
  </si>
  <si>
    <t>Grifton Chapel Church of Christ</t>
  </si>
  <si>
    <t>Grifton</t>
  </si>
  <si>
    <t>28530-0643</t>
  </si>
  <si>
    <t>ANGE/P O BOX 638</t>
  </si>
  <si>
    <t>GRIFTON</t>
  </si>
  <si>
    <t>28530</t>
  </si>
  <si>
    <t>75 Bird Ave</t>
  </si>
  <si>
    <t>14213</t>
  </si>
  <si>
    <t>New Destiny Christian Church</t>
  </si>
  <si>
    <t>Tannersville</t>
  </si>
  <si>
    <t>18372-0068</t>
  </si>
  <si>
    <t>PO Box 536</t>
  </si>
  <si>
    <t>28530-0536</t>
  </si>
  <si>
    <t>885 E 34th St</t>
  </si>
  <si>
    <t>11210-2730</t>
  </si>
  <si>
    <t>HARBINGER</t>
  </si>
  <si>
    <t>27941</t>
  </si>
  <si>
    <t>MISC NORTHEASTERN REGION</t>
  </si>
  <si>
    <t>1272 Delaware Ave</t>
  </si>
  <si>
    <t>14209-2401</t>
  </si>
  <si>
    <t>Harrells</t>
  </si>
  <si>
    <t>28444</t>
  </si>
  <si>
    <t>Mount Olive Church of Christ</t>
  </si>
  <si>
    <t>787 Ocean Hwy S</t>
  </si>
  <si>
    <t>Hertford</t>
  </si>
  <si>
    <t>27944-1437</t>
  </si>
  <si>
    <t>Avery's Creek Christian Church</t>
  </si>
  <si>
    <t>783 Pennsylvania Rd</t>
  </si>
  <si>
    <t>Arden</t>
  </si>
  <si>
    <t>28704-8752</t>
  </si>
  <si>
    <t>Antioch Church of Christ</t>
  </si>
  <si>
    <t>Hookerton</t>
  </si>
  <si>
    <t>28538-0278</t>
  </si>
  <si>
    <t>First Christian Church of Asheville</t>
  </si>
  <si>
    <t>470 Enka Lake Rd</t>
  </si>
  <si>
    <t>Candler</t>
  </si>
  <si>
    <t>28715-8234</t>
  </si>
  <si>
    <t>Rountree Christian Church</t>
  </si>
  <si>
    <t>CANNON/ 5062 NC 903 S</t>
  </si>
  <si>
    <t>AYDEN</t>
  </si>
  <si>
    <t>28513</t>
  </si>
  <si>
    <t>4406 East Ave</t>
  </si>
  <si>
    <t>28513-7116</t>
  </si>
  <si>
    <t>Christ Holiness Church of Christ</t>
  </si>
  <si>
    <t>Rt 1 Box 70 Free Union Comm</t>
  </si>
  <si>
    <t>JAMESVILLE</t>
  </si>
  <si>
    <t>27846</t>
  </si>
  <si>
    <t>Mount Carmel Church of Christ</t>
  </si>
  <si>
    <t>Promised Land Church of Christ</t>
  </si>
  <si>
    <t>R 2  BOX 113</t>
  </si>
  <si>
    <t>Uniontown-Free Union Church of C</t>
  </si>
  <si>
    <t>PO Box 515</t>
  </si>
  <si>
    <t>27846-0515</t>
  </si>
  <si>
    <t>Otway Christian Church</t>
  </si>
  <si>
    <t>242 Gillikin Rd</t>
  </si>
  <si>
    <t>28516-7268</t>
  </si>
  <si>
    <t>Granger Chapel Christian Church</t>
  </si>
  <si>
    <t>PO Box 124</t>
  </si>
  <si>
    <t>28502-0124</t>
  </si>
  <si>
    <t>Hickory Grove Christian Church</t>
  </si>
  <si>
    <t>1501 E Washington Ave</t>
  </si>
  <si>
    <t>28501-5250</t>
  </si>
  <si>
    <t>King's Chapel Church of Christ</t>
  </si>
  <si>
    <t>PO Box 3465</t>
  </si>
  <si>
    <t>28502-3465</t>
  </si>
  <si>
    <t>Long Branch Church of Christ</t>
  </si>
  <si>
    <t>PO Box 807</t>
  </si>
  <si>
    <t>28366-0807</t>
  </si>
  <si>
    <t>915 Barefoot St</t>
  </si>
  <si>
    <t>Benson</t>
  </si>
  <si>
    <t>27504-1263</t>
  </si>
  <si>
    <t>Rouses Chapel Church of Christ</t>
  </si>
  <si>
    <t>Deep Run</t>
  </si>
  <si>
    <t>28525-0248</t>
  </si>
  <si>
    <t>Saint Delight Christian Church</t>
  </si>
  <si>
    <t>PO Box 977</t>
  </si>
  <si>
    <t>28502-0977</t>
  </si>
  <si>
    <t>Saint Joseph Christian Church</t>
  </si>
  <si>
    <t>704 N East St</t>
  </si>
  <si>
    <t>28501-4410</t>
  </si>
  <si>
    <t>710 Lincoln St</t>
  </si>
  <si>
    <t>28501-5604</t>
  </si>
  <si>
    <t>Vine Swamp Christian Church</t>
  </si>
  <si>
    <t>PO Box 3116</t>
  </si>
  <si>
    <t>28502-3116</t>
  </si>
  <si>
    <t>Holly Hill Church of Christ (Bests)</t>
  </si>
  <si>
    <t>PO Box 10326</t>
  </si>
  <si>
    <t>27532-0326</t>
  </si>
  <si>
    <t>Point Level Church of Christ</t>
  </si>
  <si>
    <t>9870 Harnett Dunn Hwy</t>
  </si>
  <si>
    <t>28334-9323</t>
  </si>
  <si>
    <t>C/O 601 W BOUNDARY ST</t>
  </si>
  <si>
    <t>LA GRANGE</t>
  </si>
  <si>
    <t>28551-1609</t>
  </si>
  <si>
    <t>Antioch-Chr of Christ</t>
  </si>
  <si>
    <t>7566 Terra Ceia Rd</t>
  </si>
  <si>
    <t>27860-9337</t>
  </si>
  <si>
    <t>Free Grace Church of Christ</t>
  </si>
  <si>
    <t>PO Box 1732</t>
  </si>
  <si>
    <t>Manteo</t>
  </si>
  <si>
    <t>27954-1732</t>
  </si>
  <si>
    <t xml:space="preserve">C / O Thomas Thompson
</t>
  </si>
  <si>
    <t>MOUNT OLIVE</t>
  </si>
  <si>
    <t>28365-8152</t>
  </si>
  <si>
    <t>Saint Matthew Christian Church</t>
  </si>
  <si>
    <t xml:space="preserve">% CC GOODING
</t>
  </si>
  <si>
    <t>TRENTON</t>
  </si>
  <si>
    <t>28585</t>
  </si>
  <si>
    <t>1809 Chestnut Ave</t>
  </si>
  <si>
    <t>28562-6305</t>
  </si>
  <si>
    <t>158 Rone Ave SW # 1125</t>
  </si>
  <si>
    <t>28025-5415</t>
  </si>
  <si>
    <t>Saint Phillip Christian Church</t>
  </si>
  <si>
    <t>622 3rd Ave</t>
  </si>
  <si>
    <t>28560-5626</t>
  </si>
  <si>
    <t>Macedonia Church of Christ</t>
  </si>
  <si>
    <t>PANTEGO</t>
  </si>
  <si>
    <t>27860</t>
  </si>
  <si>
    <t>Morning Star Church of Christ</t>
  </si>
  <si>
    <t>26676 US Highway 264 E</t>
  </si>
  <si>
    <t>27860-9388</t>
  </si>
  <si>
    <t>Queen's Chapel Church of Christ</t>
  </si>
  <si>
    <t>82 Lovick Ln</t>
  </si>
  <si>
    <t>27860-9360</t>
  </si>
  <si>
    <t>Dudley Christian Church</t>
  </si>
  <si>
    <t>PO Box 859</t>
  </si>
  <si>
    <t>28333-0859</t>
  </si>
  <si>
    <t>Saint Mark Christian Church</t>
  </si>
  <si>
    <t>PO Box 27</t>
  </si>
  <si>
    <t>28335-0027</t>
  </si>
  <si>
    <t>Saint Stephens Church of Christ</t>
  </si>
  <si>
    <t>PO Box 444</t>
  </si>
  <si>
    <t>28335-0444</t>
  </si>
  <si>
    <t>PO Box 122</t>
  </si>
  <si>
    <t>27860-0122</t>
  </si>
  <si>
    <t>Elm Grove Christian Church</t>
  </si>
  <si>
    <t>PO Box 446</t>
  </si>
  <si>
    <t>27863-0446</t>
  </si>
  <si>
    <t>800 Beech St</t>
  </si>
  <si>
    <t>27909</t>
  </si>
  <si>
    <t>Spring Green Church of Christ</t>
  </si>
  <si>
    <t>W 4TH ST BOX 552</t>
  </si>
  <si>
    <t>PLYMOUTH</t>
  </si>
  <si>
    <t>27962</t>
  </si>
  <si>
    <t>BERTHA COMMUNITY</t>
  </si>
  <si>
    <t>POPLAR BRANCH</t>
  </si>
  <si>
    <t>27965</t>
  </si>
  <si>
    <t>Cedar Grove Church of Christ</t>
  </si>
  <si>
    <t>27569-0643</t>
  </si>
  <si>
    <t>Wilbanks Christian Church</t>
  </si>
  <si>
    <t>6128 Nc Highway 42 E</t>
  </si>
  <si>
    <t>Elm City</t>
  </si>
  <si>
    <t>27822-8937</t>
  </si>
  <si>
    <t>Princeton Chapel Christian Churc</t>
  </si>
  <si>
    <t>27569-0176</t>
  </si>
  <si>
    <t>PO Box 58</t>
  </si>
  <si>
    <t>27569-0058</t>
  </si>
  <si>
    <t>Kitt Swamp Christian Church</t>
  </si>
  <si>
    <t xml:space="preserve">Donna Rouse, Treasurer
</t>
  </si>
  <si>
    <t>28560</t>
  </si>
  <si>
    <t>Everetts Christian Church</t>
  </si>
  <si>
    <t>27825-0245</t>
  </si>
  <si>
    <t>Little Salem Christian Church</t>
  </si>
  <si>
    <t>27323-0336</t>
  </si>
  <si>
    <t>Bethel Church (Disciples)</t>
  </si>
  <si>
    <t>PO Box 352</t>
  </si>
  <si>
    <t>Roper</t>
  </si>
  <si>
    <t>27970-0352</t>
  </si>
  <si>
    <t>Goshen Church of Christ</t>
  </si>
  <si>
    <t>7120 Suttontown Rd</t>
  </si>
  <si>
    <t>Faison</t>
  </si>
  <si>
    <t>28341-7254</t>
  </si>
  <si>
    <t>RT 1  BOX 133</t>
  </si>
  <si>
    <t>ROPER</t>
  </si>
  <si>
    <t>27970</t>
  </si>
  <si>
    <t>Shiloh Church of Christ</t>
  </si>
  <si>
    <t>R 1  BOX 767</t>
  </si>
  <si>
    <t>Moores Chapel Church of Christ</t>
  </si>
  <si>
    <t>1421 Lottie St</t>
  </si>
  <si>
    <t>Spring Lake</t>
  </si>
  <si>
    <t>28390-2505</t>
  </si>
  <si>
    <t>Union Chapel Church of Christ</t>
  </si>
  <si>
    <t>27970-0342</t>
  </si>
  <si>
    <t>Peace Memorial Christian Church</t>
  </si>
  <si>
    <t xml:space="preserve">c/o Bishop Franklin J. Matthew
</t>
  </si>
  <si>
    <t>FAYETTEVILLE</t>
  </si>
  <si>
    <t>28301</t>
  </si>
  <si>
    <t>R 1</t>
  </si>
  <si>
    <t>ROSE HILL</t>
  </si>
  <si>
    <t>28458</t>
  </si>
  <si>
    <t>Thaddeus Disciples Church of Chr</t>
  </si>
  <si>
    <t>PO Box 501</t>
  </si>
  <si>
    <t>28302-0501</t>
  </si>
  <si>
    <t>Bentonville (Disc) Church of Chr</t>
  </si>
  <si>
    <t>8566 Devils Racetrack Rd</t>
  </si>
  <si>
    <t>27524-9741</t>
  </si>
  <si>
    <t>Beulah Hill Christian Church</t>
  </si>
  <si>
    <t>1537 Keen Rd</t>
  </si>
  <si>
    <t>27524-8724</t>
  </si>
  <si>
    <t>5260 Devils Racetrack Rd</t>
  </si>
  <si>
    <t>27524-8052</t>
  </si>
  <si>
    <t>Juniper Grove Church of Christ</t>
  </si>
  <si>
    <t>27524-0521</t>
  </si>
  <si>
    <t>PO Box 3209</t>
  </si>
  <si>
    <t>27830-3209</t>
  </si>
  <si>
    <t>Minglehill Church of Christ</t>
  </si>
  <si>
    <t>28385-0149</t>
  </si>
  <si>
    <t>New Green Leaf Church of Christ</t>
  </si>
  <si>
    <t>301 W Hooks River Rd</t>
  </si>
  <si>
    <t>27530-1329</t>
  </si>
  <si>
    <t>SCRANTON</t>
  </si>
  <si>
    <t>27875</t>
  </si>
  <si>
    <t>SLADERVILLE COMM</t>
  </si>
  <si>
    <t>Howell Chapel Christian Church</t>
  </si>
  <si>
    <t>C/O 214 E PRESTON ST</t>
  </si>
  <si>
    <t>SELMA</t>
  </si>
  <si>
    <t>27576-3111</t>
  </si>
  <si>
    <t>Smith Chapel Church of Christ</t>
  </si>
  <si>
    <t xml:space="preserve">c/o Eddie Parker
</t>
  </si>
  <si>
    <t>PO Box 2105</t>
  </si>
  <si>
    <t>27533-2105</t>
  </si>
  <si>
    <t>403 Samuel Ct</t>
  </si>
  <si>
    <t>28390-2100</t>
  </si>
  <si>
    <t>PO Box 1116</t>
  </si>
  <si>
    <t>27835-1116</t>
  </si>
  <si>
    <t xml:space="preserve">c/o Connie Fussell
</t>
  </si>
  <si>
    <t>28530-0025</t>
  </si>
  <si>
    <t>Flat Rock Christian Church</t>
  </si>
  <si>
    <t>Sims</t>
  </si>
  <si>
    <t>27880-0132</t>
  </si>
  <si>
    <t>Saint Peter Church of Christ</t>
  </si>
  <si>
    <t>PO Box 1495</t>
  </si>
  <si>
    <t>27577-1495</t>
  </si>
  <si>
    <t>Clifton Chapel Christian Church</t>
  </si>
  <si>
    <t>PO Box 271</t>
  </si>
  <si>
    <t>Spring Hope</t>
  </si>
  <si>
    <t>27882-0271</t>
  </si>
  <si>
    <t>China Grove Christian Church</t>
  </si>
  <si>
    <t>RR</t>
  </si>
  <si>
    <t>STEDMAN</t>
  </si>
  <si>
    <t>28391</t>
  </si>
  <si>
    <t>13544 US Highway 264</t>
  </si>
  <si>
    <t>Swanquarter</t>
  </si>
  <si>
    <t>27885-9770</t>
  </si>
  <si>
    <t>Hassell Christian Church</t>
  </si>
  <si>
    <t>PO Box 59</t>
  </si>
  <si>
    <t>Hassell</t>
  </si>
  <si>
    <t>27841-0059</t>
  </si>
  <si>
    <t>1347 Mapletown Rd</t>
  </si>
  <si>
    <t>27885-9436</t>
  </si>
  <si>
    <t>PO Box 3</t>
  </si>
  <si>
    <t>28585-0003</t>
  </si>
  <si>
    <t>Hookerton Christian Church</t>
  </si>
  <si>
    <t>PO Box 186</t>
  </si>
  <si>
    <t>28538-0186</t>
  </si>
  <si>
    <t>Way of the Cross Christian Churc</t>
  </si>
  <si>
    <t>TURKEY</t>
  </si>
  <si>
    <t>28393</t>
  </si>
  <si>
    <t>Vanceboro</t>
  </si>
  <si>
    <t>28586-0462</t>
  </si>
  <si>
    <t>405 Lynhurst Dr</t>
  </si>
  <si>
    <t>28314-0634</t>
  </si>
  <si>
    <t>Star of Bethlehem Christian Chur</t>
  </si>
  <si>
    <t>R 1 BOX 199</t>
  </si>
  <si>
    <t>WALLACE</t>
  </si>
  <si>
    <t>28466</t>
  </si>
  <si>
    <t>Airy Grove Christian Church</t>
  </si>
  <si>
    <t>1591 Airy Grove Church Rd</t>
  </si>
  <si>
    <t>28501-7167</t>
  </si>
  <si>
    <t>Mount Calvary Christian Church</t>
  </si>
  <si>
    <t>101 Royal Dr</t>
  </si>
  <si>
    <t>28333-9155</t>
  </si>
  <si>
    <t>Grove Park Christian Church</t>
  </si>
  <si>
    <t>PO Box 2457</t>
  </si>
  <si>
    <t>28502-2457</t>
  </si>
  <si>
    <t>Saint Jude Church of Christ</t>
  </si>
  <si>
    <t>136 David Bright Rd</t>
  </si>
  <si>
    <t>28341-7530</t>
  </si>
  <si>
    <t>Mount Hebron Church of Christ</t>
  </si>
  <si>
    <t>210 W 6th St # 2002</t>
  </si>
  <si>
    <t>27889-4460</t>
  </si>
  <si>
    <t>Lanie's Chapel Christian Church</t>
  </si>
  <si>
    <t>5333 Nc Highway 58 N</t>
  </si>
  <si>
    <t>28501-6907</t>
  </si>
  <si>
    <t>Saint Luke's Church of Christ</t>
  </si>
  <si>
    <t>BATH HIGHWAY,BOX 242</t>
  </si>
  <si>
    <t>WASHINGTON</t>
  </si>
  <si>
    <t>27889</t>
  </si>
  <si>
    <t>Back Swamp Church of Christ</t>
  </si>
  <si>
    <t>1414 PRISON CAMP RD</t>
  </si>
  <si>
    <t>WILLIAMSTON</t>
  </si>
  <si>
    <t>27892</t>
  </si>
  <si>
    <t>David's Chapel Church of Christ</t>
  </si>
  <si>
    <t>RT 2  BOX 460</t>
  </si>
  <si>
    <t>Goddard's Hill Church of Christ</t>
  </si>
  <si>
    <t>27892-0202</t>
  </si>
  <si>
    <t>Southwest Christian Church</t>
  </si>
  <si>
    <t>890 Neuse Rd</t>
  </si>
  <si>
    <t>28501-9020</t>
  </si>
  <si>
    <t>Green's Memorial Church of Chris</t>
  </si>
  <si>
    <t>27892-0213</t>
  </si>
  <si>
    <t>Smithwick's Creek Chapel</t>
  </si>
  <si>
    <t>RT 2  BOX 549</t>
  </si>
  <si>
    <t>PO Box 322</t>
  </si>
  <si>
    <t>Hampstead</t>
  </si>
  <si>
    <t>28443-0322</t>
  </si>
  <si>
    <t>Wheat Swamp Christian Church</t>
  </si>
  <si>
    <t>3732 Wheat Swamp Rd</t>
  </si>
  <si>
    <t>28551-9775</t>
  </si>
  <si>
    <t>1739 Martin Luther King Pkwy</t>
  </si>
  <si>
    <t>27893-6522</t>
  </si>
  <si>
    <t>Saint Paul Church of Christ</t>
  </si>
  <si>
    <t>4009 Lake Wilson Rd N</t>
  </si>
  <si>
    <t>27896-8942</t>
  </si>
  <si>
    <t>Concord Christian Church</t>
  </si>
  <si>
    <t>4394 Florence Rd</t>
  </si>
  <si>
    <t>Merritt</t>
  </si>
  <si>
    <t>28556-9522</t>
  </si>
  <si>
    <t>2210 Bridges St</t>
  </si>
  <si>
    <t>Morehead City</t>
  </si>
  <si>
    <t>28557-3539</t>
  </si>
  <si>
    <t>2050 Dobbersville Rd</t>
  </si>
  <si>
    <t>28365-6902</t>
  </si>
  <si>
    <t>400 W John St</t>
  </si>
  <si>
    <t>28365-1511</t>
  </si>
  <si>
    <t>PO Box 704</t>
  </si>
  <si>
    <t>28365-0704</t>
  </si>
  <si>
    <t>Saint Rose Christian Church</t>
  </si>
  <si>
    <t>27894-0534</t>
  </si>
  <si>
    <t>Bethany Christian Church of Jasp</t>
  </si>
  <si>
    <t>3475 HWY 55 W</t>
  </si>
  <si>
    <t>NEW BERN</t>
  </si>
  <si>
    <t>POTTER/127 HUNTERFIELD LN</t>
  </si>
  <si>
    <t>Reelsboro Christian Church</t>
  </si>
  <si>
    <t>PO Box 255</t>
  </si>
  <si>
    <t>28529-0255</t>
  </si>
  <si>
    <t>C/O 313 WOODARD RD</t>
  </si>
  <si>
    <t>WINDSOR</t>
  </si>
  <si>
    <t>27983</t>
  </si>
  <si>
    <t>Speller's Chapel Church of Christ</t>
  </si>
  <si>
    <t>135 Outlaw Far Rd</t>
  </si>
  <si>
    <t>27983-9003</t>
  </si>
  <si>
    <t>Saint Paul's #1 Christian Church</t>
  </si>
  <si>
    <t>PEARSALL/RT1 BOX 649</t>
  </si>
  <si>
    <t>DUDLEY</t>
  </si>
  <si>
    <t>28333</t>
  </si>
  <si>
    <t>Cedar Point Church of Christ</t>
  </si>
  <si>
    <t>PO Box 510</t>
  </si>
  <si>
    <t>28366-0510</t>
  </si>
  <si>
    <t>28366</t>
  </si>
  <si>
    <t>White Oak Church of Christ</t>
  </si>
  <si>
    <t>28366-0041</t>
  </si>
  <si>
    <t>Pantego Christian Church</t>
  </si>
  <si>
    <t>PO Box 141</t>
  </si>
  <si>
    <t>27860-0141</t>
  </si>
  <si>
    <t>Saint Paul's #2 Christian Church</t>
  </si>
  <si>
    <t>2065 Memorial Church Rd</t>
  </si>
  <si>
    <t>27830-9058</t>
  </si>
  <si>
    <t>Zion Spring Church of Christ</t>
  </si>
  <si>
    <t>PO Box 547</t>
  </si>
  <si>
    <t>Bunn</t>
  </si>
  <si>
    <t>27508-0547</t>
  </si>
  <si>
    <t>Calvary Church of Christ</t>
  </si>
  <si>
    <t>PO Box 14094</t>
  </si>
  <si>
    <t>27620-4094</t>
  </si>
  <si>
    <t>Vietnamese Grace Christian Chr</t>
  </si>
  <si>
    <t>ANOINTED REMNANT</t>
  </si>
  <si>
    <t>28510-0127</t>
  </si>
  <si>
    <t>CHRISTIAN UNITED</t>
  </si>
  <si>
    <t>11084 Nc 96 Hwy N</t>
  </si>
  <si>
    <t>Zebulon</t>
  </si>
  <si>
    <t>27597-7439</t>
  </si>
  <si>
    <t>DELIVERANCE TABERNACLE</t>
  </si>
  <si>
    <t>Faith and Praise Mission</t>
  </si>
  <si>
    <t>2208 Tunstall Pl SW</t>
  </si>
  <si>
    <t>27893-4535</t>
  </si>
  <si>
    <t>FIRST CHURCH</t>
  </si>
  <si>
    <t>1405 Produce Market Rd</t>
  </si>
  <si>
    <t>Laurinburg</t>
  </si>
  <si>
    <t>28352-2701</t>
  </si>
  <si>
    <t>GRACE CHAPEL MISSION</t>
  </si>
  <si>
    <t>PO Box 1155</t>
  </si>
  <si>
    <t>28329-1155</t>
  </si>
  <si>
    <t>Heart to Heart Church of Christ</t>
  </si>
  <si>
    <t>105 W King St</t>
  </si>
  <si>
    <t>28551-1523</t>
  </si>
  <si>
    <t>27871</t>
  </si>
  <si>
    <t>PO Box M</t>
  </si>
  <si>
    <t>27802-4013</t>
  </si>
  <si>
    <t>LITTLE ROCK CHURCH</t>
  </si>
  <si>
    <t>HWY. 581</t>
  </si>
  <si>
    <t>PIKEVILLE</t>
  </si>
  <si>
    <t>27853</t>
  </si>
  <si>
    <t>MOUNT OLIVE CHURCH</t>
  </si>
  <si>
    <t>KENLY</t>
  </si>
  <si>
    <t>27542</t>
  </si>
  <si>
    <t>MUSTARD SEED FAITH MISSION</t>
  </si>
  <si>
    <t>737 Clark St</t>
  </si>
  <si>
    <t>27801-5634</t>
  </si>
  <si>
    <t>NEW MOUNT ZION CHRISTIAN CHURCH</t>
  </si>
  <si>
    <t>345 BELLTOWN ROAD</t>
  </si>
  <si>
    <t>DOVER</t>
  </si>
  <si>
    <t>28526</t>
  </si>
  <si>
    <t>ROSE OF SHARON CHURCH</t>
  </si>
  <si>
    <t>PO Box 1146</t>
  </si>
  <si>
    <t>27702-1146</t>
  </si>
  <si>
    <t>SAINT JOHN CHURCH</t>
  </si>
  <si>
    <t>PO Box 561</t>
  </si>
  <si>
    <t>28443-0561</t>
  </si>
  <si>
    <t>27330</t>
  </si>
  <si>
    <t>SAINT MARK CHURCH</t>
  </si>
  <si>
    <t>1305 Raleigh St</t>
  </si>
  <si>
    <t>28560-3766</t>
  </si>
  <si>
    <t>SAINT MARY CHURCH</t>
  </si>
  <si>
    <t>111 Raynor St</t>
  </si>
  <si>
    <t>27530-2019</t>
  </si>
  <si>
    <t>SAINT MATTHEW CHURCH</t>
  </si>
  <si>
    <t>RIVERDALE</t>
  </si>
  <si>
    <t>Sojourner Christian Church</t>
  </si>
  <si>
    <t>38 Lynwood Cir</t>
  </si>
  <si>
    <t>Asheville</t>
  </si>
  <si>
    <t>28806-2171</t>
  </si>
  <si>
    <t>New International Christian Church</t>
  </si>
  <si>
    <t>2901 Alder Ridge Ln</t>
  </si>
  <si>
    <t>27603-6021</t>
  </si>
  <si>
    <t>Restoration Community Church of Christ</t>
  </si>
  <si>
    <t>508 Village Ct</t>
  </si>
  <si>
    <t>Garner</t>
  </si>
  <si>
    <t>27529-3600</t>
  </si>
  <si>
    <t>Eden Christian Church</t>
  </si>
  <si>
    <t xml:space="preserve">c/o Greg Persinger
</t>
  </si>
  <si>
    <t>28590</t>
  </si>
  <si>
    <t>Seeds of Grace Christian Church</t>
  </si>
  <si>
    <t>5670 Main St # STREET-91</t>
  </si>
  <si>
    <t>Bethania</t>
  </si>
  <si>
    <t>27010-9801</t>
  </si>
  <si>
    <t>Charity Disciple Church</t>
  </si>
  <si>
    <t>511 Pugh Road</t>
  </si>
  <si>
    <t>28328-3617</t>
  </si>
  <si>
    <t>Stokesdale Christian Church</t>
  </si>
  <si>
    <t>8607 Stokesdale St</t>
  </si>
  <si>
    <t>Stokesdale</t>
  </si>
  <si>
    <t>27357-9241</t>
  </si>
  <si>
    <t>Whosoever Will Disciple Church</t>
  </si>
  <si>
    <t>28366-0372</t>
  </si>
  <si>
    <t>First Zo Christian Church</t>
  </si>
  <si>
    <t>2321 Eastway Dr Apt F</t>
  </si>
  <si>
    <t>28205-4005</t>
  </si>
  <si>
    <t>Missiongathering Christian Church</t>
  </si>
  <si>
    <t>420 E 15th St</t>
  </si>
  <si>
    <t>28206-3319</t>
  </si>
  <si>
    <t>Deep Creek Church of Christ</t>
  </si>
  <si>
    <t>1952 Burson Dr</t>
  </si>
  <si>
    <t>23323-5326</t>
  </si>
  <si>
    <t>Vanceboro Christian Church</t>
  </si>
  <si>
    <t>28586-0505</t>
  </si>
  <si>
    <t>334 Sunnyside Ln</t>
  </si>
  <si>
    <t>23847-6502</t>
  </si>
  <si>
    <t>Pleasant Grove Church of Christ</t>
  </si>
  <si>
    <t>695 Freemans Cross Rd</t>
  </si>
  <si>
    <t>Freeman</t>
  </si>
  <si>
    <t>23856-2407</t>
  </si>
  <si>
    <t>Mount Olive Christian Church</t>
  </si>
  <si>
    <t>WILKINS/RTE 1 BX 183</t>
  </si>
  <si>
    <t>LAWRENCEVILLE</t>
  </si>
  <si>
    <t>23868</t>
  </si>
  <si>
    <t>Walstonburg Christian Church</t>
  </si>
  <si>
    <t>Walstonburg</t>
  </si>
  <si>
    <t>27888-0069</t>
  </si>
  <si>
    <t>939 Marietta Ave</t>
  </si>
  <si>
    <t>Norfolk</t>
  </si>
  <si>
    <t>23513-3166</t>
  </si>
  <si>
    <t>Mount Hermon Church of Christ</t>
  </si>
  <si>
    <t>CHERRY/406 POLK ST</t>
  </si>
  <si>
    <t>SUFFOLK</t>
  </si>
  <si>
    <t>23424</t>
  </si>
  <si>
    <t>Oakwood Chapel Church of Christ</t>
  </si>
  <si>
    <t>982 Avenue E</t>
  </si>
  <si>
    <t>23513-1702</t>
  </si>
  <si>
    <t>2038 AVENUE ROAD</t>
  </si>
  <si>
    <t>Philippi Church of Christ</t>
  </si>
  <si>
    <t>211 Hardy Ave</t>
  </si>
  <si>
    <t>23523-1113</t>
  </si>
  <si>
    <t>Solid Rock Church of Christ</t>
  </si>
  <si>
    <t>1025 Kenton Ave</t>
  </si>
  <si>
    <t>23504-3613</t>
  </si>
  <si>
    <t>Zion Light Church of Christ</t>
  </si>
  <si>
    <t>1035 Avenue G</t>
  </si>
  <si>
    <t>23513-1711</t>
  </si>
  <si>
    <t>1225 Lindsay Ave</t>
  </si>
  <si>
    <t>23704-6913</t>
  </si>
  <si>
    <t>2213 E Broad St</t>
  </si>
  <si>
    <t>23223-7029</t>
  </si>
  <si>
    <t>Pleasant Ridge Church of Christ</t>
  </si>
  <si>
    <t>EASON/P O BOX 7078</t>
  </si>
  <si>
    <t>VIRGINIA BCH</t>
  </si>
  <si>
    <t>23513</t>
  </si>
  <si>
    <t>New Friendship Church of Christ</t>
  </si>
  <si>
    <t>4322 North Ave</t>
  </si>
  <si>
    <t>23222-1023</t>
  </si>
  <si>
    <t>Thomas Chapel Church of Christ</t>
  </si>
  <si>
    <t>30 White St</t>
  </si>
  <si>
    <t>New Haven</t>
  </si>
  <si>
    <t>06519-1225</t>
  </si>
  <si>
    <t>Church of God of the New Jerusalem</t>
  </si>
  <si>
    <t xml:space="preserve">c/o Holny Jean-Louis
</t>
  </si>
  <si>
    <t>Bridgeport</t>
  </si>
  <si>
    <t>06604-2222</t>
  </si>
  <si>
    <t>Worcester Fellowship</t>
  </si>
  <si>
    <t>PO Box 307</t>
  </si>
  <si>
    <t>Marlborough</t>
  </si>
  <si>
    <t>01752-0307</t>
  </si>
  <si>
    <t>PO Box 3444</t>
  </si>
  <si>
    <t>27895-3444</t>
  </si>
  <si>
    <t>235 Swift Creek Rd</t>
  </si>
  <si>
    <t>27577-9388</t>
  </si>
  <si>
    <t>Victory Temple of Praise</t>
  </si>
  <si>
    <t xml:space="preserve">c/o Marie M Rhoden
</t>
  </si>
  <si>
    <t>02021</t>
  </si>
  <si>
    <t>Eglise Chretien NE Slloe</t>
  </si>
  <si>
    <t>114 Belcher Ave</t>
  </si>
  <si>
    <t>Brockton</t>
  </si>
  <si>
    <t>02301-4106</t>
  </si>
  <si>
    <t>1432 Underwood Ave</t>
  </si>
  <si>
    <t>27105-5852</t>
  </si>
  <si>
    <t>Cleveland Avenue Christian Churc</t>
  </si>
  <si>
    <t>5095 Lansing Dr</t>
  </si>
  <si>
    <t>27105-3025</t>
  </si>
  <si>
    <t>Spencer Memorial Christian Churc</t>
  </si>
  <si>
    <t>3913 Northampton Dr</t>
  </si>
  <si>
    <t>27105-3331</t>
  </si>
  <si>
    <t>3500 Rosinburg Rd</t>
  </si>
  <si>
    <t>27597-7881</t>
  </si>
  <si>
    <t>Exodus Baptist Church</t>
  </si>
  <si>
    <t>Randolph</t>
  </si>
  <si>
    <t>New Church</t>
  </si>
  <si>
    <t>6 Samoset St</t>
  </si>
  <si>
    <t>Dorchester</t>
  </si>
  <si>
    <t>02124-2415</t>
  </si>
  <si>
    <t>94 Steuben St</t>
  </si>
  <si>
    <t>07018-4206</t>
  </si>
  <si>
    <t>Valdese First Christian Church</t>
  </si>
  <si>
    <t>916 Berry Ave SE</t>
  </si>
  <si>
    <t>Valdese</t>
  </si>
  <si>
    <t>28690-8845</t>
  </si>
  <si>
    <t>PO Box 1766</t>
  </si>
  <si>
    <t>27577-1766</t>
  </si>
  <si>
    <t>New Fellowship Christian Church</t>
  </si>
  <si>
    <t>7002 W Main Street Ext</t>
  </si>
  <si>
    <t>27892-9590</t>
  </si>
  <si>
    <t>Bread of Life Family Worship</t>
  </si>
  <si>
    <t>PO Box 1592</t>
  </si>
  <si>
    <t>27894-1592</t>
  </si>
  <si>
    <t>Shalom Community Christian Chr</t>
  </si>
  <si>
    <t>2227 Pinecroft Rd</t>
  </si>
  <si>
    <t>27407-4754</t>
  </si>
  <si>
    <t>509 S 12th St</t>
  </si>
  <si>
    <t>07103-1805</t>
  </si>
  <si>
    <t>Grace Fellowship Christian Church</t>
  </si>
  <si>
    <t>PO Box 160</t>
  </si>
  <si>
    <t>27591-0160</t>
  </si>
  <si>
    <t>Serenity United Church of Christ</t>
  </si>
  <si>
    <t>2626 Village Trl</t>
  </si>
  <si>
    <t>27106-2332</t>
  </si>
  <si>
    <t>EGLISE EVANGELIQUE EBENEZER CHR CH</t>
  </si>
  <si>
    <t>NEWARK</t>
  </si>
  <si>
    <t>PO Box 3424</t>
  </si>
  <si>
    <t>Chapel Hill</t>
  </si>
  <si>
    <t>27515-3424</t>
  </si>
  <si>
    <t>CANAAN CHRISTIAN CHURCH</t>
  </si>
  <si>
    <t>1109 E Wendover Ave Ste D</t>
  </si>
  <si>
    <t>27405-6778</t>
  </si>
  <si>
    <t>Hope Community Christian Church</t>
  </si>
  <si>
    <t>4315 King Arthur Pl</t>
  </si>
  <si>
    <t>27405-6323</t>
  </si>
  <si>
    <t>True Community Christian Church</t>
  </si>
  <si>
    <t>PO Box 1911</t>
  </si>
  <si>
    <t>27216-1911</t>
  </si>
  <si>
    <t>Living Water Church Assembly</t>
  </si>
  <si>
    <t>928 18th Ave</t>
  </si>
  <si>
    <t>07106-2709</t>
  </si>
  <si>
    <t>Reaching Out to You Ministries</t>
  </si>
  <si>
    <t>1319 Asbury Ave</t>
  </si>
  <si>
    <t>Asbury Park</t>
  </si>
  <si>
    <t>07712-5762</t>
  </si>
  <si>
    <t>Heavenly Pilgrims Evangelical Church</t>
  </si>
  <si>
    <t>32 Hudson Ave</t>
  </si>
  <si>
    <t>Maplewood</t>
  </si>
  <si>
    <t>07040-1521</t>
  </si>
  <si>
    <t>Faithful Church of Christ</t>
  </si>
  <si>
    <t>4016 White Plains Rd</t>
  </si>
  <si>
    <t>10466-3004</t>
  </si>
  <si>
    <t>979 Herkimer St</t>
  </si>
  <si>
    <t>11233-3120</t>
  </si>
  <si>
    <t>289 Quincy St</t>
  </si>
  <si>
    <t>11216-1407</t>
  </si>
  <si>
    <t>Prayer Mission Church of Christ</t>
  </si>
  <si>
    <t>54 Lott Ave</t>
  </si>
  <si>
    <t>11212-4827</t>
  </si>
  <si>
    <t>Saint Marks Church of Christ</t>
  </si>
  <si>
    <t>439 Ralph Ave</t>
  </si>
  <si>
    <t>11233-4416</t>
  </si>
  <si>
    <t>534 Gates Ave</t>
  </si>
  <si>
    <t>11221-1201</t>
  </si>
  <si>
    <t>Second St James Church of Christ</t>
  </si>
  <si>
    <t>394 Logan St</t>
  </si>
  <si>
    <t>11208-2512</t>
  </si>
  <si>
    <t>Second St Paul Church of Christ</t>
  </si>
  <si>
    <t>1048 Sutter Ave</t>
  </si>
  <si>
    <t>11208-3606</t>
  </si>
  <si>
    <t>11527 Sutphin Blvd</t>
  </si>
  <si>
    <t>Jamaica</t>
  </si>
  <si>
    <t>11434-1020</t>
  </si>
  <si>
    <t>New Life Church of Christ</t>
  </si>
  <si>
    <t>125 W CHESTER ST</t>
  </si>
  <si>
    <t>LONG BEACH</t>
  </si>
  <si>
    <t>11561</t>
  </si>
  <si>
    <t>60-62 EAST 3RD ST</t>
  </si>
  <si>
    <t>MT VERNON</t>
  </si>
  <si>
    <t>10550</t>
  </si>
  <si>
    <t>PO Box 866</t>
  </si>
  <si>
    <t>Newburgh</t>
  </si>
  <si>
    <t>12551-0866</t>
  </si>
  <si>
    <t>Gospel Temple Church of Christ</t>
  </si>
  <si>
    <t>104 W 130th St</t>
  </si>
  <si>
    <t>10027-2002</t>
  </si>
  <si>
    <t>193 Henry St</t>
  </si>
  <si>
    <t>10002-6403</t>
  </si>
  <si>
    <t>57 W 128th St</t>
  </si>
  <si>
    <t>10027-3102</t>
  </si>
  <si>
    <t>Open Hearts Gathering</t>
  </si>
  <si>
    <t>PO Box 550425</t>
  </si>
  <si>
    <t>Gastonia</t>
  </si>
  <si>
    <t>28055-0425</t>
  </si>
  <si>
    <t>Messiah Community Christian Church</t>
  </si>
  <si>
    <t xml:space="preserve">Attn  Elder Daisy R Chambers
</t>
  </si>
  <si>
    <t>27101</t>
  </si>
  <si>
    <t>New Creation Church of God in</t>
  </si>
  <si>
    <t>1260 Ralph Ave</t>
  </si>
  <si>
    <t>11236-1414</t>
  </si>
  <si>
    <t>Friendly Christian Church</t>
  </si>
  <si>
    <t>569 Hart St</t>
  </si>
  <si>
    <t>11221-2611</t>
  </si>
  <si>
    <t>MISION DISCIPULOS 180TH ST CHR CH</t>
  </si>
  <si>
    <t>NEW YORK</t>
  </si>
  <si>
    <t>Church of God of the Great Commission</t>
  </si>
  <si>
    <t>892 Rogers Ave</t>
  </si>
  <si>
    <t>11226-4114</t>
  </si>
  <si>
    <t>Tabernacle of Christ</t>
  </si>
  <si>
    <t>259 E 48th St</t>
  </si>
  <si>
    <t>11203-2215</t>
  </si>
  <si>
    <t>481 E 52nd St HC</t>
  </si>
  <si>
    <t>11203</t>
  </si>
  <si>
    <t>True Destiny Christian Church</t>
  </si>
  <si>
    <t>3205 Sam Wilson Rd</t>
  </si>
  <si>
    <t>28214-8547</t>
  </si>
  <si>
    <t>MISC NORTH CAROLINA REGION</t>
  </si>
  <si>
    <t>509 Lee St NE # 1568</t>
  </si>
  <si>
    <t>27893-3232</t>
  </si>
  <si>
    <t>Ada Church of Christ (Disciples)</t>
  </si>
  <si>
    <t>45810-0045</t>
  </si>
  <si>
    <t>Ghent Christian Church</t>
  </si>
  <si>
    <t>4200 Granger Rd</t>
  </si>
  <si>
    <t>44333-1418</t>
  </si>
  <si>
    <t>Harmony Springs Christian Church</t>
  </si>
  <si>
    <t>44685-0428</t>
  </si>
  <si>
    <t>Allensville Christian Church</t>
  </si>
  <si>
    <t xml:space="preserve">c/o Riley Coleman
</t>
  </si>
  <si>
    <t>McArthur</t>
  </si>
  <si>
    <t>45651-1243</t>
  </si>
  <si>
    <t>1425 King Rd</t>
  </si>
  <si>
    <t>44805-2169</t>
  </si>
  <si>
    <t>Barberton Christian Church</t>
  </si>
  <si>
    <t>375 E Tuscarawas Ave</t>
  </si>
  <si>
    <t>Barberton</t>
  </si>
  <si>
    <t>44203-3317</t>
  </si>
  <si>
    <t>North Bristol Christian Church</t>
  </si>
  <si>
    <t>1955 Hyde Oakfield Rd</t>
  </si>
  <si>
    <t>Bristolville</t>
  </si>
  <si>
    <t>44402-9770</t>
  </si>
  <si>
    <t>Brookfield Christian Church</t>
  </si>
  <si>
    <t>44403-9538</t>
  </si>
  <si>
    <t>44406</t>
  </si>
  <si>
    <t>Faith United Christian Church</t>
  </si>
  <si>
    <t>PO Box 7475</t>
  </si>
  <si>
    <t>44705-0475</t>
  </si>
  <si>
    <t>Carbon Hill Christian Church</t>
  </si>
  <si>
    <t>Carbon Hill</t>
  </si>
  <si>
    <t>43111-0064</t>
  </si>
  <si>
    <t>Carthage Christian Church</t>
  </si>
  <si>
    <t>19 W 73rd St</t>
  </si>
  <si>
    <t>45216-1807</t>
  </si>
  <si>
    <t>College Hill Christian Church</t>
  </si>
  <si>
    <t>1631 Marlowe Ave</t>
  </si>
  <si>
    <t>45224-2415</t>
  </si>
  <si>
    <t>3203 Wold Ave</t>
  </si>
  <si>
    <t>45207-1931</t>
  </si>
  <si>
    <t>8359 Burns Ave</t>
  </si>
  <si>
    <t>45216-1122</t>
  </si>
  <si>
    <t xml:space="preserve">c/o GRACE JONES
</t>
  </si>
  <si>
    <t>CINCINNATI</t>
  </si>
  <si>
    <t>45224</t>
  </si>
  <si>
    <t>The Body of Christ Christian Church</t>
  </si>
  <si>
    <t>2521 May St</t>
  </si>
  <si>
    <t>45206-1906</t>
  </si>
  <si>
    <t>3940 Martin Luther King Jr Dr</t>
  </si>
  <si>
    <t>44105-4357</t>
  </si>
  <si>
    <t xml:space="preserve">5944 Engel Avenue
</t>
  </si>
  <si>
    <t>CLEVELAND</t>
  </si>
  <si>
    <t>44127</t>
  </si>
  <si>
    <t>697 E 105th St</t>
  </si>
  <si>
    <t>44108-2299</t>
  </si>
  <si>
    <t>Dunham Avenue Christian Church</t>
  </si>
  <si>
    <t>1629 E 66th St</t>
  </si>
  <si>
    <t>44103-3263</t>
  </si>
  <si>
    <t>****** do not mail</t>
  </si>
  <si>
    <t>44106-3915</t>
  </si>
  <si>
    <t>12501 Lake Ave</t>
  </si>
  <si>
    <t>44107-1511</t>
  </si>
  <si>
    <t>North Royalton Christian Church</t>
  </si>
  <si>
    <t>5100 Royalton Rd</t>
  </si>
  <si>
    <t>North Royalton</t>
  </si>
  <si>
    <t>44133-4099</t>
  </si>
  <si>
    <t>Saint Philips Christian Church</t>
  </si>
  <si>
    <t>2303 E 30th St</t>
  </si>
  <si>
    <t>44115-3001</t>
  </si>
  <si>
    <t>West Boulevard Christian Church</t>
  </si>
  <si>
    <t>2003 West Blvd</t>
  </si>
  <si>
    <t>44102-3640</t>
  </si>
  <si>
    <t>PO Box 27057</t>
  </si>
  <si>
    <t>43227-0057</t>
  </si>
  <si>
    <t>Chicago Avenue Christian Church</t>
  </si>
  <si>
    <t>33 Chicago Ave</t>
  </si>
  <si>
    <t>43222-1131</t>
  </si>
  <si>
    <t>Bazetta Christian Church</t>
  </si>
  <si>
    <t>4131 Bazetta Rd</t>
  </si>
  <si>
    <t>44410-9524</t>
  </si>
  <si>
    <t>Rose Farm Church of Christ</t>
  </si>
  <si>
    <t>8561 McKinley St</t>
  </si>
  <si>
    <t>Crooksville</t>
  </si>
  <si>
    <t>43731-9602</t>
  </si>
  <si>
    <t>Winameg Christian Church</t>
  </si>
  <si>
    <t>10925 CO RD 10-2</t>
  </si>
  <si>
    <t>DELTA</t>
  </si>
  <si>
    <t>43515</t>
  </si>
  <si>
    <t>620 N Main St</t>
  </si>
  <si>
    <t>Findlay</t>
  </si>
  <si>
    <t>45840-3581</t>
  </si>
  <si>
    <t>255 W Center St</t>
  </si>
  <si>
    <t>Fostoria</t>
  </si>
  <si>
    <t>44830-2204</t>
  </si>
  <si>
    <t>140 E Broadway Ave</t>
  </si>
  <si>
    <t>44420-2612</t>
  </si>
  <si>
    <t>North Eaton Christian Church</t>
  </si>
  <si>
    <t>35895 Royalton Rd</t>
  </si>
  <si>
    <t>44044-9587</t>
  </si>
  <si>
    <t>Western Reserve Christian Church</t>
  </si>
  <si>
    <t>516 W Streetsboro St</t>
  </si>
  <si>
    <t>Hudson</t>
  </si>
  <si>
    <t>44236-2055</t>
  </si>
  <si>
    <t>340 N Main St</t>
  </si>
  <si>
    <t>Kenton</t>
  </si>
  <si>
    <t>43326-1508</t>
  </si>
  <si>
    <t>120 S Poplar St</t>
  </si>
  <si>
    <t>Leipsic</t>
  </si>
  <si>
    <t>45856-1346</t>
  </si>
  <si>
    <t>525 W North St</t>
  </si>
  <si>
    <t>45801-4214</t>
  </si>
  <si>
    <t>PO Box 840</t>
  </si>
  <si>
    <t>Lorain</t>
  </si>
  <si>
    <t>44052-0840</t>
  </si>
  <si>
    <t xml:space="preserve">c/o Ronald Baker
</t>
  </si>
  <si>
    <t>Wellston</t>
  </si>
  <si>
    <t>45692</t>
  </si>
  <si>
    <t>44904</t>
  </si>
  <si>
    <t>Hilltop Christian Church</t>
  </si>
  <si>
    <t>Mantua</t>
  </si>
  <si>
    <t>44255-0515</t>
  </si>
  <si>
    <t>Mantua Center Christian Church</t>
  </si>
  <si>
    <t>PO Box 550</t>
  </si>
  <si>
    <t>44255-0550</t>
  </si>
  <si>
    <t>807 Colegate Dr</t>
  </si>
  <si>
    <t>45750-1502</t>
  </si>
  <si>
    <t>Millfield Christian Church</t>
  </si>
  <si>
    <t>Mogadore Christian Church</t>
  </si>
  <si>
    <t>106 S Cleveland Ave</t>
  </si>
  <si>
    <t>Mogadore</t>
  </si>
  <si>
    <t>44260-1443</t>
  </si>
  <si>
    <t>5 Harrison Ave</t>
  </si>
  <si>
    <t>43050-3479</t>
  </si>
  <si>
    <t>200 Fort St</t>
  </si>
  <si>
    <t>Nelsonville</t>
  </si>
  <si>
    <t>45764-1032</t>
  </si>
  <si>
    <t>Faith Church of God</t>
  </si>
  <si>
    <t>682 E 98th St</t>
  </si>
  <si>
    <t>11236-1308</t>
  </si>
  <si>
    <t>210 N Main St</t>
  </si>
  <si>
    <t>North Canton</t>
  </si>
  <si>
    <t>44720-2589</t>
  </si>
  <si>
    <t>First Federated Church</t>
  </si>
  <si>
    <t>North Jackson</t>
  </si>
  <si>
    <t>44451-0188</t>
  </si>
  <si>
    <t>370 Hale Rd</t>
  </si>
  <si>
    <t>Painesville</t>
  </si>
  <si>
    <t>44077-4924</t>
  </si>
  <si>
    <t>843 3rd St</t>
  </si>
  <si>
    <t>45662-4306</t>
  </si>
  <si>
    <t>Corinth Christian Church</t>
  </si>
  <si>
    <t>LONDONDERRY</t>
  </si>
  <si>
    <t>45647</t>
  </si>
  <si>
    <t>Good News Tabernacle Mission, Inc.</t>
  </si>
  <si>
    <t>2801 Church Ave</t>
  </si>
  <si>
    <t>11226-4168</t>
  </si>
  <si>
    <t>Rudolph Christian Church</t>
  </si>
  <si>
    <t>13868 MERMILL ROAD</t>
  </si>
  <si>
    <t>RUDOLPH</t>
  </si>
  <si>
    <t>43402</t>
  </si>
  <si>
    <t>1151 E 6th St</t>
  </si>
  <si>
    <t>44460-1797</t>
  </si>
  <si>
    <t>75 E 39th St</t>
  </si>
  <si>
    <t>Shadyside</t>
  </si>
  <si>
    <t>43947-1375</t>
  </si>
  <si>
    <t>43948-0172</t>
  </si>
  <si>
    <t>Fair Street Christian Church</t>
  </si>
  <si>
    <t>705 Linden Ave</t>
  </si>
  <si>
    <t>45505-1943</t>
  </si>
  <si>
    <t>123 Woodrow Ave</t>
  </si>
  <si>
    <t>St Clairsvle</t>
  </si>
  <si>
    <t>43950-1507</t>
  </si>
  <si>
    <t>Hampton Park Christian Church</t>
  </si>
  <si>
    <t>4727 W Sylvania Ave</t>
  </si>
  <si>
    <t>Toledo</t>
  </si>
  <si>
    <t>43623-3241</t>
  </si>
  <si>
    <t>Bolindale Christian Church</t>
  </si>
  <si>
    <t>2749 Fairview Ave SE</t>
  </si>
  <si>
    <t>44484-3210</t>
  </si>
  <si>
    <t>Howland Community Church</t>
  </si>
  <si>
    <t>198 Niles Cortland Rd SE</t>
  </si>
  <si>
    <t>44484-2496</t>
  </si>
  <si>
    <t>Westlake Christian Church</t>
  </si>
  <si>
    <t>2239 Dover Center Road</t>
  </si>
  <si>
    <t>Westlake</t>
  </si>
  <si>
    <t>44145-3199</t>
  </si>
  <si>
    <t>First United Christian Church</t>
  </si>
  <si>
    <t>626 N Columbus St</t>
  </si>
  <si>
    <t>Xenia</t>
  </si>
  <si>
    <t>45385-7800</t>
  </si>
  <si>
    <t>Rivers at Rehoboth</t>
  </si>
  <si>
    <t>557 Grand Concourse Ste 3-128</t>
  </si>
  <si>
    <t>10451-5253</t>
  </si>
  <si>
    <t>Lincoln Avenue Christian Church</t>
  </si>
  <si>
    <t xml:space="preserve">C/O LOIS A. HENDERSON
</t>
  </si>
  <si>
    <t>YOUNGSTOWN</t>
  </si>
  <si>
    <t>44504-1335</t>
  </si>
  <si>
    <t>Carrollton Church of Christ</t>
  </si>
  <si>
    <t>353 Moody Ave SW</t>
  </si>
  <si>
    <t>44615-9367</t>
  </si>
  <si>
    <t>Mision Cristiana Emanuel</t>
  </si>
  <si>
    <t>Mision Cristiana Nueva Vida (DOC)</t>
  </si>
  <si>
    <t>PO Box 110515</t>
  </si>
  <si>
    <t>44111-0515</t>
  </si>
  <si>
    <t>Mision Cristiana Faro de Luz</t>
  </si>
  <si>
    <t>1111 E 83rd St</t>
  </si>
  <si>
    <t>11236</t>
  </si>
  <si>
    <t>Light of the Community Christian Church</t>
  </si>
  <si>
    <t>200 Delaware Ave</t>
  </si>
  <si>
    <t>45405-3907</t>
  </si>
  <si>
    <t>2039 W Toronto St</t>
  </si>
  <si>
    <t>Philadelphia</t>
  </si>
  <si>
    <t>19132-1541</t>
  </si>
  <si>
    <t>Living Faith Community Christian Church</t>
  </si>
  <si>
    <t>c/o Thomas Parker</t>
  </si>
  <si>
    <t>45409</t>
  </si>
  <si>
    <t>The Delaware Project</t>
  </si>
  <si>
    <t>355 E Campus View Blvd Ste 110</t>
  </si>
  <si>
    <t>43235-5616</t>
  </si>
  <si>
    <t>Second Chance Christian Church</t>
  </si>
  <si>
    <t>1347 Worthington Woods Blvd, Ste A</t>
  </si>
  <si>
    <t>43085-6701</t>
  </si>
  <si>
    <t>MISC OHIO REGION</t>
  </si>
  <si>
    <t>Aline</t>
  </si>
  <si>
    <t>73716-0077</t>
  </si>
  <si>
    <t>Church of the New Creation</t>
  </si>
  <si>
    <t>21000 Spring Garden Rd</t>
  </si>
  <si>
    <t>Foresthill</t>
  </si>
  <si>
    <t>95631-9206</t>
  </si>
  <si>
    <t>Anadarko</t>
  </si>
  <si>
    <t>73005-0306</t>
  </si>
  <si>
    <t>Arnett Christian Church</t>
  </si>
  <si>
    <t>Arnett</t>
  </si>
  <si>
    <t>73832-0336</t>
  </si>
  <si>
    <t>201 W 6th Ave</t>
  </si>
  <si>
    <t>Bristow</t>
  </si>
  <si>
    <t>74010-2812</t>
  </si>
  <si>
    <t>500 W 15th St</t>
  </si>
  <si>
    <t>74012</t>
  </si>
  <si>
    <t>Camargo</t>
  </si>
  <si>
    <t>73835-0011</t>
  </si>
  <si>
    <t>Carnegie</t>
  </si>
  <si>
    <t>73015-0577</t>
  </si>
  <si>
    <t>614 Manvel Ave</t>
  </si>
  <si>
    <t>74834-2841</t>
  </si>
  <si>
    <t>515 W Gentry Ave</t>
  </si>
  <si>
    <t>Checotah</t>
  </si>
  <si>
    <t>74426-2215</t>
  </si>
  <si>
    <t>Shepherd Street Christian Church</t>
  </si>
  <si>
    <t>PO Box 2343</t>
  </si>
  <si>
    <t>73023-2343</t>
  </si>
  <si>
    <t>PO Box 391</t>
  </si>
  <si>
    <t>Cyril</t>
  </si>
  <si>
    <t>73029-0391</t>
  </si>
  <si>
    <t>The Ubuntu Community</t>
  </si>
  <si>
    <t>428 Alice St Apt 521</t>
  </si>
  <si>
    <t>94607-4345</t>
  </si>
  <si>
    <t>301 N 3rd Ave</t>
  </si>
  <si>
    <t>Durant</t>
  </si>
  <si>
    <t>74701-4211</t>
  </si>
  <si>
    <t>500 N 15th St</t>
  </si>
  <si>
    <t>73542-3623</t>
  </si>
  <si>
    <t>PO Box 409</t>
  </si>
  <si>
    <t>Guymon</t>
  </si>
  <si>
    <t>73942-0409</t>
  </si>
  <si>
    <t>Straight Christian Church</t>
  </si>
  <si>
    <t>RR 1 Box 107A</t>
  </si>
  <si>
    <t>73942-9730</t>
  </si>
  <si>
    <t>Healdton</t>
  </si>
  <si>
    <t>73438-0336</t>
  </si>
  <si>
    <t>Heavener</t>
  </si>
  <si>
    <t>74937-0455</t>
  </si>
  <si>
    <t>Hooker</t>
  </si>
  <si>
    <t>73945-0216</t>
  </si>
  <si>
    <t>Hunter Christian Church</t>
  </si>
  <si>
    <t>PO Box 107</t>
  </si>
  <si>
    <t>Hunter</t>
  </si>
  <si>
    <t>74640-0107</t>
  </si>
  <si>
    <t>401 SE Jefferson St</t>
  </si>
  <si>
    <t>Idabel</t>
  </si>
  <si>
    <t>74745-4920</t>
  </si>
  <si>
    <t>95864</t>
  </si>
  <si>
    <t>Liberty Heights Christian Church</t>
  </si>
  <si>
    <t>1802 NW Elm Ave</t>
  </si>
  <si>
    <t>73507-5039</t>
  </si>
  <si>
    <t>Mannford</t>
  </si>
  <si>
    <t>74044-0235</t>
  </si>
  <si>
    <t>210 N 3rd Ave</t>
  </si>
  <si>
    <t>73448-2655</t>
  </si>
  <si>
    <t>Methodist-Christian Church</t>
  </si>
  <si>
    <t>PO Box 486</t>
  </si>
  <si>
    <t>Marland</t>
  </si>
  <si>
    <t>74644-0486</t>
  </si>
  <si>
    <t>Mounds Christian Church</t>
  </si>
  <si>
    <t>PO Box 138</t>
  </si>
  <si>
    <t>Mounds</t>
  </si>
  <si>
    <t>74047-0138</t>
  </si>
  <si>
    <t xml:space="preserve">c/o Lovie Byrd
</t>
  </si>
  <si>
    <t>74105-5836</t>
  </si>
  <si>
    <t>Peckham Christian Church</t>
  </si>
  <si>
    <t>7090 W Church St</t>
  </si>
  <si>
    <t>Peckham</t>
  </si>
  <si>
    <t>74647-8558</t>
  </si>
  <si>
    <t>Nicoma Park Christian Church</t>
  </si>
  <si>
    <t>1701 N Westminster Dr</t>
  </si>
  <si>
    <t>73141-6223</t>
  </si>
  <si>
    <t>PO Box 602</t>
  </si>
  <si>
    <t>Okemah</t>
  </si>
  <si>
    <t>74859-0602</t>
  </si>
  <si>
    <t>Britton Christian Church</t>
  </si>
  <si>
    <t>922 NW 91st St</t>
  </si>
  <si>
    <t>73114-2697</t>
  </si>
  <si>
    <t>East Sixth Street Christian Church</t>
  </si>
  <si>
    <t>1139 NE 6th St</t>
  </si>
  <si>
    <t>73117-1499</t>
  </si>
  <si>
    <t>1915 N Meridian Ave</t>
  </si>
  <si>
    <t>73107-3696</t>
  </si>
  <si>
    <t>Wildewood Christian Church</t>
  </si>
  <si>
    <t>6900 N Kelley Ave</t>
  </si>
  <si>
    <t>73111-7845</t>
  </si>
  <si>
    <t>Casa de Oracion</t>
  </si>
  <si>
    <t>303 Lawton St Apt 4</t>
  </si>
  <si>
    <t>94509-3650</t>
  </si>
  <si>
    <t>6540 N 131st East Ave</t>
  </si>
  <si>
    <t>Owasso</t>
  </si>
  <si>
    <t>74055-7500</t>
  </si>
  <si>
    <t>814 Prudom Ave</t>
  </si>
  <si>
    <t>Pawhuska</t>
  </si>
  <si>
    <t>74056-3242</t>
  </si>
  <si>
    <t>Prague</t>
  </si>
  <si>
    <t>74864-0419</t>
  </si>
  <si>
    <t>301 NE 1st St</t>
  </si>
  <si>
    <t>Pryor</t>
  </si>
  <si>
    <t>74361-2407</t>
  </si>
  <si>
    <t>Linden Street Christian Church</t>
  </si>
  <si>
    <t xml:space="preserve">C / O MARY JO STANSBURY
</t>
  </si>
  <si>
    <t>SAPULPA</t>
  </si>
  <si>
    <t>74066-6832</t>
  </si>
  <si>
    <t>Skiatook</t>
  </si>
  <si>
    <t>74070-0445</t>
  </si>
  <si>
    <t>First Samoan Christian Church of Reno</t>
  </si>
  <si>
    <t>Harvard Avenue Christian Church</t>
  </si>
  <si>
    <t>5502 S Harvard Ave</t>
  </si>
  <si>
    <t>74135-3877</t>
  </si>
  <si>
    <t>Pine Street Christian Church</t>
  </si>
  <si>
    <t>762 E Pine St</t>
  </si>
  <si>
    <t>74106-5925</t>
  </si>
  <si>
    <t>940 E Nelson Rd</t>
  </si>
  <si>
    <t>Moses Lake</t>
  </si>
  <si>
    <t>98837-2342</t>
  </si>
  <si>
    <t>Walters</t>
  </si>
  <si>
    <t>73572-0372</t>
  </si>
  <si>
    <t>Waukomis Christian Church</t>
  </si>
  <si>
    <t>Waukomis</t>
  </si>
  <si>
    <t>73773-0476</t>
  </si>
  <si>
    <t>RR 2, Box 2600</t>
  </si>
  <si>
    <t>Waurika</t>
  </si>
  <si>
    <t>73573-9639</t>
  </si>
  <si>
    <t>1608 S Richland Rd</t>
  </si>
  <si>
    <t>73099-6340</t>
  </si>
  <si>
    <t>Carmen Christian Church</t>
  </si>
  <si>
    <t>Carmen</t>
  </si>
  <si>
    <t>73726-0156</t>
  </si>
  <si>
    <t>Skiatook Christian Church</t>
  </si>
  <si>
    <t>PO Box 1030</t>
  </si>
  <si>
    <t>74070-5030</t>
  </si>
  <si>
    <t>New Vessels Christian Church</t>
  </si>
  <si>
    <t xml:space="preserve">c/o Village Christian Church
</t>
  </si>
  <si>
    <t>Iglesia Cristiana El Shaddai</t>
  </si>
  <si>
    <t>1524 N Independence St</t>
  </si>
  <si>
    <t>73701-1617</t>
  </si>
  <si>
    <t>Rosalia Christian Church</t>
  </si>
  <si>
    <t>PO Box 272</t>
  </si>
  <si>
    <t>Rosalia</t>
  </si>
  <si>
    <t>99170-0272</t>
  </si>
  <si>
    <t>Odyssey Christian Church</t>
  </si>
  <si>
    <t>c/o Rev. Phil Ball</t>
  </si>
  <si>
    <t>74132-3714</t>
  </si>
  <si>
    <t>Log Church</t>
  </si>
  <si>
    <t>9000 Campbell Rd</t>
  </si>
  <si>
    <t>Toppenish</t>
  </si>
  <si>
    <t>98948-9420</t>
  </si>
  <si>
    <t>In the Spirit Christian Church</t>
  </si>
  <si>
    <t>1020 S Garnett Rd</t>
  </si>
  <si>
    <t>74128-1820</t>
  </si>
  <si>
    <t>Everett Christian Church</t>
  </si>
  <si>
    <t>2110 Grand Ave Apt 1</t>
  </si>
  <si>
    <t>Everett</t>
  </si>
  <si>
    <t>98201-5708</t>
  </si>
  <si>
    <t>Iglesia Cristiana de Capitol Hill</t>
  </si>
  <si>
    <t>PO Box 22846</t>
  </si>
  <si>
    <t>73109-6900</t>
  </si>
  <si>
    <t>North Baltimore Church of Christ</t>
  </si>
  <si>
    <t>NORTH BALTIMORE</t>
  </si>
  <si>
    <t>45872</t>
  </si>
  <si>
    <t>Hartsgrove Community Christian C</t>
  </si>
  <si>
    <t>RFD 2</t>
  </si>
  <si>
    <t>HARTSGROVE</t>
  </si>
  <si>
    <t>44085</t>
  </si>
  <si>
    <t>MISC OKLAHOMA REGION</t>
  </si>
  <si>
    <t>301 NW 36th St</t>
  </si>
  <si>
    <t>73118-8661</t>
  </si>
  <si>
    <t>1079 SE Jefferson St</t>
  </si>
  <si>
    <t>97338-2891</t>
  </si>
  <si>
    <t>PO Box 430</t>
  </si>
  <si>
    <t>97436-0430</t>
  </si>
  <si>
    <t>Glenwood Christian Church</t>
  </si>
  <si>
    <t>1735 Henderson Ave</t>
  </si>
  <si>
    <t>97403-2371</t>
  </si>
  <si>
    <t>Twin Oaks Christian Church</t>
  </si>
  <si>
    <t>PO Box 23035</t>
  </si>
  <si>
    <t>97402-0424</t>
  </si>
  <si>
    <t>1300 SE Brooks St</t>
  </si>
  <si>
    <t>McMinnville</t>
  </si>
  <si>
    <t>97128-6215</t>
  </si>
  <si>
    <t>2546 SE 131st Ave</t>
  </si>
  <si>
    <t>97236-3009</t>
  </si>
  <si>
    <t>Peniel Ministries</t>
  </si>
  <si>
    <t>3711 SE 164th Ave</t>
  </si>
  <si>
    <t>97236-1709</t>
  </si>
  <si>
    <t>Iglesia Escudo y Fortaleza</t>
  </si>
  <si>
    <t>PO Box 12663</t>
  </si>
  <si>
    <t>97309-0663</t>
  </si>
  <si>
    <t>3000 Market St</t>
  </si>
  <si>
    <t>44507-1684</t>
  </si>
  <si>
    <t>Trees of Righteousness Christian Church</t>
  </si>
  <si>
    <t>111 W 19th St</t>
  </si>
  <si>
    <t>Vancouver</t>
  </si>
  <si>
    <t>98660-2601</t>
  </si>
  <si>
    <t>S.I.G.N.</t>
  </si>
  <si>
    <t>C/O Kenwood Chr Church</t>
  </si>
  <si>
    <t>45236</t>
  </si>
  <si>
    <t>Brighter Day Christian Church</t>
  </si>
  <si>
    <t>Avard Christian Church</t>
  </si>
  <si>
    <t>RR 2 Box 92</t>
  </si>
  <si>
    <t>73717-9620</t>
  </si>
  <si>
    <t>74026-0489</t>
  </si>
  <si>
    <t>Lamont</t>
  </si>
  <si>
    <t>74643-0100</t>
  </si>
  <si>
    <t>MISC OREGON &amp; SW IDAHO REGION</t>
  </si>
  <si>
    <t>0245 SW Bancroft St</t>
  </si>
  <si>
    <t>97239-4258</t>
  </si>
  <si>
    <t>16910</t>
  </si>
  <si>
    <t>Oak Hills Christian Church</t>
  </si>
  <si>
    <t>100 Township Line Rd</t>
  </si>
  <si>
    <t>16002-3943</t>
  </si>
  <si>
    <t>PO Box 705</t>
  </si>
  <si>
    <t>15322-0705</t>
  </si>
  <si>
    <t>Dravosburg Christian Church</t>
  </si>
  <si>
    <t>100 Duquesne Ave</t>
  </si>
  <si>
    <t>Dravosburg</t>
  </si>
  <si>
    <t>15034-1317</t>
  </si>
  <si>
    <t>Ebensburg</t>
  </si>
  <si>
    <t>15931-0128</t>
  </si>
  <si>
    <t>Community United Church</t>
  </si>
  <si>
    <t>1011 W 38th St</t>
  </si>
  <si>
    <t>16508-2540</t>
  </si>
  <si>
    <t>Gipsy Christian Church</t>
  </si>
  <si>
    <t>Gipsy</t>
  </si>
  <si>
    <t>15741-0052</t>
  </si>
  <si>
    <t>285 Sherwood Dr</t>
  </si>
  <si>
    <t>Johnstown</t>
  </si>
  <si>
    <t>15905-1224</t>
  </si>
  <si>
    <t>1081 Tener St</t>
  </si>
  <si>
    <t>15904-3055</t>
  </si>
  <si>
    <t>15063</t>
  </si>
  <si>
    <t>6101 W Oxford St</t>
  </si>
  <si>
    <t>19151-4541</t>
  </si>
  <si>
    <t>Osage Avenue Christian Church</t>
  </si>
  <si>
    <t>1101 E Smith St</t>
  </si>
  <si>
    <t>74447-7514</t>
  </si>
  <si>
    <t>Christian Church of Wilkinsburg</t>
  </si>
  <si>
    <t>748 Wallace Ave</t>
  </si>
  <si>
    <t>15221-2215</t>
  </si>
  <si>
    <t>2045 N Main Ave</t>
  </si>
  <si>
    <t>Scranton</t>
  </si>
  <si>
    <t>18508-2040</t>
  </si>
  <si>
    <t>East Side Church</t>
  </si>
  <si>
    <t>201 Spruce Ave</t>
  </si>
  <si>
    <t>Sharon</t>
  </si>
  <si>
    <t>16146-4005</t>
  </si>
  <si>
    <t>Taylorstown Christian Church</t>
  </si>
  <si>
    <t>Taylorstown</t>
  </si>
  <si>
    <t>15365-0100</t>
  </si>
  <si>
    <t>1250 Almond St</t>
  </si>
  <si>
    <t>17701-2502</t>
  </si>
  <si>
    <t>1920 E Allegheny Ave</t>
  </si>
  <si>
    <t>19134-3122</t>
  </si>
  <si>
    <t>Iglesia Discipulos de Cristo Luz y Verdad</t>
  </si>
  <si>
    <t>650 Buchanan St</t>
  </si>
  <si>
    <t>Bethlehem</t>
  </si>
  <si>
    <t>18015-3438</t>
  </si>
  <si>
    <t>Taloga Christian Church</t>
  </si>
  <si>
    <t>Taloga</t>
  </si>
  <si>
    <t>73667-0097</t>
  </si>
  <si>
    <t>Community of Reconciliation</t>
  </si>
  <si>
    <t>100 N Bellefield Ave</t>
  </si>
  <si>
    <t>15213-2600</t>
  </si>
  <si>
    <t>Wakita Christian Church</t>
  </si>
  <si>
    <t>PO Box 426</t>
  </si>
  <si>
    <t>Wakita</t>
  </si>
  <si>
    <t>73771-0426</t>
  </si>
  <si>
    <t>MOUNT SINAI ASSEMBLY OF GOD</t>
  </si>
  <si>
    <t>7353 Limekiln Pike</t>
  </si>
  <si>
    <t>19138-1334</t>
  </si>
  <si>
    <t>Big Fish Rhumba House</t>
  </si>
  <si>
    <t>-</t>
  </si>
  <si>
    <t>74017</t>
  </si>
  <si>
    <t>New Beginnings Christian Church</t>
  </si>
  <si>
    <t>PO Box 50637</t>
  </si>
  <si>
    <t>74150-0637</t>
  </si>
  <si>
    <t>Carney Christian Church</t>
  </si>
  <si>
    <t>841 S. Main St.</t>
  </si>
  <si>
    <t>Carney</t>
  </si>
  <si>
    <t>74832</t>
  </si>
  <si>
    <t>Sacred Hoop Native American Ministry</t>
  </si>
  <si>
    <t>PO Box 456</t>
  </si>
  <si>
    <t>74362-0456</t>
  </si>
  <si>
    <t>MISC PENNSYLVANIA REGION</t>
  </si>
  <si>
    <t>670 Rodi Rd</t>
  </si>
  <si>
    <t>15235-4574</t>
  </si>
  <si>
    <t>SOUTH CAROLINA</t>
  </si>
  <si>
    <t>Magdalene Christian Church</t>
  </si>
  <si>
    <t>PO Box 472</t>
  </si>
  <si>
    <t>Allendale</t>
  </si>
  <si>
    <t>29810-0472</t>
  </si>
  <si>
    <t>Holly Hill Christian Church</t>
  </si>
  <si>
    <t>1808 Santee River Rd</t>
  </si>
  <si>
    <t>29479-3825</t>
  </si>
  <si>
    <t>Greater Cherry Grove Christian C</t>
  </si>
  <si>
    <t>29924-0156</t>
  </si>
  <si>
    <t>Faithful Christian Church</t>
  </si>
  <si>
    <t>49 Milledge Village Rd</t>
  </si>
  <si>
    <t>29906-8940</t>
  </si>
  <si>
    <t>Poplar Hill Christian Church</t>
  </si>
  <si>
    <t>1621 Poplar Hill Dr</t>
  </si>
  <si>
    <t>Cross</t>
  </si>
  <si>
    <t>29436-3525</t>
  </si>
  <si>
    <t>Macedonia No 1 Christian Church</t>
  </si>
  <si>
    <t>P O Box 126</t>
  </si>
  <si>
    <t>Cope</t>
  </si>
  <si>
    <t>29038</t>
  </si>
  <si>
    <t>Briner Christian Church</t>
  </si>
  <si>
    <t>Holly Hill</t>
  </si>
  <si>
    <t>29059-1537</t>
  </si>
  <si>
    <t>New Galilee Christian Church</t>
  </si>
  <si>
    <t>PO Box 533</t>
  </si>
  <si>
    <t>29059-0533</t>
  </si>
  <si>
    <t>Rice Patch Christian Church</t>
  </si>
  <si>
    <t>1515 Rum Gully Rd</t>
  </si>
  <si>
    <t>Islandton</t>
  </si>
  <si>
    <t>29929-4716</t>
  </si>
  <si>
    <t>PO Box 477</t>
  </si>
  <si>
    <t>29831-0477</t>
  </si>
  <si>
    <t>Ashton Branch Christian Church</t>
  </si>
  <si>
    <t>1703 Green Pond Hwy</t>
  </si>
  <si>
    <t>29488-8127</t>
  </si>
  <si>
    <t>New Grove Hall Christian Church</t>
  </si>
  <si>
    <t>1029 Saint James Ave</t>
  </si>
  <si>
    <t>Summerville</t>
  </si>
  <si>
    <t>29486-8507</t>
  </si>
  <si>
    <t>Rhett Avenue Christian Church</t>
  </si>
  <si>
    <t>5103 N Rhett Ave</t>
  </si>
  <si>
    <t>N Charleston</t>
  </si>
  <si>
    <t>29405-4219</t>
  </si>
  <si>
    <t>104 Callaway Dr</t>
  </si>
  <si>
    <t>Saint George</t>
  </si>
  <si>
    <t>29477-8319</t>
  </si>
  <si>
    <t>Liberty Hill Christian Church</t>
  </si>
  <si>
    <t>1420 Carter Rd</t>
  </si>
  <si>
    <t>29472-5830</t>
  </si>
  <si>
    <t>New Macedonia Christian Church</t>
  </si>
  <si>
    <t>1064 FOSTER ST</t>
  </si>
  <si>
    <t>SUMMERVILLE</t>
  </si>
  <si>
    <t>29483</t>
  </si>
  <si>
    <t>Rock Hill Christian Church</t>
  </si>
  <si>
    <t>Sycamore</t>
  </si>
  <si>
    <t>29846-0075</t>
  </si>
  <si>
    <t>Varnville Christian Church</t>
  </si>
  <si>
    <t>PO Box 53</t>
  </si>
  <si>
    <t>29944-0053</t>
  </si>
  <si>
    <t>PO Box 2208</t>
  </si>
  <si>
    <t>29488-0023</t>
  </si>
  <si>
    <t>United Love Christian Church</t>
  </si>
  <si>
    <t>82 Doctor Ln</t>
  </si>
  <si>
    <t>29944-3946</t>
  </si>
  <si>
    <t>Sun Coast Christian Church</t>
  </si>
  <si>
    <t>4319 Little River Rd</t>
  </si>
  <si>
    <t>Myrtle Beach</t>
  </si>
  <si>
    <t>29577-0867</t>
  </si>
  <si>
    <t>Olde Antioch Christian Church</t>
  </si>
  <si>
    <t>29810</t>
  </si>
  <si>
    <t>My Father's House Ministries</t>
  </si>
  <si>
    <t>PO Box 3356</t>
  </si>
  <si>
    <t>29484-3356</t>
  </si>
  <si>
    <t>Andrews Christian Church</t>
  </si>
  <si>
    <t>PO Box 554</t>
  </si>
  <si>
    <t>Andrews</t>
  </si>
  <si>
    <t>29510-0554</t>
  </si>
  <si>
    <t>Shalom Christian Church</t>
  </si>
  <si>
    <t>*do not mail</t>
  </si>
  <si>
    <t>29472</t>
  </si>
  <si>
    <t>MISC SOUTH CAROLINA REGION</t>
  </si>
  <si>
    <t>South Dakota</t>
  </si>
  <si>
    <t>326 S Madison St</t>
  </si>
  <si>
    <t>Winner</t>
  </si>
  <si>
    <t>57580-1826</t>
  </si>
  <si>
    <t>IGLESIA CRISTIANA NUEVA JERUSALEM</t>
  </si>
  <si>
    <t>1103 E 8th St</t>
  </si>
  <si>
    <t>57103-1607</t>
  </si>
  <si>
    <t>Hasson Street Christian Church</t>
  </si>
  <si>
    <t>601 N Hasson St</t>
  </si>
  <si>
    <t>Rogersville</t>
  </si>
  <si>
    <t>37857-3721</t>
  </si>
  <si>
    <t>Love Lady Christian Church</t>
  </si>
  <si>
    <t>BYRDSTOWN</t>
  </si>
  <si>
    <t>38549-9552</t>
  </si>
  <si>
    <t>Kirks Christian Church</t>
  </si>
  <si>
    <t>4790 Raleigh Lagrange Dr</t>
  </si>
  <si>
    <t>Collierville</t>
  </si>
  <si>
    <t>38017-4424</t>
  </si>
  <si>
    <t>East Ridge Christian Church</t>
  </si>
  <si>
    <t>1514 Rebecca Dr</t>
  </si>
  <si>
    <t>37412-3124</t>
  </si>
  <si>
    <t>101 S College St</t>
  </si>
  <si>
    <t>Halls</t>
  </si>
  <si>
    <t>38040-1504</t>
  </si>
  <si>
    <t>701 Depot St</t>
  </si>
  <si>
    <t>Jonesborough</t>
  </si>
  <si>
    <t>37659-1039</t>
  </si>
  <si>
    <t>Bentley Street Christian Church</t>
  </si>
  <si>
    <t>417 Bentley St</t>
  </si>
  <si>
    <t>37914-4736</t>
  </si>
  <si>
    <t>Refuge Fellowship Church</t>
  </si>
  <si>
    <t>3904 Oakbrook Dr</t>
  </si>
  <si>
    <t>73115-4824</t>
  </si>
  <si>
    <t>The Healing Cathedral Christian Church</t>
  </si>
  <si>
    <t>PO Box 9293</t>
  </si>
  <si>
    <t>38190-0293</t>
  </si>
  <si>
    <t>7201 Old Harding Pike</t>
  </si>
  <si>
    <t>37221-2809</t>
  </si>
  <si>
    <t>814 S Dickerson Pike</t>
  </si>
  <si>
    <t>Goodlettsville</t>
  </si>
  <si>
    <t>37072-1706</t>
  </si>
  <si>
    <t>Pleasants Christian Church</t>
  </si>
  <si>
    <t>Rossville</t>
  </si>
  <si>
    <t>38066-0266</t>
  </si>
  <si>
    <t>109 Gaines St</t>
  </si>
  <si>
    <t>38583-2227</t>
  </si>
  <si>
    <t>Waynesboro</t>
  </si>
  <si>
    <t>38485-0716</t>
  </si>
  <si>
    <t>828 Lischey Ave</t>
  </si>
  <si>
    <t>37207-5810</t>
  </si>
  <si>
    <t>Airport Christian Church</t>
  </si>
  <si>
    <t>152 Centenary Rd</t>
  </si>
  <si>
    <t>Blountville</t>
  </si>
  <si>
    <t>37617-5800</t>
  </si>
  <si>
    <t>Nashville Christian Church</t>
  </si>
  <si>
    <t>937 Allen Rd</t>
  </si>
  <si>
    <t>37214-3598</t>
  </si>
  <si>
    <t>Community of Faith Christian Chu</t>
  </si>
  <si>
    <t>751 N Trezevant St</t>
  </si>
  <si>
    <t>38112-1722</t>
  </si>
  <si>
    <t>Freedom's Chapel Christian Church</t>
  </si>
  <si>
    <t>931 Getwell Rd</t>
  </si>
  <si>
    <t>38111</t>
  </si>
  <si>
    <t>Saving Station Christian Church</t>
  </si>
  <si>
    <t>1222 Riverside Blvd</t>
  </si>
  <si>
    <t>38106-2531</t>
  </si>
  <si>
    <t>Iglesia Hispana Discipulos de Cristo</t>
  </si>
  <si>
    <t>2919 SE 138th Ave</t>
  </si>
  <si>
    <t>97236-2819</t>
  </si>
  <si>
    <t>Nouvelle Alliance Christian Church</t>
  </si>
  <si>
    <t>41401 Harding Rd.</t>
  </si>
  <si>
    <t>37205</t>
  </si>
  <si>
    <t>Water Christian Church</t>
  </si>
  <si>
    <t>60 Robert Dell Cv</t>
  </si>
  <si>
    <t>38117-2716</t>
  </si>
  <si>
    <t>Iglesia Nueva Vida Hispana</t>
  </si>
  <si>
    <t>2511 NE Mlk Jr Blvd</t>
  </si>
  <si>
    <t>97212-3733</t>
  </si>
  <si>
    <t>La Vina</t>
  </si>
  <si>
    <t>27132 SE Stark St</t>
  </si>
  <si>
    <t>Troutdale</t>
  </si>
  <si>
    <t>97060-8427</t>
  </si>
  <si>
    <t>MISC TENNESSEE REGION</t>
  </si>
  <si>
    <t>3700 Richland Ave</t>
  </si>
  <si>
    <t>37205-2438</t>
  </si>
  <si>
    <t>1325 Josephine Dr</t>
  </si>
  <si>
    <t>Alice</t>
  </si>
  <si>
    <t>78332-3901</t>
  </si>
  <si>
    <t>1207 Twin Creeks Dr</t>
  </si>
  <si>
    <t>Allen</t>
  </si>
  <si>
    <t>75013-1121</t>
  </si>
  <si>
    <t>PO Box 607</t>
  </si>
  <si>
    <t>79831-0607</t>
  </si>
  <si>
    <t>Iglesia Cristiana Amarillo Para Cristo</t>
  </si>
  <si>
    <t>PO Box 32544</t>
  </si>
  <si>
    <t>79120-2544</t>
  </si>
  <si>
    <t>Anna</t>
  </si>
  <si>
    <t>75409-0365</t>
  </si>
  <si>
    <t>PO Box 696</t>
  </si>
  <si>
    <t>Archer City</t>
  </si>
  <si>
    <t>76351-0696</t>
  </si>
  <si>
    <t>PO Box 2441</t>
  </si>
  <si>
    <t>75751-7441</t>
  </si>
  <si>
    <t>PO Box 93</t>
  </si>
  <si>
    <t>Aubrey</t>
  </si>
  <si>
    <t>76227-0093</t>
  </si>
  <si>
    <t>Hyde Park Christian Church</t>
  </si>
  <si>
    <t>610 E 45th St</t>
  </si>
  <si>
    <t>78751-3203</t>
  </si>
  <si>
    <t>South Austin Christian Church</t>
  </si>
  <si>
    <t>PO Box 3241</t>
  </si>
  <si>
    <t>78764-3241</t>
  </si>
  <si>
    <t>PO Box 553</t>
  </si>
  <si>
    <t>Ballinger</t>
  </si>
  <si>
    <t>76821-0553</t>
  </si>
  <si>
    <t>Bastrop Christian Church</t>
  </si>
  <si>
    <t>1104 Church St</t>
  </si>
  <si>
    <t>Bastrop</t>
  </si>
  <si>
    <t>78602-3207</t>
  </si>
  <si>
    <t>SARGENT RTE BOX 400</t>
  </si>
  <si>
    <t>Bay City</t>
  </si>
  <si>
    <t>77414</t>
  </si>
  <si>
    <t>Christ Church</t>
  </si>
  <si>
    <t>Temple of Praise Christian Churc</t>
  </si>
  <si>
    <t>723 Corley St</t>
  </si>
  <si>
    <t>77701-8520</t>
  </si>
  <si>
    <t>**do not mail</t>
  </si>
  <si>
    <t>Beeville</t>
  </si>
  <si>
    <t>78102</t>
  </si>
  <si>
    <t>100 Water St</t>
  </si>
  <si>
    <t>76513-3223</t>
  </si>
  <si>
    <t>Mahomet Christian Church</t>
  </si>
  <si>
    <t>9447 E FM 243</t>
  </si>
  <si>
    <t>78605-3819</t>
  </si>
  <si>
    <t>HWY 80 BOX 1124</t>
  </si>
  <si>
    <t>BIG SANDY</t>
  </si>
  <si>
    <t>75755</t>
  </si>
  <si>
    <t>Iago Federated Christian Church</t>
  </si>
  <si>
    <t>Boling</t>
  </si>
  <si>
    <t>77420-0576</t>
  </si>
  <si>
    <t>701 N Main St</t>
  </si>
  <si>
    <t>Bonham</t>
  </si>
  <si>
    <t>75418-3721</t>
  </si>
  <si>
    <t>200 S Bryan St # 5064</t>
  </si>
  <si>
    <t>Borger</t>
  </si>
  <si>
    <t>79007-4014</t>
  </si>
  <si>
    <t>Bowie</t>
  </si>
  <si>
    <t>76230-0088</t>
  </si>
  <si>
    <t>PO Box 487</t>
  </si>
  <si>
    <t>Brady</t>
  </si>
  <si>
    <t>76825-0487</t>
  </si>
  <si>
    <t>Bella Vista Christian Church</t>
  </si>
  <si>
    <t>PO Box 2197</t>
  </si>
  <si>
    <t>78522-2197</t>
  </si>
  <si>
    <t>2411 Coggin Ave</t>
  </si>
  <si>
    <t>Brownwood</t>
  </si>
  <si>
    <t>76801-5356</t>
  </si>
  <si>
    <t>204 E Graves St</t>
  </si>
  <si>
    <t>78611</t>
  </si>
  <si>
    <t>PO Box 478</t>
  </si>
  <si>
    <t>75935-0478</t>
  </si>
  <si>
    <t>Center Point Christian Church</t>
  </si>
  <si>
    <t>PO Box 1240</t>
  </si>
  <si>
    <t>78010-1240</t>
  </si>
  <si>
    <t>PO Box 595</t>
  </si>
  <si>
    <t>Childress</t>
  </si>
  <si>
    <t>79201-0595</t>
  </si>
  <si>
    <t>United Christian &amp; Presbyn Chris</t>
  </si>
  <si>
    <t>1609 S Commercial Ave</t>
  </si>
  <si>
    <t>Coleman</t>
  </si>
  <si>
    <t>76834-5017</t>
  </si>
  <si>
    <t>Colorado City</t>
  </si>
  <si>
    <t>79512-0555</t>
  </si>
  <si>
    <t>1101 Sycamore St</t>
  </si>
  <si>
    <t>Commerce</t>
  </si>
  <si>
    <t>75428-2616</t>
  </si>
  <si>
    <t>6301 Weber Rd</t>
  </si>
  <si>
    <t>78413-4014</t>
  </si>
  <si>
    <t>La Trinidad Christian Church</t>
  </si>
  <si>
    <t>PO Box 5166</t>
  </si>
  <si>
    <t>78465-5166</t>
  </si>
  <si>
    <t>South Shore Christian Church</t>
  </si>
  <si>
    <t>4710 S Alameda St</t>
  </si>
  <si>
    <t>78412-2331</t>
  </si>
  <si>
    <t>Saint Johns Community Church</t>
  </si>
  <si>
    <t>4775 N Lombard St</t>
  </si>
  <si>
    <t>97203-4544</t>
  </si>
  <si>
    <t>200 N Gordon Dr</t>
  </si>
  <si>
    <t>Crockett</t>
  </si>
  <si>
    <t>75835-1714</t>
  </si>
  <si>
    <t>DALLAS</t>
  </si>
  <si>
    <t>75214</t>
  </si>
  <si>
    <t>2035 Canada Dr</t>
  </si>
  <si>
    <t>75212-1725</t>
  </si>
  <si>
    <t>East Dallas Christian Church</t>
  </si>
  <si>
    <t>PO Box 140009</t>
  </si>
  <si>
    <t>75214-0009</t>
  </si>
  <si>
    <t>Pacific Islands Family Church</t>
  </si>
  <si>
    <t>Romine Avenue Christian Church</t>
  </si>
  <si>
    <t>2302 Romine Ave</t>
  </si>
  <si>
    <t>75215-3751</t>
  </si>
  <si>
    <t>Rosemont Christian Center</t>
  </si>
  <si>
    <t>1304 S Hampton Rd</t>
  </si>
  <si>
    <t>75208-7710</t>
  </si>
  <si>
    <t>Thirtieth Street Christian Churc</t>
  </si>
  <si>
    <t>3000 S Western Ave</t>
  </si>
  <si>
    <t>90018-3405</t>
  </si>
  <si>
    <t>610 E Belt Line Rd</t>
  </si>
  <si>
    <t>Desoto</t>
  </si>
  <si>
    <t>75115-5173</t>
  </si>
  <si>
    <t>75436-0152</t>
  </si>
  <si>
    <t>PO Box 748</t>
  </si>
  <si>
    <t>El Campo</t>
  </si>
  <si>
    <t>77437-0748</t>
  </si>
  <si>
    <t>PO Box 109</t>
  </si>
  <si>
    <t>Elgin</t>
  </si>
  <si>
    <t>78621-0109</t>
  </si>
  <si>
    <t>9801 S Normandie Ave</t>
  </si>
  <si>
    <t>90044-1835</t>
  </si>
  <si>
    <t>Northgate Christian Church</t>
  </si>
  <si>
    <t>5430 Yvette Ave</t>
  </si>
  <si>
    <t>79924-4745</t>
  </si>
  <si>
    <t>3525 Lawler Rd</t>
  </si>
  <si>
    <t>75042-5338</t>
  </si>
  <si>
    <t>PO Box 637</t>
  </si>
  <si>
    <t>Fabens</t>
  </si>
  <si>
    <t>79838-0637</t>
  </si>
  <si>
    <t>Arlington Heights Christian Church</t>
  </si>
  <si>
    <t>4629 Bryce Ave</t>
  </si>
  <si>
    <t>76107-4126</t>
  </si>
  <si>
    <t>1329 Glen Garden Dr</t>
  </si>
  <si>
    <t>76104-7008</t>
  </si>
  <si>
    <t>PO Box 2846</t>
  </si>
  <si>
    <t>Freeport</t>
  </si>
  <si>
    <t>77542-2846</t>
  </si>
  <si>
    <t>9073 Berkshire Dr</t>
  </si>
  <si>
    <t>Frisco</t>
  </si>
  <si>
    <t>75033-3730</t>
  </si>
  <si>
    <t>PO Box 688</t>
  </si>
  <si>
    <t>Fritch</t>
  </si>
  <si>
    <t>79036-0688</t>
  </si>
  <si>
    <t>401 N Dixon St</t>
  </si>
  <si>
    <t>76240-3937</t>
  </si>
  <si>
    <t>2702 AVE 0-1/2</t>
  </si>
  <si>
    <t>GALVESTON</t>
  </si>
  <si>
    <t>77550</t>
  </si>
  <si>
    <t>CAMPBELL MEMORIAL CH</t>
  </si>
  <si>
    <t>PO Box 91176</t>
  </si>
  <si>
    <t>90809-1176</t>
  </si>
  <si>
    <t>115 S Glenbrook Dr</t>
  </si>
  <si>
    <t>75040-6225</t>
  </si>
  <si>
    <t>202 W Tarrant Rd</t>
  </si>
  <si>
    <t>Grand Prairie</t>
  </si>
  <si>
    <t>75050-3599</t>
  </si>
  <si>
    <t>Sunset Christian Church</t>
  </si>
  <si>
    <t>PO Box 878</t>
  </si>
  <si>
    <t>Grapeland</t>
  </si>
  <si>
    <t>75844-0878</t>
  </si>
  <si>
    <t>2738 Hwy 69 S</t>
  </si>
  <si>
    <t>75402-9046</t>
  </si>
  <si>
    <t>Clark St Christian Church</t>
  </si>
  <si>
    <t>PO Box 816</t>
  </si>
  <si>
    <t>75403-0816</t>
  </si>
  <si>
    <t>5605 Wesley St</t>
  </si>
  <si>
    <t>75402-6320</t>
  </si>
  <si>
    <t>510 KING AVE BOX 458</t>
  </si>
  <si>
    <t>GRUVER</t>
  </si>
  <si>
    <t>79040-0458</t>
  </si>
  <si>
    <t>PO Box 443</t>
  </si>
  <si>
    <t>Hawkins</t>
  </si>
  <si>
    <t>75765-0443</t>
  </si>
  <si>
    <t>Jarvis College Christian Church</t>
  </si>
  <si>
    <t>PO Box 468</t>
  </si>
  <si>
    <t>75765-0468</t>
  </si>
  <si>
    <t>First Christian Church of Waller</t>
  </si>
  <si>
    <t>Hempstead</t>
  </si>
  <si>
    <t>77445-0555</t>
  </si>
  <si>
    <t>First Chinese Christian Church</t>
  </si>
  <si>
    <t>303 W Omega St # 418</t>
  </si>
  <si>
    <t>Henrietta</t>
  </si>
  <si>
    <t>76365-3327</t>
  </si>
  <si>
    <t>100 Craig St</t>
  </si>
  <si>
    <t>76645-2126</t>
  </si>
  <si>
    <t>Attn: Tommie Stanford</t>
  </si>
  <si>
    <t>Honey Grove</t>
  </si>
  <si>
    <t>75446</t>
  </si>
  <si>
    <t>Garden Grove Christian Church</t>
  </si>
  <si>
    <t xml:space="preserve">C/O Alzen Turner
</t>
  </si>
  <si>
    <t>77022</t>
  </si>
  <si>
    <t>First Colony Christian Church</t>
  </si>
  <si>
    <t>4141 Sweetwater Blvd</t>
  </si>
  <si>
    <t>Sugar Land</t>
  </si>
  <si>
    <t>77479-2406</t>
  </si>
  <si>
    <t>3610 Southmore Blvd</t>
  </si>
  <si>
    <t>77004-7914</t>
  </si>
  <si>
    <t>Hurst Christian Church</t>
  </si>
  <si>
    <t>745 Brown Trl</t>
  </si>
  <si>
    <t>Hurst</t>
  </si>
  <si>
    <t>76053-5766</t>
  </si>
  <si>
    <t>210 E Cash St</t>
  </si>
  <si>
    <t>Iowa Park</t>
  </si>
  <si>
    <t>76367-2011</t>
  </si>
  <si>
    <t>Irving North Christian Church</t>
  </si>
  <si>
    <t>2901 N MacArthur Blvd</t>
  </si>
  <si>
    <t>75062-4448</t>
  </si>
  <si>
    <t>North Bolton St Christian Church</t>
  </si>
  <si>
    <t>702 N Bolton St</t>
  </si>
  <si>
    <t>75766-4106</t>
  </si>
  <si>
    <t>Pine Hill Christian Church</t>
  </si>
  <si>
    <t>7815 FM 2274 N</t>
  </si>
  <si>
    <t>75766-6224</t>
  </si>
  <si>
    <t>504 S Houston St</t>
  </si>
  <si>
    <t>Kaufman</t>
  </si>
  <si>
    <t>75142-2204</t>
  </si>
  <si>
    <t>PO Box 1131</t>
  </si>
  <si>
    <t>Kermit</t>
  </si>
  <si>
    <t>79745-1131</t>
  </si>
  <si>
    <t>5956 County Road 267D</t>
  </si>
  <si>
    <t>75662-7227</t>
  </si>
  <si>
    <t>1900 S Brahma Blvd</t>
  </si>
  <si>
    <t>Kingsville</t>
  </si>
  <si>
    <t>78363-7102</t>
  </si>
  <si>
    <t>503 Oyster Creek Dr</t>
  </si>
  <si>
    <t>Lake Jackson</t>
  </si>
  <si>
    <t>77566-4733</t>
  </si>
  <si>
    <t>750 W Main St</t>
  </si>
  <si>
    <t>75146-3008</t>
  </si>
  <si>
    <t>Anadarko Christian Church</t>
  </si>
  <si>
    <t>13410 F M 1662 W</t>
  </si>
  <si>
    <t>LANEVILLE</t>
  </si>
  <si>
    <t>75667</t>
  </si>
  <si>
    <t>PO Box 1776</t>
  </si>
  <si>
    <t>Laredo</t>
  </si>
  <si>
    <t>78044-1776</t>
  </si>
  <si>
    <t>880 Fox Ave</t>
  </si>
  <si>
    <t>75067-4552</t>
  </si>
  <si>
    <t>Lone Oak</t>
  </si>
  <si>
    <t>75453-0102</t>
  </si>
  <si>
    <t>Eastside Christian Church</t>
  </si>
  <si>
    <t>1409 E Birdsong St</t>
  </si>
  <si>
    <t>75602-3135</t>
  </si>
  <si>
    <t>First Christian Church of Gum Springs</t>
  </si>
  <si>
    <t>2585 Gum Springs Rd</t>
  </si>
  <si>
    <t>75602-7130</t>
  </si>
  <si>
    <t>PO Box 9155</t>
  </si>
  <si>
    <t>75608-9155</t>
  </si>
  <si>
    <t>Westmont Christian Church</t>
  </si>
  <si>
    <t>4808 Utica Ave</t>
  </si>
  <si>
    <t>79414-3506</t>
  </si>
  <si>
    <t>PO Box 388</t>
  </si>
  <si>
    <t>Luling</t>
  </si>
  <si>
    <t>78648-0388</t>
  </si>
  <si>
    <t>St James Christian Church</t>
  </si>
  <si>
    <t>PO Box 1087</t>
  </si>
  <si>
    <t>Somerville</t>
  </si>
  <si>
    <t>77879-1087</t>
  </si>
  <si>
    <t>PO Box 720119</t>
  </si>
  <si>
    <t>McAllen</t>
  </si>
  <si>
    <t>78504-0119</t>
  </si>
  <si>
    <t>Iglesia Cristiana Agape</t>
  </si>
  <si>
    <t>3309 Hummingbird</t>
  </si>
  <si>
    <t>78504-5014</t>
  </si>
  <si>
    <t>PO Box 905</t>
  </si>
  <si>
    <t>Mc Camey</t>
  </si>
  <si>
    <t>79752-0905</t>
  </si>
  <si>
    <t>1800 W Hunt St</t>
  </si>
  <si>
    <t>McKinney</t>
  </si>
  <si>
    <t>75069-3366</t>
  </si>
  <si>
    <t>5099 State Highway 7</t>
  </si>
  <si>
    <t>Marlin</t>
  </si>
  <si>
    <t>76661-6566</t>
  </si>
  <si>
    <t>1101 Indian Springs Rd</t>
  </si>
  <si>
    <t>75672-5729</t>
  </si>
  <si>
    <t>Melissa Christian Church</t>
  </si>
  <si>
    <t xml:space="preserve">c/o Rev. Mike McConachie
</t>
  </si>
  <si>
    <t>Murphy</t>
  </si>
  <si>
    <t>75094-3533</t>
  </si>
  <si>
    <t>Mertzon</t>
  </si>
  <si>
    <t>76941</t>
  </si>
  <si>
    <t>827 S Galloway Ave</t>
  </si>
  <si>
    <t>Mesquite</t>
  </si>
  <si>
    <t>75149-5044</t>
  </si>
  <si>
    <t>Mexia</t>
  </si>
  <si>
    <t>76667-0093</t>
  </si>
  <si>
    <t>79059-0216</t>
  </si>
  <si>
    <t>1001 Andrews Hwy</t>
  </si>
  <si>
    <t>79701-3824</t>
  </si>
  <si>
    <t>209 N Pacific St</t>
  </si>
  <si>
    <t>Mineola</t>
  </si>
  <si>
    <t>75773-2020</t>
  </si>
  <si>
    <t>302 NW 6th St</t>
  </si>
  <si>
    <t>Mineral Wells</t>
  </si>
  <si>
    <t>76067-4343</t>
  </si>
  <si>
    <t xml:space="preserve">c/o Gene Brown
</t>
  </si>
  <si>
    <t>Monahans</t>
  </si>
  <si>
    <t>79756-6317</t>
  </si>
  <si>
    <t>Montalba Christian Church</t>
  </si>
  <si>
    <t>Montalba</t>
  </si>
  <si>
    <t>75853-0144</t>
  </si>
  <si>
    <t>Oakwood</t>
  </si>
  <si>
    <t>75855-0382</t>
  </si>
  <si>
    <t>4522 N Everglade Ave</t>
  </si>
  <si>
    <t>79762-6033</t>
  </si>
  <si>
    <t>PO Box 490</t>
  </si>
  <si>
    <t>79248-0490</t>
  </si>
  <si>
    <t>818 W Reagan St</t>
  </si>
  <si>
    <t>75801-4261</t>
  </si>
  <si>
    <t>4021 Shiloh Rd</t>
  </si>
  <si>
    <t>Midlothian</t>
  </si>
  <si>
    <t>76065-4540</t>
  </si>
  <si>
    <t>76073-0104</t>
  </si>
  <si>
    <t>Hollywood Christian Church</t>
  </si>
  <si>
    <t>1722 Crenshaw Blvd</t>
  </si>
  <si>
    <t>90019-6036</t>
  </si>
  <si>
    <t>PO Box 1862</t>
  </si>
  <si>
    <t>Pecos</t>
  </si>
  <si>
    <t>79772-1862</t>
  </si>
  <si>
    <t>PO Box 742</t>
  </si>
  <si>
    <t>Pilot Point</t>
  </si>
  <si>
    <t>76258-0742</t>
  </si>
  <si>
    <t>1800 N Interstate 27</t>
  </si>
  <si>
    <t>Plainview</t>
  </si>
  <si>
    <t>79072-3658</t>
  </si>
  <si>
    <t>2001 Independence Pkwy</t>
  </si>
  <si>
    <t>75075-3163</t>
  </si>
  <si>
    <t>1103 Lang Rd</t>
  </si>
  <si>
    <t>78374-3404</t>
  </si>
  <si>
    <t>75407-0296</t>
  </si>
  <si>
    <t>Quanah</t>
  </si>
  <si>
    <t>79252-0356</t>
  </si>
  <si>
    <t>75476-0001</t>
  </si>
  <si>
    <t>589 W Rodriguez Ave</t>
  </si>
  <si>
    <t>Raymondville</t>
  </si>
  <si>
    <t>78580-2456</t>
  </si>
  <si>
    <t>231 Burleson St</t>
  </si>
  <si>
    <t>Rockdale</t>
  </si>
  <si>
    <t>76567-2848</t>
  </si>
  <si>
    <t>Cedar Grove Christian Church</t>
  </si>
  <si>
    <t>PO Box 164</t>
  </si>
  <si>
    <t>75087-0164</t>
  </si>
  <si>
    <t>5015 Mustang Ave</t>
  </si>
  <si>
    <t>Rosenberg</t>
  </si>
  <si>
    <t>77471-2139</t>
  </si>
  <si>
    <t>Rowlett</t>
  </si>
  <si>
    <t>75030-0026</t>
  </si>
  <si>
    <t>Lake View Christian Church</t>
  </si>
  <si>
    <t>516 W 44th St</t>
  </si>
  <si>
    <t>76903-1528</t>
  </si>
  <si>
    <t>Marbach Christian Church</t>
  </si>
  <si>
    <t>8023 Marbach Rd</t>
  </si>
  <si>
    <t>78227-1694</t>
  </si>
  <si>
    <t>Mexican Christian Church</t>
  </si>
  <si>
    <t>1825 Saunders Ave</t>
  </si>
  <si>
    <t>78207-4231</t>
  </si>
  <si>
    <t>Willow Park Christian Church</t>
  </si>
  <si>
    <t>118 Honey Blvd</t>
  </si>
  <si>
    <t>78220-1230</t>
  </si>
  <si>
    <t>1744 W Gramercy Pl</t>
  </si>
  <si>
    <t>78201-5097</t>
  </si>
  <si>
    <t>PO Box 968</t>
  </si>
  <si>
    <t>78586-0009</t>
  </si>
  <si>
    <t>San Gabriel Christian Church</t>
  </si>
  <si>
    <t>OSLICK/764 C R 420</t>
  </si>
  <si>
    <t>THORNDALE</t>
  </si>
  <si>
    <t>76577-2637</t>
  </si>
  <si>
    <t>Taylor Lake Christian Church</t>
  </si>
  <si>
    <t>1730 Old Kirby Rd</t>
  </si>
  <si>
    <t>Seabrook</t>
  </si>
  <si>
    <t>77586-4707</t>
  </si>
  <si>
    <t>Selman City</t>
  </si>
  <si>
    <t>75689-0128</t>
  </si>
  <si>
    <t>150 S 22nd St # 518</t>
  </si>
  <si>
    <t>Slaton</t>
  </si>
  <si>
    <t>79364-3637</t>
  </si>
  <si>
    <t>310 an County Road 186</t>
  </si>
  <si>
    <t>75839-5848</t>
  </si>
  <si>
    <t>2701 37th St</t>
  </si>
  <si>
    <t>Snyder</t>
  </si>
  <si>
    <t>79549-5222</t>
  </si>
  <si>
    <t>Spearman</t>
  </si>
  <si>
    <t>79081-0637</t>
  </si>
  <si>
    <t>Stinnett</t>
  </si>
  <si>
    <t>79083-0517</t>
  </si>
  <si>
    <t>P O Box 1339</t>
  </si>
  <si>
    <t>Sweetwater</t>
  </si>
  <si>
    <t>79556-1339</t>
  </si>
  <si>
    <t>Tatum</t>
  </si>
  <si>
    <t>75691-1130</t>
  </si>
  <si>
    <t>Taylor</t>
  </si>
  <si>
    <t>76574-0026</t>
  </si>
  <si>
    <t>802 S 22nd St</t>
  </si>
  <si>
    <t>Temple</t>
  </si>
  <si>
    <t>76501-6104</t>
  </si>
  <si>
    <t>300 N 5th St</t>
  </si>
  <si>
    <t>76501-3108</t>
  </si>
  <si>
    <t>PO Box 727</t>
  </si>
  <si>
    <t>Timpson</t>
  </si>
  <si>
    <t>75975-0727</t>
  </si>
  <si>
    <t>1520 N Dargan Ave</t>
  </si>
  <si>
    <t>75702-4263</t>
  </si>
  <si>
    <t>Van Alstyne</t>
  </si>
  <si>
    <t>75495-0626</t>
  </si>
  <si>
    <t>SAND RD AT YAMPARIKA</t>
  </si>
  <si>
    <t>VERNON</t>
  </si>
  <si>
    <t>76384</t>
  </si>
  <si>
    <t>Clay Street Christian Church</t>
  </si>
  <si>
    <t>601 S 7th St</t>
  </si>
  <si>
    <t>76706-1125</t>
  </si>
  <si>
    <t>Korean Fellowship</t>
  </si>
  <si>
    <t>91768-1827</t>
  </si>
  <si>
    <t>4400 Call Field Rd</t>
  </si>
  <si>
    <t>76308-2446</t>
  </si>
  <si>
    <t>Wills Point</t>
  </si>
  <si>
    <t>75169-0515</t>
  </si>
  <si>
    <t>Woodson</t>
  </si>
  <si>
    <t>76491-0271</t>
  </si>
  <si>
    <t>Bluebonnet Hills Christian Church</t>
  </si>
  <si>
    <t>10206 Aqua Verde Ct</t>
  </si>
  <si>
    <t>78733-1802</t>
  </si>
  <si>
    <t>Rockett Christian Church</t>
  </si>
  <si>
    <t>135 Maple Leaf Dr</t>
  </si>
  <si>
    <t>Palmer</t>
  </si>
  <si>
    <t>75152-8154</t>
  </si>
  <si>
    <t>San Antonio Christian Church</t>
  </si>
  <si>
    <t>6131 De Zavala Rd</t>
  </si>
  <si>
    <t>78249-2105</t>
  </si>
  <si>
    <t>5101 6th St</t>
  </si>
  <si>
    <t>77642-1104</t>
  </si>
  <si>
    <t>2042 N Llano St</t>
  </si>
  <si>
    <t>Fredericksbrg</t>
  </si>
  <si>
    <t>78624-2922</t>
  </si>
  <si>
    <t>3417 96th St</t>
  </si>
  <si>
    <t>79423-3830</t>
  </si>
  <si>
    <t>1020 W MT HOUSTON</t>
  </si>
  <si>
    <t>HOUSTON</t>
  </si>
  <si>
    <t>77038</t>
  </si>
  <si>
    <t>Iglesia Cristiana Principe de Paz</t>
  </si>
  <si>
    <t>1417 Hillcrest Dr</t>
  </si>
  <si>
    <t>78723-1849</t>
  </si>
  <si>
    <t>Jim Street Christian Church</t>
  </si>
  <si>
    <t>108 Jim St</t>
  </si>
  <si>
    <t>75165-3838</t>
  </si>
  <si>
    <t>Community Hills Christian Church</t>
  </si>
  <si>
    <t>3309 Knickerbocker Rd</t>
  </si>
  <si>
    <t>76904-6812</t>
  </si>
  <si>
    <t>Camino de Paz Christian Church</t>
  </si>
  <si>
    <t>1516 N Sylvania Ave</t>
  </si>
  <si>
    <t>76111-2651</t>
  </si>
  <si>
    <t>Iglesia Cristiana Sinai</t>
  </si>
  <si>
    <t>PO Box 690038</t>
  </si>
  <si>
    <t>76549-0001</t>
  </si>
  <si>
    <t>Iglesia Cristiana Betania</t>
  </si>
  <si>
    <t>PO Box 7828</t>
  </si>
  <si>
    <t>78467-7828</t>
  </si>
  <si>
    <t>Community of Faith Church</t>
  </si>
  <si>
    <t>16124 Becker Rd</t>
  </si>
  <si>
    <t>Hockley</t>
  </si>
  <si>
    <t>77447-9103</t>
  </si>
  <si>
    <t>6729 Military Pkwy</t>
  </si>
  <si>
    <t>75227-3708</t>
  </si>
  <si>
    <t>2 Dean Dr</t>
  </si>
  <si>
    <t>Aledo</t>
  </si>
  <si>
    <t>76008-3100</t>
  </si>
  <si>
    <t xml:space="preserve">c/o Apolinar Leon
</t>
  </si>
  <si>
    <t>75702-6122</t>
  </si>
  <si>
    <t>Hyde Park Korean Christian Chr</t>
  </si>
  <si>
    <t>Iglesia Cristiana Oasis de Esperanza</t>
  </si>
  <si>
    <t>8645 Ashcroft Ave</t>
  </si>
  <si>
    <t>75243-7103</t>
  </si>
  <si>
    <t>New Dream Church</t>
  </si>
  <si>
    <t>19207 Cecelia Pl</t>
  </si>
  <si>
    <t>Cerritos</t>
  </si>
  <si>
    <t>90703-7344</t>
  </si>
  <si>
    <t>PO Box 1803</t>
  </si>
  <si>
    <t>75461-1803</t>
  </si>
  <si>
    <t>Iglesia Mision la Roca</t>
  </si>
  <si>
    <t>1222 W Kiest Blvd</t>
  </si>
  <si>
    <t>75224-3233</t>
  </si>
  <si>
    <t>Iglesis Rios de Agua Viva</t>
  </si>
  <si>
    <t>514 Deahl St</t>
  </si>
  <si>
    <t>79007-4116</t>
  </si>
  <si>
    <t>Templo Cristiano Fuente de Vida</t>
  </si>
  <si>
    <t>704 S Bolton St</t>
  </si>
  <si>
    <t>75766-2902</t>
  </si>
  <si>
    <t>104 County Road 221</t>
  </si>
  <si>
    <t>76549-3830</t>
  </si>
  <si>
    <t>Spirit of Joy Christian Church</t>
  </si>
  <si>
    <t>11704 Barrington Way</t>
  </si>
  <si>
    <t>78759-4412</t>
  </si>
  <si>
    <t>Centro Restauracion de Familiar</t>
  </si>
  <si>
    <t>400 Bow St</t>
  </si>
  <si>
    <t>75142-1764</t>
  </si>
  <si>
    <t>Iglesia Cristiana Monte Horeb</t>
  </si>
  <si>
    <t>301 East Avenue G</t>
  </si>
  <si>
    <t>76504-5604</t>
  </si>
  <si>
    <t>FAITH TEMPLE OF PRAISE</t>
  </si>
  <si>
    <t>861 W Beach Ave Apt 1</t>
  </si>
  <si>
    <t>Inglewood</t>
  </si>
  <si>
    <t>90302-8027</t>
  </si>
  <si>
    <t>Iglesia Cristiana Shalom</t>
  </si>
  <si>
    <t>c/o Manuel Puente</t>
  </si>
  <si>
    <t>75060</t>
  </si>
  <si>
    <t>Iglesia Cristiana Rey de Reyes</t>
  </si>
  <si>
    <t>1705 SW Stallings Dr</t>
  </si>
  <si>
    <t>Nacogdoches</t>
  </si>
  <si>
    <t>75964-5647</t>
  </si>
  <si>
    <t>Church on the Journey</t>
  </si>
  <si>
    <t>PO Box 8556</t>
  </si>
  <si>
    <t>79708-8556</t>
  </si>
  <si>
    <t>Destiny Worship Center</t>
  </si>
  <si>
    <t>PO Box 2857</t>
  </si>
  <si>
    <t>Cedar Hill</t>
  </si>
  <si>
    <t>75106-2857</t>
  </si>
  <si>
    <t>Iglesia Cristiana Bethel-Garland</t>
  </si>
  <si>
    <t>Primera Iglesia Cristiana de El Paso</t>
  </si>
  <si>
    <t>901 Arizona Ave</t>
  </si>
  <si>
    <t>79902-4506</t>
  </si>
  <si>
    <t>PO Box 8504</t>
  </si>
  <si>
    <t>76124-0504</t>
  </si>
  <si>
    <t>North Central Christian Church</t>
  </si>
  <si>
    <t>1300 Evans Rd</t>
  </si>
  <si>
    <t>78258-6916</t>
  </si>
  <si>
    <t>61ST &amp; OXFORD STS.</t>
  </si>
  <si>
    <t>PHILADELPHIA</t>
  </si>
  <si>
    <t>19151</t>
  </si>
  <si>
    <t>Iglesia Cristiana Renovada Sion</t>
  </si>
  <si>
    <t>8738 Sonneville Dr</t>
  </si>
  <si>
    <t>77080-3533</t>
  </si>
  <si>
    <t>Rising Star Christian Church</t>
  </si>
  <si>
    <t>PO Box 1003</t>
  </si>
  <si>
    <t>75403-1003</t>
  </si>
  <si>
    <t>Iglesia Cristiana Monte Sinai</t>
  </si>
  <si>
    <t>PO Box 21</t>
  </si>
  <si>
    <t>Rusk</t>
  </si>
  <si>
    <t>75785-0021</t>
  </si>
  <si>
    <t>Restoration Christian Church (DOC)</t>
  </si>
  <si>
    <t>3408-50 B. Street</t>
  </si>
  <si>
    <t>19134</t>
  </si>
  <si>
    <t>Disciples of Christ Christian Church</t>
  </si>
  <si>
    <t xml:space="preserve">c/o Celinda Hallbauer
</t>
  </si>
  <si>
    <t>76513</t>
  </si>
  <si>
    <t>Haitian Pentecostal Church of the Living God</t>
  </si>
  <si>
    <t>Chalice Abbey</t>
  </si>
  <si>
    <t>2717 Stanley St</t>
  </si>
  <si>
    <t>79109-1652</t>
  </si>
  <si>
    <t>Logos Christian Church (The Word Church)</t>
  </si>
  <si>
    <t xml:space="preserve">c/o John Harris
</t>
  </si>
  <si>
    <t>19151-3617</t>
  </si>
  <si>
    <t>5101 Grovewood Dr</t>
  </si>
  <si>
    <t>75071-8394</t>
  </si>
  <si>
    <t>Iglesia Cristiana Discipulos de Cristo</t>
  </si>
  <si>
    <t>125 S 6th St</t>
  </si>
  <si>
    <t>17042</t>
  </si>
  <si>
    <t>The Dwelling Place</t>
  </si>
  <si>
    <t>337 Carbon Center Rd</t>
  </si>
  <si>
    <t>16002-1008</t>
  </si>
  <si>
    <t>Vine Grove Christian Church</t>
  </si>
  <si>
    <t>WHOA DO NOT MAIL</t>
  </si>
  <si>
    <t>BAY CITY</t>
  </si>
  <si>
    <t>Thirteenth Ave Christian Church</t>
  </si>
  <si>
    <t>817 E 13th Ave</t>
  </si>
  <si>
    <t>Corsicana</t>
  </si>
  <si>
    <t>75110-7432</t>
  </si>
  <si>
    <t>Puget Street Christian Church</t>
  </si>
  <si>
    <t>PO Box 382413</t>
  </si>
  <si>
    <t>75138-2413</t>
  </si>
  <si>
    <t>C/O RT 1  BOX 48</t>
  </si>
  <si>
    <t>BARTLETT</t>
  </si>
  <si>
    <t>76511</t>
  </si>
  <si>
    <t>Iglesia Cristiana Biblica Eben-Ezer</t>
  </si>
  <si>
    <t>PO Box 211652</t>
  </si>
  <si>
    <t>75211-4310</t>
  </si>
  <si>
    <t>Bluff Springs Christian Church</t>
  </si>
  <si>
    <t>2721 an County Road 118</t>
  </si>
  <si>
    <t>75839-4649</t>
  </si>
  <si>
    <t>2801 Avenue K</t>
  </si>
  <si>
    <t>Galveston</t>
  </si>
  <si>
    <t>77550-4436</t>
  </si>
  <si>
    <t>New Mount Olive Christian Church</t>
  </si>
  <si>
    <t>500 N VAN BUREN</t>
  </si>
  <si>
    <t>HENDERSON</t>
  </si>
  <si>
    <t>75652-5850</t>
  </si>
  <si>
    <t>True Vine Christian Church</t>
  </si>
  <si>
    <t>1200 Van Zandt St</t>
  </si>
  <si>
    <t>75460-3196</t>
  </si>
  <si>
    <t>COASTAL PLAINS AREA</t>
  </si>
  <si>
    <t>5404 CHEROKEE</t>
  </si>
  <si>
    <t>77005</t>
  </si>
  <si>
    <t>MISC SOUTHWEST REGION</t>
  </si>
  <si>
    <t>3209 S UNIVERSITY DR</t>
  </si>
  <si>
    <t>FT WORTH</t>
  </si>
  <si>
    <t>76109-2239</t>
  </si>
  <si>
    <t>United Church Kanab - Fredonia</t>
  </si>
  <si>
    <t>530 S 100 E # 118</t>
  </si>
  <si>
    <t>Kanab</t>
  </si>
  <si>
    <t>84741-3636</t>
  </si>
  <si>
    <t>First Congregational Christian Church of Samoa</t>
  </si>
  <si>
    <t>8574 West 23700 South</t>
  </si>
  <si>
    <t>Magna</t>
  </si>
  <si>
    <t>84044</t>
  </si>
  <si>
    <t>Wyatt Street Christian Church</t>
  </si>
  <si>
    <t>600 Wyatt St</t>
  </si>
  <si>
    <t>75165-3551</t>
  </si>
  <si>
    <t xml:space="preserve">C/O Russell Harris
</t>
  </si>
  <si>
    <t>ALBERTA</t>
  </si>
  <si>
    <t>23821</t>
  </si>
  <si>
    <t>Blackstone Christian Church</t>
  </si>
  <si>
    <t>417 Church St</t>
  </si>
  <si>
    <t>Blackstone</t>
  </si>
  <si>
    <t>23824-1603</t>
  </si>
  <si>
    <t>Iglesia Cristiana Casa de Misericordia</t>
  </si>
  <si>
    <t>Graham Christian Church</t>
  </si>
  <si>
    <t>1101 Virginia Ave</t>
  </si>
  <si>
    <t>24605-1224</t>
  </si>
  <si>
    <t>S MAIN ST  BOX 193</t>
  </si>
  <si>
    <t>BOWLING GREEN</t>
  </si>
  <si>
    <t>22427</t>
  </si>
  <si>
    <t>23023</t>
  </si>
  <si>
    <t>4023 Paynes Mill Rd</t>
  </si>
  <si>
    <t>23024-3220</t>
  </si>
  <si>
    <t>Sharon Christian Church</t>
  </si>
  <si>
    <t xml:space="preserve">c/o Carolyn F Jones, Treas
</t>
  </si>
  <si>
    <t>Montpelier</t>
  </si>
  <si>
    <t>23192</t>
  </si>
  <si>
    <t>Park Street Christian Church</t>
  </si>
  <si>
    <t>1200 Park St</t>
  </si>
  <si>
    <t>Charlottesville</t>
  </si>
  <si>
    <t>22901-3915</t>
  </si>
  <si>
    <t>PO Box 1074</t>
  </si>
  <si>
    <t>Chatham</t>
  </si>
  <si>
    <t>24531-1074</t>
  </si>
  <si>
    <t>Edgemont Christian Church</t>
  </si>
  <si>
    <t>2289 Edgemont Rd</t>
  </si>
  <si>
    <t>Christiansbrg</t>
  </si>
  <si>
    <t>24073-6281</t>
  </si>
  <si>
    <t>1324 Pleasant Dr</t>
  </si>
  <si>
    <t>75217-2139</t>
  </si>
  <si>
    <t>Crewe Christian Church</t>
  </si>
  <si>
    <t>100 W Maryland Ave</t>
  </si>
  <si>
    <t>Crewe</t>
  </si>
  <si>
    <t>23930-1810</t>
  </si>
  <si>
    <t>West End Christian Church</t>
  </si>
  <si>
    <t xml:space="preserve">ATTN:  TREASURER
</t>
  </si>
  <si>
    <t>DANVILLE</t>
  </si>
  <si>
    <t>24541</t>
  </si>
  <si>
    <t>Prospect Christian Church</t>
  </si>
  <si>
    <t>10410 Squirrel Level Rd # R</t>
  </si>
  <si>
    <t>North Dinwiddie</t>
  </si>
  <si>
    <t>23803-7852</t>
  </si>
  <si>
    <t>Edinburg Christian Church</t>
  </si>
  <si>
    <t>22824-0117</t>
  </si>
  <si>
    <t>115 Scales Rd NE</t>
  </si>
  <si>
    <t>Floyd</t>
  </si>
  <si>
    <t>24091-3801</t>
  </si>
  <si>
    <t>Ephesus Christian Church</t>
  </si>
  <si>
    <t>P O Box 3</t>
  </si>
  <si>
    <t>Foneswood</t>
  </si>
  <si>
    <t>22572-0003</t>
  </si>
  <si>
    <t>Grafton Christian Church</t>
  </si>
  <si>
    <t>109 Brick Church Rd</t>
  </si>
  <si>
    <t>23692-6503</t>
  </si>
  <si>
    <t>Snowville Christian Church</t>
  </si>
  <si>
    <t>5436 Lead Mine Rd</t>
  </si>
  <si>
    <t>Hiwassee</t>
  </si>
  <si>
    <t>24347-2826</t>
  </si>
  <si>
    <t>Jetersville Christian Church</t>
  </si>
  <si>
    <t>Jetersville</t>
  </si>
  <si>
    <t>23083-0001</t>
  </si>
  <si>
    <t>Lambsburg Christian Church</t>
  </si>
  <si>
    <t>Lambsburg</t>
  </si>
  <si>
    <t>24351-0098</t>
  </si>
  <si>
    <t>Laurel Hill Christian Church</t>
  </si>
  <si>
    <t>378 Laurel Hill Way</t>
  </si>
  <si>
    <t>Lebanon Church</t>
  </si>
  <si>
    <t>22641-1946</t>
  </si>
  <si>
    <t>Yancyville Christian Church</t>
  </si>
  <si>
    <t>5623 Yanceyville Rd</t>
  </si>
  <si>
    <t>23093-4239</t>
  </si>
  <si>
    <t>615 Perrymont Ave</t>
  </si>
  <si>
    <t>24502-1137</t>
  </si>
  <si>
    <t>Mountain Top Christian Church</t>
  </si>
  <si>
    <t>PO Box 228</t>
  </si>
  <si>
    <t>Lyndhurst</t>
  </si>
  <si>
    <t>22952-0228</t>
  </si>
  <si>
    <t>Elpis Christian Church</t>
  </si>
  <si>
    <t>2703 Elpis Church Rd</t>
  </si>
  <si>
    <t>Maidens</t>
  </si>
  <si>
    <t>23102-2060</t>
  </si>
  <si>
    <t>555 Spencer Preston Rd</t>
  </si>
  <si>
    <t>24112-7011</t>
  </si>
  <si>
    <t>915 Morgan St</t>
  </si>
  <si>
    <t>24112-2021</t>
  </si>
  <si>
    <t>35 Meadow Garden Ln</t>
  </si>
  <si>
    <t>24112-6724</t>
  </si>
  <si>
    <t>Mount Olive # One Christian Church</t>
  </si>
  <si>
    <t>14 Jordan Creek Rd</t>
  </si>
  <si>
    <t>24112-7121</t>
  </si>
  <si>
    <t>24112</t>
  </si>
  <si>
    <t>Snow Creek Christian Church</t>
  </si>
  <si>
    <t>4970 Snow Creek Rd</t>
  </si>
  <si>
    <t>24112-8517</t>
  </si>
  <si>
    <t>Cedar Creek Christian Church</t>
  </si>
  <si>
    <t>PO Box 158</t>
  </si>
  <si>
    <t>22644-0158</t>
  </si>
  <si>
    <t>Gilboa Christian Church</t>
  </si>
  <si>
    <t>4385 Buckner Rd</t>
  </si>
  <si>
    <t>Mineral</t>
  </si>
  <si>
    <t>23117-3516</t>
  </si>
  <si>
    <t>24124</t>
  </si>
  <si>
    <t>Newbern Christian Church</t>
  </si>
  <si>
    <t>Newbern</t>
  </si>
  <si>
    <t>24126-0325</t>
  </si>
  <si>
    <t>Gravel Hill Christian Church</t>
  </si>
  <si>
    <t xml:space="preserve">c/o Judith Ayers
</t>
  </si>
  <si>
    <t>24127</t>
  </si>
  <si>
    <t>9 Brandermill Dr</t>
  </si>
  <si>
    <t>Fieldale</t>
  </si>
  <si>
    <t>24089-3364</t>
  </si>
  <si>
    <t>24128</t>
  </si>
  <si>
    <t>Sherry Memorial Christian Church</t>
  </si>
  <si>
    <t>403 Rocky Sink Rd</t>
  </si>
  <si>
    <t>24128-4110</t>
  </si>
  <si>
    <t>24136-0035</t>
  </si>
  <si>
    <t>Cool Springs Christian Church</t>
  </si>
  <si>
    <t>DAVIDSON/3150 HACHETT RD</t>
  </si>
  <si>
    <t>Penhook</t>
  </si>
  <si>
    <t>24137</t>
  </si>
  <si>
    <t>Canvas Church</t>
  </si>
  <si>
    <t>1807 Crocker St Apt 1</t>
  </si>
  <si>
    <t>77006-1376</t>
  </si>
  <si>
    <t>PO Box 1007</t>
  </si>
  <si>
    <t>Pulaski</t>
  </si>
  <si>
    <t>24301-1007</t>
  </si>
  <si>
    <t>The Eucatastrophe</t>
  </si>
  <si>
    <t>PO Box 11113</t>
  </si>
  <si>
    <t>76110-0113</t>
  </si>
  <si>
    <t>344 Church Ave SW</t>
  </si>
  <si>
    <t>24016-5099</t>
  </si>
  <si>
    <t>4807 Cove Rd NW</t>
  </si>
  <si>
    <t>24017-1140</t>
  </si>
  <si>
    <t>Rochelle Christian Church</t>
  </si>
  <si>
    <t>Rochelle</t>
  </si>
  <si>
    <t>22738-0012</t>
  </si>
  <si>
    <t>24151</t>
  </si>
  <si>
    <t>2367 Beech Grove Rd</t>
  </si>
  <si>
    <t>Roseland</t>
  </si>
  <si>
    <t>22967-2105</t>
  </si>
  <si>
    <t>420 SMITH MT RD</t>
  </si>
  <si>
    <t>SANDY LEVEL</t>
  </si>
  <si>
    <t>24161</t>
  </si>
  <si>
    <t>312 3rd St</t>
  </si>
  <si>
    <t>22849-1515</t>
  </si>
  <si>
    <t>Walnut Springs Christian Church</t>
  </si>
  <si>
    <t xml:space="preserve">c/o Sandra Keller
</t>
  </si>
  <si>
    <t>STRASBURG</t>
  </si>
  <si>
    <t>22657</t>
  </si>
  <si>
    <t>PO Box 1289</t>
  </si>
  <si>
    <t>Stuart</t>
  </si>
  <si>
    <t>24171-1289</t>
  </si>
  <si>
    <t>Iglesia Cristiana Vision Mundial Para la Familia</t>
  </si>
  <si>
    <t>1330 River Bend Dr, Ste 850</t>
  </si>
  <si>
    <t>75247</t>
  </si>
  <si>
    <t>Little Valley Christian Church</t>
  </si>
  <si>
    <t>RT 607  BOX 61</t>
  </si>
  <si>
    <t>TANNERSVILLE</t>
  </si>
  <si>
    <t>24377</t>
  </si>
  <si>
    <t>309 Fox Run Dr</t>
  </si>
  <si>
    <t>24333-3342</t>
  </si>
  <si>
    <t>Woodstock Christian Church</t>
  </si>
  <si>
    <t>Woodstock</t>
  </si>
  <si>
    <t>22664-0521</t>
  </si>
  <si>
    <t>Union Church</t>
  </si>
  <si>
    <t>Grandfalls</t>
  </si>
  <si>
    <t>79742-0304</t>
  </si>
  <si>
    <t>865 N 20th St</t>
  </si>
  <si>
    <t>24382-1024</t>
  </si>
  <si>
    <t>24382</t>
  </si>
  <si>
    <t>Wilson Blvd Christian Church</t>
  </si>
  <si>
    <t>3850 Wilson Blvd</t>
  </si>
  <si>
    <t>22203-1920</t>
  </si>
  <si>
    <t>Iglesia Cristiana Kayros</t>
  </si>
  <si>
    <t>2739 Waterway Dr</t>
  </si>
  <si>
    <t>75054-7252</t>
  </si>
  <si>
    <t>Zeteo Houston</t>
  </si>
  <si>
    <t>Disciples in the Wilderness</t>
  </si>
  <si>
    <t>910 Cable St</t>
  </si>
  <si>
    <t>77301</t>
  </si>
  <si>
    <t>Just Love Christian Church</t>
  </si>
  <si>
    <t>2726 Bissonnet</t>
  </si>
  <si>
    <t>Centro Cristianó Discípulos de Cristo en Houston</t>
  </si>
  <si>
    <t>At The Cross Christian Church</t>
  </si>
  <si>
    <t>2521 South Blvd</t>
  </si>
  <si>
    <t>75215-2335</t>
  </si>
  <si>
    <t>Centro Familia Cristiano Adonai</t>
  </si>
  <si>
    <t>10405 Palmer Drive</t>
  </si>
  <si>
    <t>rowlett</t>
  </si>
  <si>
    <t>75089</t>
  </si>
  <si>
    <t>Bethel Ethiopian Christian Church</t>
  </si>
  <si>
    <t>9949 McCree Road</t>
  </si>
  <si>
    <t>75238</t>
  </si>
  <si>
    <t>HI PLAINS AREA</t>
  </si>
  <si>
    <t>2201 Civic Cir Ste 902</t>
  </si>
  <si>
    <t>79109-1847</t>
  </si>
  <si>
    <t>TRES RIOS AREA</t>
  </si>
  <si>
    <t>79925-7345</t>
  </si>
  <si>
    <t>Riverview Urban Ministries</t>
  </si>
  <si>
    <t>1982 Riverside Blvd</t>
  </si>
  <si>
    <t>38109-2158</t>
  </si>
  <si>
    <t>2635 Nolensville Rd</t>
  </si>
  <si>
    <t>37211-2216</t>
  </si>
  <si>
    <t>The Light of Christ Christian Church</t>
  </si>
  <si>
    <t>PO Box 41395</t>
  </si>
  <si>
    <t>38174-1395</t>
  </si>
  <si>
    <t>Midway Church of Christ</t>
  </si>
  <si>
    <t>PO Box 331</t>
  </si>
  <si>
    <t>N Tazewell</t>
  </si>
  <si>
    <t>24630-0331</t>
  </si>
  <si>
    <t>24136-0486</t>
  </si>
  <si>
    <t>The Church of Another Chance</t>
  </si>
  <si>
    <t>1703 Woodland St</t>
  </si>
  <si>
    <t>37206-1933</t>
  </si>
  <si>
    <t>Hilton Korean Christian Church</t>
  </si>
  <si>
    <t>****no known address</t>
  </si>
  <si>
    <t>23601</t>
  </si>
  <si>
    <t>138 Lucas Ave</t>
  </si>
  <si>
    <t>23502-4618</t>
  </si>
  <si>
    <t>Union Park Christian Church</t>
  </si>
  <si>
    <t>832 Grandview Ave</t>
  </si>
  <si>
    <t>50316-1596</t>
  </si>
  <si>
    <t>Fresh Harvest Christian Church</t>
  </si>
  <si>
    <t>Woolwine</t>
  </si>
  <si>
    <t>24185-0021</t>
  </si>
  <si>
    <t>Church of the Covenent</t>
  </si>
  <si>
    <t>4415 Boonsboro Rd</t>
  </si>
  <si>
    <t>24503-2301</t>
  </si>
  <si>
    <t>400 Tyler Ave</t>
  </si>
  <si>
    <t>Radford</t>
  </si>
  <si>
    <t>24141-2654</t>
  </si>
  <si>
    <t>MISC VIRGINIA REGION</t>
  </si>
  <si>
    <t>518 Brevard St</t>
  </si>
  <si>
    <t>24501-3547</t>
  </si>
  <si>
    <t>495 E Bakerview Rd</t>
  </si>
  <si>
    <t>Bellingham</t>
  </si>
  <si>
    <t>98226-9168</t>
  </si>
  <si>
    <t>Greenacres Christian Church</t>
  </si>
  <si>
    <t>Greenacres</t>
  </si>
  <si>
    <t>99016-0489</t>
  </si>
  <si>
    <t>1921 S Olympia St</t>
  </si>
  <si>
    <t>Kennewick</t>
  </si>
  <si>
    <t>99337-4200</t>
  </si>
  <si>
    <t>Lacey Community Church</t>
  </si>
  <si>
    <t>4501 19th Ave SE</t>
  </si>
  <si>
    <t>Lacey</t>
  </si>
  <si>
    <t>98503-7087</t>
  </si>
  <si>
    <t>Kellerton Christian Church</t>
  </si>
  <si>
    <t>2ND AV &amp; RINGGOLD ST</t>
  </si>
  <si>
    <t>KELLERTON</t>
  </si>
  <si>
    <t>50133</t>
  </si>
  <si>
    <t>Kinross Church of Christ</t>
  </si>
  <si>
    <t>KINROSS</t>
  </si>
  <si>
    <t>52250</t>
  </si>
  <si>
    <t>Parkside Christian Church</t>
  </si>
  <si>
    <t>Roy</t>
  </si>
  <si>
    <t>98580-0752</t>
  </si>
  <si>
    <t>Findlay Street Christian Church</t>
  </si>
  <si>
    <t>3201 Hunter Blvd S</t>
  </si>
  <si>
    <t>98144-7029</t>
  </si>
  <si>
    <t>5816 McKinley Ave</t>
  </si>
  <si>
    <t>98404-2332</t>
  </si>
  <si>
    <t>Skyline Christian Church</t>
  </si>
  <si>
    <t>626 N Skyline Dr</t>
  </si>
  <si>
    <t>98406-1320</t>
  </si>
  <si>
    <t>PO Box 707</t>
  </si>
  <si>
    <t>Waitsburg</t>
  </si>
  <si>
    <t>99361-0707</t>
  </si>
  <si>
    <t>Waterville Federated Church</t>
  </si>
  <si>
    <t>Waterville</t>
  </si>
  <si>
    <t>98858-0547</t>
  </si>
  <si>
    <t>4TH AND WINSTON STS</t>
  </si>
  <si>
    <t>SEYMOUR</t>
  </si>
  <si>
    <t>52590</t>
  </si>
  <si>
    <t>Mannam Christian Church</t>
  </si>
  <si>
    <t>915 Elgin Way SE</t>
  </si>
  <si>
    <t>98208-7201</t>
  </si>
  <si>
    <t>Samoan Congregation</t>
  </si>
  <si>
    <t>26505 Military Rd S</t>
  </si>
  <si>
    <t>98032-7095</t>
  </si>
  <si>
    <t>Crystal Christian Church</t>
  </si>
  <si>
    <t>725 112th St SW</t>
  </si>
  <si>
    <t>98204-4869</t>
  </si>
  <si>
    <t>Weldon Christian Church</t>
  </si>
  <si>
    <t>L NISH/RT 2  BOX 4</t>
  </si>
  <si>
    <t>WELDON</t>
  </si>
  <si>
    <t>50264</t>
  </si>
  <si>
    <t>MISC NORTHWEST REGION</t>
  </si>
  <si>
    <t>PO Box 23819</t>
  </si>
  <si>
    <t>Federal Way</t>
  </si>
  <si>
    <t>98093-0819</t>
  </si>
  <si>
    <t>Islanders Fellowship Church</t>
  </si>
  <si>
    <t>1319 W 5th St</t>
  </si>
  <si>
    <t>51103</t>
  </si>
  <si>
    <t>7 North Ave</t>
  </si>
  <si>
    <t>26033-1120</t>
  </si>
  <si>
    <t>10768 E Blue Grass Trl</t>
  </si>
  <si>
    <t>Bland</t>
  </si>
  <si>
    <t>24315-4957</t>
  </si>
  <si>
    <t>114 S Chestnut St</t>
  </si>
  <si>
    <t>Clarksburg</t>
  </si>
  <si>
    <t>26301-2804</t>
  </si>
  <si>
    <t>Fork Ridge Christian Church</t>
  </si>
  <si>
    <t>RT 1</t>
  </si>
  <si>
    <t>GLEN EASTON</t>
  </si>
  <si>
    <t>26039</t>
  </si>
  <si>
    <t>PO Box 1000</t>
  </si>
  <si>
    <t>25713-1000</t>
  </si>
  <si>
    <t>431 Main St</t>
  </si>
  <si>
    <t>Logan</t>
  </si>
  <si>
    <t>25601-3907</t>
  </si>
  <si>
    <t>Mannington</t>
  </si>
  <si>
    <t>26582-0066</t>
  </si>
  <si>
    <t>204 6th Ave</t>
  </si>
  <si>
    <t>25136-2214</t>
  </si>
  <si>
    <t>PO Box 458</t>
  </si>
  <si>
    <t>26181-0458</t>
  </si>
  <si>
    <t>Woodrow Union Christian Church</t>
  </si>
  <si>
    <t>R D 1, BOX 67A</t>
  </si>
  <si>
    <t>PAW PAW</t>
  </si>
  <si>
    <t>25434</t>
  </si>
  <si>
    <t>Matoaka Christian Church</t>
  </si>
  <si>
    <t>Kegley</t>
  </si>
  <si>
    <t>24731-0205</t>
  </si>
  <si>
    <t>26055</t>
  </si>
  <si>
    <t>105 Gallatin St</t>
  </si>
  <si>
    <t>Ravenswood</t>
  </si>
  <si>
    <t>26164-1613</t>
  </si>
  <si>
    <t>Reynoldsville</t>
  </si>
  <si>
    <t>26422-0065</t>
  </si>
  <si>
    <t>2121 Kanawha Ter</t>
  </si>
  <si>
    <t>Saint Albans</t>
  </si>
  <si>
    <t>25177-3118</t>
  </si>
  <si>
    <t>3451 Sweet Springs Valley Road</t>
  </si>
  <si>
    <t>24983-6428</t>
  </si>
  <si>
    <t>MISC WEST VIRGINIA REGION</t>
  </si>
  <si>
    <t>1402 Washington Ave</t>
  </si>
  <si>
    <t>Wisconsin</t>
  </si>
  <si>
    <t>The Iglesia Cristiana</t>
  </si>
  <si>
    <t>2906 W Scott St</t>
  </si>
  <si>
    <t>Milwaukee</t>
  </si>
  <si>
    <t>53215-1641</t>
  </si>
  <si>
    <t>Wyoming</t>
  </si>
  <si>
    <t>2130 E Garfield St</t>
  </si>
  <si>
    <t>Laramie</t>
  </si>
  <si>
    <t>82070-4315</t>
  </si>
  <si>
    <t>McKernan Christian Church</t>
  </si>
  <si>
    <t>11304-78 Ave NW</t>
  </si>
  <si>
    <t>Edmonton</t>
  </si>
  <si>
    <t>T6G 0M9</t>
  </si>
  <si>
    <t>Manitoba</t>
  </si>
  <si>
    <t>Wyndholme Christian Church</t>
  </si>
  <si>
    <t>Joffre St &amp; Medford St</t>
  </si>
  <si>
    <t>Dartmouth</t>
  </si>
  <si>
    <t>Nova Scotia</t>
  </si>
  <si>
    <t>B2Y 3CY</t>
  </si>
  <si>
    <t>Summerville Christian Church</t>
  </si>
  <si>
    <t>Broad River Rd.</t>
  </si>
  <si>
    <t>Port Mouton</t>
  </si>
  <si>
    <t>B0T 1T0</t>
  </si>
  <si>
    <t>West Gore Disciples Church</t>
  </si>
  <si>
    <t>1000 Hwy 202</t>
  </si>
  <si>
    <t>West Gore</t>
  </si>
  <si>
    <t>B0N 1P0</t>
  </si>
  <si>
    <t>Mapleton Church of Christ</t>
  </si>
  <si>
    <t>47471 Mapleton Line, RR #7</t>
  </si>
  <si>
    <t>Aylmer West</t>
  </si>
  <si>
    <t>N5H 2R6</t>
  </si>
  <si>
    <t>Guelph Christian Church</t>
  </si>
  <si>
    <t xml:space="preserve">c/o Wendelin Galatianos
</t>
  </si>
  <si>
    <t>Guelph</t>
  </si>
  <si>
    <t>N1E 8K1</t>
  </si>
  <si>
    <t>Ridgetown Christian Church</t>
  </si>
  <si>
    <t>66 Main St.</t>
  </si>
  <si>
    <t>Ridgetown</t>
  </si>
  <si>
    <t>N0P 2C0</t>
  </si>
  <si>
    <t>Winger Church of Christ (Disciples of Christ)</t>
  </si>
  <si>
    <t>Wainfleet</t>
  </si>
  <si>
    <t>L0S 1V0</t>
  </si>
  <si>
    <t>Saint Thomas Christian Church</t>
  </si>
  <si>
    <t>451 Wellington St</t>
  </si>
  <si>
    <t>St. Thomas</t>
  </si>
  <si>
    <t>N5R 5X8</t>
  </si>
  <si>
    <t>PO Box 246</t>
  </si>
  <si>
    <t>Clear Brook</t>
  </si>
  <si>
    <t>22624-0246</t>
  </si>
  <si>
    <t>Iglesia Cristiana (DC) Lluvias de Gracia</t>
  </si>
  <si>
    <t xml:space="preserve">94 Kenhar Dr.
</t>
  </si>
  <si>
    <t>North York</t>
  </si>
  <si>
    <t>M9L 1N2</t>
  </si>
  <si>
    <t>Pounding Mill Christian Church</t>
  </si>
  <si>
    <t>598 Green Acres St</t>
  </si>
  <si>
    <t>24637-3982</t>
  </si>
  <si>
    <t>**WHOA DO NOT MAIL**</t>
  </si>
  <si>
    <t>REHOBOTH</t>
  </si>
  <si>
    <t>23965</t>
  </si>
  <si>
    <t>Sugarbush Christian Church</t>
  </si>
  <si>
    <t>86 Glasgow St, N</t>
  </si>
  <si>
    <t>N1H 4W2</t>
  </si>
  <si>
    <t>Iron Belt Christian Church</t>
  </si>
  <si>
    <t>RT 4 BOX 251</t>
  </si>
  <si>
    <t>STUART</t>
  </si>
  <si>
    <t>24171</t>
  </si>
  <si>
    <t>West Liberty Christian Church</t>
  </si>
  <si>
    <t>7379 WOOLWINE HIGHWAY</t>
  </si>
  <si>
    <t>WOOLWINE</t>
  </si>
  <si>
    <t>24185</t>
  </si>
  <si>
    <t>New Beginning Christian Church</t>
  </si>
  <si>
    <t>****NO MAIL!!</t>
  </si>
  <si>
    <t>RIDGEWAY</t>
  </si>
  <si>
    <t>24148</t>
  </si>
  <si>
    <t>Beeler Station Christian Church</t>
  </si>
  <si>
    <t>11037 Waynesburg Pike Rd</t>
  </si>
  <si>
    <t>26033-1865</t>
  </si>
  <si>
    <t>MISC CANADA REGION</t>
  </si>
  <si>
    <t>P O Box 72053</t>
  </si>
  <si>
    <t>M4C 0A1</t>
  </si>
  <si>
    <t>PO Box 379</t>
  </si>
  <si>
    <t>Capon Bridge</t>
  </si>
  <si>
    <t>26711-0379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</si>
</sst>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6" tint="-0.499984740745262"/>
      <name val="Arial"/>
      <family val="2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5" fontId="0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Border="1" applyAlignment="1">
      <alignment horizontal="left"/>
    </xf>
    <xf numFmtId="165" fontId="0" fillId="0" borderId="0" xfId="0" applyNumberFormat="1"/>
    <xf numFmtId="164" fontId="15" fillId="0" borderId="0" xfId="4" applyNumberFormat="1"/>
    <xf numFmtId="0" fontId="15" fillId="0" borderId="0" xfId="4" applyNumberFormat="1"/>
    <xf numFmtId="1" fontId="15" fillId="0" borderId="0" xfId="4" applyNumberFormat="1"/>
    <xf numFmtId="164" fontId="14" fillId="0" borderId="0" xfId="4" applyNumberFormat="1" applyFont="1"/>
    <xf numFmtId="0" fontId="14" fillId="0" borderId="0" xfId="4" applyNumberFormat="1" applyFont="1"/>
    <xf numFmtId="0" fontId="0" fillId="0" borderId="0" xfId="0"/>
    <xf numFmtId="0" fontId="0" fillId="0" borderId="0" xfId="0" applyFill="1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164" fontId="0" fillId="0" borderId="0" xfId="0" applyNumberFormat="1" applyFill="1" applyProtection="1">
      <protection hidden="1"/>
    </xf>
    <xf numFmtId="165" fontId="0" fillId="0" borderId="0" xfId="2" applyNumberFormat="1" applyFont="1" applyProtection="1">
      <protection hidden="1"/>
    </xf>
    <xf numFmtId="0" fontId="0" fillId="0" borderId="0" xfId="0" applyFill="1"/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44" fontId="3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/>
    <xf numFmtId="44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2" xfId="0" applyFill="1" applyBorder="1"/>
    <xf numFmtId="0" fontId="0" fillId="0" borderId="6" xfId="0" applyFill="1" applyBorder="1"/>
    <xf numFmtId="0" fontId="0" fillId="0" borderId="9" xfId="0" applyFill="1" applyBorder="1"/>
    <xf numFmtId="0" fontId="18" fillId="0" borderId="0" xfId="6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4" fontId="11" fillId="0" borderId="2" xfId="1" applyFont="1" applyFill="1" applyBorder="1" applyAlignment="1" applyProtection="1">
      <protection hidden="1"/>
    </xf>
    <xf numFmtId="10" fontId="11" fillId="0" borderId="2" xfId="2" applyNumberFormat="1" applyFont="1" applyFill="1" applyBorder="1" applyAlignment="1"/>
    <xf numFmtId="0" fontId="20" fillId="0" borderId="0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/>
    <xf numFmtId="0" fontId="22" fillId="0" borderId="0" xfId="9"/>
    <xf numFmtId="164" fontId="22" fillId="0" borderId="0" xfId="9" applyNumberFormat="1"/>
    <xf numFmtId="1" fontId="22" fillId="0" borderId="0" xfId="9" applyNumberFormat="1"/>
    <xf numFmtId="0" fontId="22" fillId="0" borderId="0" xfId="9" applyNumberFormat="1"/>
    <xf numFmtId="164" fontId="14" fillId="0" borderId="0" xfId="9" applyNumberFormat="1" applyFont="1"/>
    <xf numFmtId="1" fontId="14" fillId="0" borderId="0" xfId="9" applyNumberFormat="1" applyFont="1"/>
    <xf numFmtId="165" fontId="22" fillId="0" borderId="0" xfId="11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44" fontId="11" fillId="0" borderId="0" xfId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>
      <alignment horizontal="center"/>
    </xf>
    <xf numFmtId="10" fontId="11" fillId="0" borderId="0" xfId="2" applyNumberFormat="1" applyFont="1" applyFill="1" applyBorder="1" applyAlignment="1"/>
    <xf numFmtId="0" fontId="0" fillId="0" borderId="0" xfId="0"/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/>
    <xf numFmtId="44" fontId="3" fillId="0" borderId="0" xfId="1" applyNumberFormat="1" applyFont="1" applyFill="1" applyBorder="1" applyAlignment="1">
      <alignment horizontal="right"/>
    </xf>
    <xf numFmtId="44" fontId="3" fillId="0" borderId="16" xfId="1" applyNumberFormat="1" applyFont="1" applyFill="1" applyBorder="1" applyAlignment="1">
      <alignment horizontal="right"/>
    </xf>
    <xf numFmtId="44" fontId="3" fillId="0" borderId="17" xfId="1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4" fontId="23" fillId="0" borderId="0" xfId="0" applyNumberFormat="1" applyFont="1"/>
    <xf numFmtId="0" fontId="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indent="1"/>
    </xf>
    <xf numFmtId="43" fontId="0" fillId="0" borderId="0" xfId="12" applyFont="1" applyProtection="1">
      <protection hidden="1"/>
    </xf>
    <xf numFmtId="43" fontId="0" fillId="0" borderId="0" xfId="0" applyNumberFormat="1" applyProtection="1">
      <protection hidden="1"/>
    </xf>
    <xf numFmtId="1" fontId="15" fillId="3" borderId="0" xfId="4" applyNumberFormat="1" applyFill="1"/>
    <xf numFmtId="1" fontId="0" fillId="3" borderId="0" xfId="0" applyNumberFormat="1" applyFill="1"/>
    <xf numFmtId="1" fontId="14" fillId="3" borderId="0" xfId="4" applyNumberFormat="1" applyFont="1" applyFill="1"/>
    <xf numFmtId="1" fontId="14" fillId="0" borderId="0" xfId="4" applyNumberFormat="1" applyFont="1"/>
    <xf numFmtId="1" fontId="17" fillId="0" borderId="0" xfId="4" applyNumberFormat="1" applyFont="1"/>
    <xf numFmtId="1" fontId="15" fillId="0" borderId="0" xfId="4" applyNumberFormat="1" applyFill="1"/>
    <xf numFmtId="1" fontId="14" fillId="0" borderId="0" xfId="4" applyNumberFormat="1" applyFont="1" applyFill="1"/>
    <xf numFmtId="1" fontId="16" fillId="0" borderId="0" xfId="4" applyNumberFormat="1" applyFont="1"/>
    <xf numFmtId="164" fontId="24" fillId="0" borderId="0" xfId="13" applyNumberFormat="1"/>
    <xf numFmtId="0" fontId="11" fillId="0" borderId="2" xfId="0" applyFont="1" applyFill="1" applyBorder="1" applyAlignment="1" applyProtection="1">
      <alignment horizontal="left" indent="1"/>
      <protection hidden="1"/>
    </xf>
    <xf numFmtId="0" fontId="26" fillId="0" borderId="18" xfId="0" applyFont="1" applyFill="1" applyBorder="1"/>
    <xf numFmtId="0" fontId="0" fillId="0" borderId="20" xfId="0" applyFont="1" applyFill="1" applyBorder="1"/>
    <xf numFmtId="0" fontId="0" fillId="0" borderId="20" xfId="0" applyFill="1" applyBorder="1"/>
    <xf numFmtId="0" fontId="0" fillId="0" borderId="19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0" xfId="0" applyBorder="1"/>
    <xf numFmtId="1" fontId="0" fillId="0" borderId="20" xfId="0" applyNumberFormat="1" applyBorder="1"/>
    <xf numFmtId="1" fontId="15" fillId="0" borderId="20" xfId="4" applyNumberFormat="1" applyBorder="1"/>
    <xf numFmtId="43" fontId="0" fillId="0" borderId="0" xfId="12" applyFont="1"/>
    <xf numFmtId="0" fontId="0" fillId="0" borderId="21" xfId="0" applyFill="1" applyBorder="1"/>
    <xf numFmtId="0" fontId="0" fillId="0" borderId="19" xfId="0" applyFill="1" applyBorder="1"/>
    <xf numFmtId="164" fontId="0" fillId="2" borderId="0" xfId="0" applyNumberFormat="1" applyFill="1"/>
    <xf numFmtId="164" fontId="15" fillId="2" borderId="0" xfId="4" applyNumberFormat="1" applyFill="1"/>
    <xf numFmtId="1" fontId="0" fillId="2" borderId="0" xfId="0" applyNumberFormat="1" applyFill="1"/>
    <xf numFmtId="1" fontId="15" fillId="2" borderId="0" xfId="4" applyNumberFormat="1" applyFill="1"/>
    <xf numFmtId="0" fontId="20" fillId="0" borderId="14" xfId="0" applyFont="1" applyFill="1" applyBorder="1" applyAlignment="1">
      <alignment horizontal="left" indent="1"/>
    </xf>
    <xf numFmtId="0" fontId="20" fillId="0" borderId="15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indent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left" indent="1"/>
      <protection hidden="1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 indent="1"/>
      <protection hidden="1"/>
    </xf>
    <xf numFmtId="0" fontId="11" fillId="0" borderId="4" xfId="0" applyFont="1" applyFill="1" applyBorder="1" applyAlignment="1" applyProtection="1">
      <alignment horizontal="left" indent="1"/>
      <protection hidden="1"/>
    </xf>
    <xf numFmtId="0" fontId="11" fillId="0" borderId="5" xfId="0" applyFont="1" applyFill="1" applyBorder="1" applyAlignment="1" applyProtection="1">
      <alignment horizontal="left" indent="1"/>
      <protection hidden="1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4" fontId="11" fillId="0" borderId="2" xfId="1" applyFont="1" applyFill="1" applyBorder="1" applyAlignment="1" applyProtection="1">
      <alignment horizontal="center"/>
      <protection hidden="1"/>
    </xf>
    <xf numFmtId="0" fontId="0" fillId="0" borderId="0" xfId="0" quotePrefix="1" applyNumberFormat="1"/>
  </cellXfs>
  <cellStyles count="16">
    <cellStyle name="Comma" xfId="12" builtinId="3"/>
    <cellStyle name="Comma 2" xfId="3"/>
    <cellStyle name="Comma 3" xfId="10"/>
    <cellStyle name="Comma 4" xfId="14"/>
    <cellStyle name="Currency" xfId="1" builtinId="4"/>
    <cellStyle name="Hyperlink" xfId="6" builtinId="8"/>
    <cellStyle name="Normal" xfId="0" builtinId="0"/>
    <cellStyle name="Normal 2" xfId="4"/>
    <cellStyle name="Normal 2 2" xfId="8"/>
    <cellStyle name="Normal 2 3" xfId="7"/>
    <cellStyle name="Normal 3" xfId="9"/>
    <cellStyle name="Normal 4" xfId="13"/>
    <cellStyle name="Percent" xfId="2" builtinId="5"/>
    <cellStyle name="Percent 2" xfId="5"/>
    <cellStyle name="Percent 3" xfId="11"/>
    <cellStyle name="Percent 4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346237970254016E-2"/>
          <c:y val="0.13029367392068117"/>
          <c:w val="0.94216710411198556"/>
          <c:h val="0.86765321263976469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'2016 WYMG Automation'!$C$18:$C$38</c:f>
              <c:strCache>
                <c:ptCount val="21"/>
                <c:pt idx="0">
                  <c:v>Region</c:v>
                </c:pt>
                <c:pt idx="1">
                  <c:v>OGMP</c:v>
                </c:pt>
                <c:pt idx="2">
                  <c:v>TS</c:v>
                </c:pt>
                <c:pt idx="3">
                  <c:v>Promo</c:v>
                </c:pt>
                <c:pt idx="4">
                  <c:v>CFG</c:v>
                </c:pt>
                <c:pt idx="5">
                  <c:v>CM</c:v>
                </c:pt>
                <c:pt idx="6">
                  <c:v>CCU</c:v>
                </c:pt>
                <c:pt idx="7">
                  <c:v>CE</c:v>
                </c:pt>
                <c:pt idx="8">
                  <c:v>DHM</c:v>
                </c:pt>
                <c:pt idx="9">
                  <c:v>DOM</c:v>
                </c:pt>
                <c:pt idx="10">
                  <c:v>DCHS</c:v>
                </c:pt>
                <c:pt idx="11">
                  <c:v>HELM</c:v>
                </c:pt>
                <c:pt idx="12">
                  <c:v>CoGM</c:v>
                </c:pt>
                <c:pt idx="13">
                  <c:v>NBA</c:v>
                </c:pt>
                <c:pt idx="14">
                  <c:v>PF</c:v>
                </c:pt>
                <c:pt idx="15">
                  <c:v>Ethnic</c:v>
                </c:pt>
                <c:pt idx="16">
                  <c:v>Ecumenical</c:v>
                </c:pt>
                <c:pt idx="17">
                  <c:v>Misc</c:v>
                </c:pt>
                <c:pt idx="18">
                  <c:v>IDWM</c:v>
                </c:pt>
                <c:pt idx="19">
                  <c:v>Colleges</c:v>
                </c:pt>
                <c:pt idx="20">
                  <c:v>Seminaries</c:v>
                </c:pt>
              </c:strCache>
            </c:strRef>
          </c:cat>
          <c:val>
            <c:numRef>
              <c:f>'2016 WYMG Automation'!$D$18:$D$38</c:f>
              <c:numCache>
                <c:formatCode>_("$"* #,##0.00_);_("$"* \(#,##0.00\);_("$"* "-"??_);_(@_)</c:formatCode>
                <c:ptCount val="21"/>
                <c:pt idx="0">
                  <c:v>242.96250000000001</c:v>
                </c:pt>
                <c:pt idx="1">
                  <c:v>23.774999999999999</c:v>
                </c:pt>
                <c:pt idx="2">
                  <c:v>8.3828499999999995</c:v>
                </c:pt>
                <c:pt idx="3">
                  <c:v>4.1820499999999994</c:v>
                </c:pt>
                <c:pt idx="4">
                  <c:v>3.8486499999999997</c:v>
                </c:pt>
                <c:pt idx="5">
                  <c:v>6.7114000000000003</c:v>
                </c:pt>
                <c:pt idx="6">
                  <c:v>5.0848500000000003</c:v>
                </c:pt>
                <c:pt idx="7">
                  <c:v>2.121</c:v>
                </c:pt>
                <c:pt idx="8">
                  <c:v>28.639899999999997</c:v>
                </c:pt>
                <c:pt idx="9">
                  <c:v>40.408900000000003</c:v>
                </c:pt>
                <c:pt idx="10">
                  <c:v>3.4173</c:v>
                </c:pt>
                <c:pt idx="11">
                  <c:v>5.5524000000000004</c:v>
                </c:pt>
                <c:pt idx="12">
                  <c:v>0.36749999999999999</c:v>
                </c:pt>
                <c:pt idx="13">
                  <c:v>7.9221000000000004</c:v>
                </c:pt>
                <c:pt idx="14">
                  <c:v>4.8112499999999994</c:v>
                </c:pt>
                <c:pt idx="15">
                  <c:v>12.1036</c:v>
                </c:pt>
                <c:pt idx="16">
                  <c:v>1.17</c:v>
                </c:pt>
                <c:pt idx="17">
                  <c:v>2.6362500000000004</c:v>
                </c:pt>
                <c:pt idx="18">
                  <c:v>0</c:v>
                </c:pt>
                <c:pt idx="19">
                  <c:v>9.0300000000000011</c:v>
                </c:pt>
                <c:pt idx="20">
                  <c:v>11.8725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1-4FC7-9183-0FDAB5DC3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 w="15875"/>
  </c:spPr>
  <c:printSettings>
    <c:headerFooter/>
    <c:pageMargins b="0" l="0" r="0" t="0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38100</xdr:rowOff>
    </xdr:from>
    <xdr:to>
      <xdr:col>12</xdr:col>
      <xdr:colOff>0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Treasury%20Services/2009%20Giving%20Data/2009%20WYMG%20auto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\Treasury%20Services\Giving%20Data\2012%20Giving%20Data\2012WYMG_manual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WYMG Automation"/>
      <sheetName val="2009 Allocations"/>
      <sheetName val="2009 EOY Giving"/>
    </sheetNames>
    <sheetDataSet>
      <sheetData sheetId="0">
        <row r="2">
          <cell r="C2">
            <v>440460</v>
          </cell>
        </row>
      </sheetData>
      <sheetData sheetId="1">
        <row r="5">
          <cell r="E5">
            <v>1</v>
          </cell>
        </row>
      </sheetData>
      <sheetData sheetId="2">
        <row r="1">
          <cell r="A1" t="str">
            <v>Pin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WYMG Automation"/>
      <sheetName val="2012 Allocations"/>
      <sheetName val="2012 Giving"/>
      <sheetName val="Pins and Allocations"/>
    </sheetNames>
    <sheetDataSet>
      <sheetData sheetId="0">
        <row r="3">
          <cell r="C3">
            <v>10004</v>
          </cell>
          <cell r="G3" t="str">
            <v>Alabama - Northwest Florida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N46"/>
  <sheetViews>
    <sheetView tabSelected="1" zoomScaleNormal="100" workbookViewId="0">
      <selection activeCell="C3" sqref="C3"/>
    </sheetView>
  </sheetViews>
  <sheetFormatPr defaultRowHeight="15" x14ac:dyDescent="0.25"/>
  <cols>
    <col min="1" max="1" width="0.85546875" customWidth="1"/>
    <col min="2" max="2" width="35.7109375" customWidth="1"/>
    <col min="3" max="3" width="10" customWidth="1"/>
    <col min="4" max="4" width="14.140625" customWidth="1"/>
    <col min="5" max="5" width="7.7109375" customWidth="1"/>
    <col min="6" max="6" width="1.42578125" style="61" customWidth="1"/>
    <col min="7" max="7" width="11.5703125" customWidth="1"/>
    <col min="8" max="8" width="12.140625" customWidth="1"/>
    <col min="9" max="9" width="11.42578125" customWidth="1"/>
    <col min="10" max="10" width="14.42578125" customWidth="1"/>
    <col min="11" max="11" width="13.140625" style="74" customWidth="1"/>
    <col min="12" max="12" width="9.85546875" style="61" customWidth="1"/>
    <col min="13" max="13" width="1.7109375" customWidth="1"/>
    <col min="14" max="14" width="8.85546875" customWidth="1"/>
    <col min="15" max="15" width="6.7109375" style="1" hidden="1" customWidth="1"/>
    <col min="16" max="16" width="12.42578125" hidden="1" customWidth="1"/>
    <col min="17" max="31" width="9.140625" hidden="1" customWidth="1"/>
    <col min="32" max="32" width="9.140625" style="2" hidden="1" customWidth="1"/>
    <col min="33" max="34" width="9.140625" hidden="1" customWidth="1"/>
    <col min="35" max="35" width="9.140625" style="2" hidden="1" customWidth="1"/>
    <col min="36" max="44" width="9.140625" hidden="1" customWidth="1"/>
    <col min="45" max="45" width="10.85546875" hidden="1" customWidth="1"/>
    <col min="46" max="46" width="9.140625" hidden="1" customWidth="1"/>
    <col min="47" max="47" width="12.140625" hidden="1" customWidth="1"/>
    <col min="48" max="48" width="10.85546875" hidden="1" customWidth="1"/>
    <col min="49" max="49" width="21.85546875" hidden="1" customWidth="1"/>
    <col min="50" max="52" width="9.140625" hidden="1" customWidth="1"/>
    <col min="53" max="53" width="12.140625" hidden="1" customWidth="1"/>
    <col min="54" max="54" width="11.140625" hidden="1" customWidth="1"/>
    <col min="55" max="55" width="9.140625" hidden="1" customWidth="1"/>
    <col min="56" max="56" width="27.42578125" hidden="1" customWidth="1"/>
    <col min="57" max="60" width="9.140625" hidden="1" customWidth="1"/>
    <col min="61" max="61" width="15.5703125" hidden="1" customWidth="1"/>
    <col min="62" max="63" width="9.140625" hidden="1" customWidth="1"/>
    <col min="64" max="64" width="9.140625" style="25" hidden="1" customWidth="1"/>
    <col min="65" max="65" width="9.140625" hidden="1" customWidth="1"/>
    <col min="66" max="66" width="8.85546875" hidden="1" customWidth="1"/>
  </cols>
  <sheetData>
    <row r="1" spans="1:65" ht="18.75" x14ac:dyDescent="0.3">
      <c r="A1" s="42"/>
      <c r="B1" s="138" t="s">
        <v>493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  <c r="O1" s="16" t="s">
        <v>0</v>
      </c>
      <c r="P1" s="17"/>
      <c r="Q1" s="17" t="s">
        <v>1</v>
      </c>
      <c r="R1" s="17" t="s">
        <v>2</v>
      </c>
      <c r="S1" s="17" t="s">
        <v>3</v>
      </c>
      <c r="T1" s="17" t="s">
        <v>4</v>
      </c>
      <c r="U1" s="17" t="s">
        <v>5</v>
      </c>
      <c r="V1" s="17" t="s">
        <v>6</v>
      </c>
      <c r="W1" s="17" t="s">
        <v>7</v>
      </c>
      <c r="X1" s="17" t="s">
        <v>8</v>
      </c>
      <c r="Y1" s="17" t="s">
        <v>9</v>
      </c>
      <c r="Z1" s="17" t="s">
        <v>10</v>
      </c>
      <c r="AA1" s="17" t="s">
        <v>11</v>
      </c>
      <c r="AB1" s="17" t="s">
        <v>12</v>
      </c>
      <c r="AC1" s="17" t="s">
        <v>13</v>
      </c>
      <c r="AD1" s="17" t="s">
        <v>14</v>
      </c>
      <c r="AE1" s="17" t="s">
        <v>15</v>
      </c>
      <c r="AF1" s="18" t="s">
        <v>16</v>
      </c>
      <c r="AG1" s="17" t="s">
        <v>17</v>
      </c>
      <c r="AH1" s="17" t="s">
        <v>18</v>
      </c>
      <c r="AI1" s="18" t="s">
        <v>19</v>
      </c>
      <c r="AJ1" s="17" t="s">
        <v>20</v>
      </c>
      <c r="AK1" s="17" t="s">
        <v>21</v>
      </c>
      <c r="AL1" s="17" t="s">
        <v>22</v>
      </c>
      <c r="AM1" s="17" t="s">
        <v>23</v>
      </c>
      <c r="AN1" s="17" t="s">
        <v>24</v>
      </c>
      <c r="AO1" s="17" t="s">
        <v>25</v>
      </c>
      <c r="AP1" s="17" t="s">
        <v>26</v>
      </c>
      <c r="AQ1" s="17" t="s">
        <v>27</v>
      </c>
      <c r="AR1" s="17" t="s">
        <v>28</v>
      </c>
      <c r="AS1" s="17" t="s">
        <v>29</v>
      </c>
      <c r="AT1" s="17" t="s">
        <v>30</v>
      </c>
      <c r="AU1" s="17" t="s">
        <v>31</v>
      </c>
      <c r="AV1" s="17" t="s">
        <v>32</v>
      </c>
      <c r="AW1" s="17" t="s">
        <v>33</v>
      </c>
      <c r="AX1" s="17" t="s">
        <v>34</v>
      </c>
      <c r="AY1" s="17" t="s">
        <v>35</v>
      </c>
      <c r="AZ1" s="17" t="s">
        <v>36</v>
      </c>
      <c r="BA1" s="17" t="s">
        <v>37</v>
      </c>
      <c r="BB1" s="17" t="s">
        <v>38</v>
      </c>
      <c r="BC1" s="17" t="s">
        <v>39</v>
      </c>
      <c r="BD1" s="17" t="s">
        <v>40</v>
      </c>
      <c r="BE1" s="17" t="s">
        <v>41</v>
      </c>
      <c r="BF1" s="17" t="s">
        <v>42</v>
      </c>
      <c r="BG1" s="17" t="s">
        <v>43</v>
      </c>
      <c r="BH1" s="17" t="s">
        <v>44</v>
      </c>
      <c r="BI1" s="17" t="s">
        <v>45</v>
      </c>
      <c r="BJ1" s="17" t="s">
        <v>46</v>
      </c>
      <c r="BK1" s="19" t="s">
        <v>47</v>
      </c>
      <c r="BL1" s="19" t="s">
        <v>330</v>
      </c>
      <c r="BM1" s="17" t="s">
        <v>48</v>
      </c>
    </row>
    <row r="2" spans="1:65" s="25" customFormat="1" ht="7.5" customHeight="1" x14ac:dyDescent="0.3">
      <c r="A2" s="4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0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7"/>
      <c r="AH2" s="17"/>
      <c r="AI2" s="18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9"/>
      <c r="BL2" s="19"/>
      <c r="BM2" s="17"/>
    </row>
    <row r="3" spans="1:65" ht="15.75" customHeight="1" x14ac:dyDescent="0.3">
      <c r="A3" s="43"/>
      <c r="B3" s="55" t="s">
        <v>331</v>
      </c>
      <c r="C3" s="57">
        <v>10004</v>
      </c>
      <c r="D3" s="44"/>
      <c r="E3" s="59" t="s">
        <v>332</v>
      </c>
      <c r="F3" s="59"/>
      <c r="G3" s="120" t="str">
        <f>VLOOKUP(Pin,'2016 Giving'!$A:$M,2,FALSE)</f>
        <v>ALABAMA - NORTHWEST FLORIDA</v>
      </c>
      <c r="H3" s="121"/>
      <c r="I3" s="122"/>
      <c r="J3" s="28"/>
      <c r="K3" s="28"/>
      <c r="L3" s="28"/>
      <c r="M3" s="45"/>
      <c r="O3" s="20">
        <f>VLOOKUP(Pin,'2016 Giving'!A:N,3,FALSE)</f>
        <v>1</v>
      </c>
      <c r="P3" s="17" t="s">
        <v>50</v>
      </c>
      <c r="Q3" s="17">
        <f>HLOOKUP($O$3,'2016 Allocations'!$E$5:$BK$56,7,FALSE)</f>
        <v>64.790000000000006</v>
      </c>
      <c r="R3" s="17">
        <f>HLOOKUP($O$3,'2016 Allocations'!$E$5:$BK$56,8,FALSE)</f>
        <v>6.34</v>
      </c>
      <c r="S3" s="17">
        <f>HLOOKUP($O$3,'2016 Allocations'!$E$5:$BK$56,9,FALSE)</f>
        <v>0.5</v>
      </c>
      <c r="T3" s="17">
        <f>HLOOKUP($O$3,'2016 Allocations'!$E$5:$BK$56,10,FALSE)</f>
        <v>0.5</v>
      </c>
      <c r="U3" s="17">
        <f>HLOOKUP($O$3,'2016 Allocations'!$E$5:$BK$56,11,FALSE)</f>
        <v>1.399</v>
      </c>
      <c r="V3" s="17">
        <f>HLOOKUP($O$3,'2016 Allocations'!$E$5:$BK$56,12,FALSE)</f>
        <v>0.69799999999999995</v>
      </c>
      <c r="W3" s="17">
        <f>HLOOKUP($O$3,'2016 Allocations'!$E$5:$BK$56,13,FALSE)</f>
        <v>0.58499999999999996</v>
      </c>
      <c r="X3" s="17">
        <f>HLOOKUP($O$3,'2016 Allocations'!$E$5:$BK$56,14,FALSE)</f>
        <v>0.35399999999999998</v>
      </c>
      <c r="Y3" s="17">
        <f>HLOOKUP($O$3,'2016 Allocations'!$E$5:$BK$56,15,FALSE)</f>
        <v>0.67700000000000005</v>
      </c>
      <c r="Z3" s="17">
        <f>HLOOKUP($O$3,'2016 Allocations'!$E$5:$BK$56,16,FALSE)</f>
        <v>4.665</v>
      </c>
      <c r="AA3" s="17">
        <f>HLOOKUP($O$3,'2016 Allocations'!$E$5:$BK$56,17,FALSE)</f>
        <v>0.45600000000000002</v>
      </c>
      <c r="AB3" s="17">
        <f>HLOOKUP($O$3,'2016 Allocations'!$E$5:$BK$56,18,FALSE)</f>
        <v>6.6289999999999996</v>
      </c>
      <c r="AC3" s="17">
        <f>HLOOKUP($O$3,'2016 Allocations'!$E$5:$BK$56,19,FALSE)</f>
        <v>0.81200000000000006</v>
      </c>
      <c r="AD3" s="17">
        <f>HLOOKUP($O$3,'2016 Allocations'!$E$5:$BK$56,20,FALSE)</f>
        <v>9.8000000000000004E-2</v>
      </c>
      <c r="AE3" s="17">
        <f>HLOOKUP($O$3,'2016 Allocations'!$E$5:$BK$56,21,FALSE)</f>
        <v>1.3220000000000001</v>
      </c>
      <c r="AF3" s="17">
        <f>HLOOKUP($O$3,'2016 Allocations'!$E$5:$BK$56,22,FALSE)</f>
        <v>1.2829999999999999</v>
      </c>
      <c r="AG3" s="17">
        <f>HLOOKUP($O$3,'2016 Allocations'!$E$5:$BK$56,23,FALSE)</f>
        <v>1.1200000000000001</v>
      </c>
      <c r="AH3" s="17">
        <f>HLOOKUP($O$3,'2016 Allocations'!$E$5:$BK$56,24,FALSE)</f>
        <v>3.6999999999999998E-2</v>
      </c>
      <c r="AI3" s="17">
        <f>HLOOKUP($O$3,'2016 Allocations'!$E$5:$BK$56,25,FALSE)</f>
        <v>0.312</v>
      </c>
      <c r="AJ3" s="17">
        <f>HLOOKUP($O$3,'2016 Allocations'!$E$5:$BK$56,26,FALSE)</f>
        <v>2.9000000000000001E-2</v>
      </c>
      <c r="AK3" s="17">
        <f>HLOOKUP($O$3,'2016 Allocations'!$E$5:$BK$56,27,FALSE)</f>
        <v>7.3999999999999996E-2</v>
      </c>
      <c r="AL3" s="17">
        <f>HLOOKUP($O$3,'2016 Allocations'!$E$5:$BK$56,28,FALSE)</f>
        <v>0.63700000000000001</v>
      </c>
      <c r="AM3" s="17">
        <f>HLOOKUP($O$3,'2016 Allocations'!$E$5:$BK$56,29,FALSE)</f>
        <v>0.90700000000000003</v>
      </c>
      <c r="AN3" s="17">
        <f>HLOOKUP($O$3,'2016 Allocations'!$E$5:$BK$56,30,FALSE)</f>
        <v>0.20200000000000001</v>
      </c>
      <c r="AO3" s="17">
        <f>HLOOKUP($O$3,'2016 Allocations'!$E$5:$BK$56,31,FALSE)</f>
        <v>0.12</v>
      </c>
      <c r="AP3" s="17">
        <f>HLOOKUP($O$3,'2016 Allocations'!$E$5:$BK$56,32,FALSE)</f>
        <v>0.105</v>
      </c>
      <c r="AQ3" s="17">
        <f>HLOOKUP($O$3,'2016 Allocations'!$E$5:$BK$56,33,FALSE)</f>
        <v>0.33300000000000002</v>
      </c>
      <c r="AR3" s="17">
        <f>HLOOKUP($O$3,'2016 Allocations'!$E$5:$BK$56,34,FALSE)</f>
        <v>0.157</v>
      </c>
      <c r="AS3" s="17">
        <f>HLOOKUP($O$3,'2016 Allocations'!$E$5:$BK$56,35,FALSE)</f>
        <v>0.73</v>
      </c>
      <c r="AT3" s="17">
        <f>HLOOKUP($O$3,'2016 Allocations'!$E$5:$BK$56,36,FALSE)</f>
        <v>0.21199999999999999</v>
      </c>
      <c r="AU3" s="17">
        <f>HLOOKUP($O$3,'2016 Allocations'!$E$5:$BK$56,37,FALSE)</f>
        <v>0.217</v>
      </c>
      <c r="AV3" s="17">
        <f>HLOOKUP($O$3,'2016 Allocations'!$E$5:$BK$56,38,FALSE)</f>
        <v>0.126</v>
      </c>
      <c r="AW3" s="17">
        <f>HLOOKUP($O$3,'2016 Allocations'!$E$5:$BK$56,39,FALSE)</f>
        <v>0.38100000000000001</v>
      </c>
      <c r="AX3" s="17">
        <f>HLOOKUP($O$3,'2016 Allocations'!$E$5:$BK$56,40,FALSE)</f>
        <v>0.121</v>
      </c>
      <c r="AY3" s="17">
        <f>HLOOKUP($O$3,'2016 Allocations'!$E$5:$BK$56,41,FALSE)</f>
        <v>0.112</v>
      </c>
      <c r="AZ3" s="17">
        <f>HLOOKUP($O$3,'2016 Allocations'!$E$5:$BK$56,42,FALSE)</f>
        <v>0.112</v>
      </c>
      <c r="BA3" s="17">
        <f>HLOOKUP($O$3,'2016 Allocations'!$E$5:$BK$56,43,FALSE)</f>
        <v>0.437</v>
      </c>
      <c r="BB3" s="17">
        <f>HLOOKUP($O$3,'2016 Allocations'!$E$5:$BK$56,44,FALSE)</f>
        <v>0.15</v>
      </c>
      <c r="BC3" s="17">
        <f>HLOOKUP($O$3,'2016 Allocations'!$E$5:$BK$56,45,FALSE)</f>
        <v>0.11899999999999999</v>
      </c>
      <c r="BD3" s="17">
        <f>HLOOKUP($O$3,'2016 Allocations'!$E$5:$BK$56,46,FALSE)</f>
        <v>0.497</v>
      </c>
      <c r="BE3" s="17">
        <f>HLOOKUP($O$3,'2016 Allocations'!$E$5:$BK$56,47,FALSE)</f>
        <v>0.69199999999999995</v>
      </c>
      <c r="BF3" s="17">
        <f>HLOOKUP($O$3,'2016 Allocations'!$E$5:$BK$56,48,FALSE)</f>
        <v>0.48099999999999998</v>
      </c>
      <c r="BG3" s="17">
        <f>HLOOKUP($O$3,'2016 Allocations'!$E$5:$BK$56,49,FALSE)</f>
        <v>0.111</v>
      </c>
      <c r="BH3" s="17">
        <f>HLOOKUP($O$3,'2016 Allocations'!$E$5:$BK$56,50,FALSE)</f>
        <v>0.122</v>
      </c>
      <c r="BI3" s="17">
        <f>HLOOKUP($O$3,'2016 Allocations'!$E$5:$BK$56,51,FALSE)</f>
        <v>0.12199999999999978</v>
      </c>
      <c r="BJ3" s="17">
        <f>HLOOKUP($O$3,'2016 Allocations'!$E$5:$BK$56,52,FALSE)</f>
        <v>0.11700000000000001</v>
      </c>
      <c r="BK3" s="19">
        <f>AO3+AP3+AQ3+AR3+AV3+AX3+AY3+AZ3+BB3+BC3+BF3+BG3+BH3+BI3+BJ3</f>
        <v>2.4079999999999999</v>
      </c>
      <c r="BL3" s="19">
        <f>AS3+AT3+AU3+AW3+BA3+BD3+BE3</f>
        <v>3.1660000000000004</v>
      </c>
      <c r="BM3" s="17"/>
    </row>
    <row r="4" spans="1:65" ht="7.5" customHeight="1" x14ac:dyDescent="0.3">
      <c r="A4" s="43"/>
      <c r="B4" s="28"/>
      <c r="C4" s="27"/>
      <c r="D4" s="28"/>
      <c r="E4" s="27"/>
      <c r="F4" s="27"/>
      <c r="G4" s="29"/>
      <c r="H4" s="29"/>
      <c r="I4" s="29"/>
      <c r="J4" s="28"/>
      <c r="K4" s="28"/>
      <c r="L4" s="28"/>
      <c r="M4" s="45"/>
      <c r="O4" s="21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22"/>
      <c r="AG4" s="17"/>
      <c r="AH4" s="17"/>
      <c r="AI4" s="22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9"/>
      <c r="BL4" s="19"/>
      <c r="BM4" s="17"/>
    </row>
    <row r="5" spans="1:65" ht="15.75" customHeight="1" x14ac:dyDescent="0.3">
      <c r="A5" s="43"/>
      <c r="B5" s="56" t="s">
        <v>51</v>
      </c>
      <c r="C5" s="123" t="s">
        <v>52</v>
      </c>
      <c r="D5" s="123"/>
      <c r="E5" s="123"/>
      <c r="F5" s="125" t="s">
        <v>53</v>
      </c>
      <c r="G5" s="126"/>
      <c r="H5" s="127"/>
      <c r="I5" s="56" t="s">
        <v>54</v>
      </c>
      <c r="J5" s="56" t="s">
        <v>55</v>
      </c>
      <c r="K5" s="69"/>
      <c r="L5" s="69"/>
      <c r="M5" s="45"/>
      <c r="O5" s="21"/>
      <c r="P5" s="17" t="s">
        <v>56</v>
      </c>
      <c r="Q5" s="17"/>
      <c r="R5" s="17"/>
      <c r="S5" s="17"/>
      <c r="T5" s="17"/>
      <c r="U5" s="17">
        <v>6.2731999999999992</v>
      </c>
      <c r="V5" s="17">
        <v>3.1291000000000002</v>
      </c>
      <c r="W5" s="17">
        <v>3.3098000000000001</v>
      </c>
      <c r="X5" s="17">
        <v>1.5870000000000002</v>
      </c>
      <c r="Y5" s="17">
        <v>5.0922000000000001</v>
      </c>
      <c r="Z5" s="17">
        <v>22.292300000000001</v>
      </c>
      <c r="AA5" s="17">
        <v>3.4146000000000001</v>
      </c>
      <c r="AB5" s="17">
        <v>31.100300000000001</v>
      </c>
      <c r="AC5" s="17">
        <v>5.0148000000000001</v>
      </c>
      <c r="AD5" s="17">
        <v>0</v>
      </c>
      <c r="AE5" s="17">
        <v>5.9291999999999998</v>
      </c>
      <c r="AF5" s="18">
        <v>0</v>
      </c>
      <c r="AG5" s="18">
        <v>5.0228000000000002</v>
      </c>
      <c r="AH5" s="18">
        <v>0</v>
      </c>
      <c r="AI5" s="18">
        <v>0</v>
      </c>
      <c r="AJ5" s="18">
        <v>0</v>
      </c>
      <c r="AK5" s="18">
        <v>0.90790000000000004</v>
      </c>
      <c r="AL5" s="18">
        <v>0</v>
      </c>
      <c r="AM5" s="18">
        <v>2.8576000000000001</v>
      </c>
      <c r="AN5" s="18">
        <v>4.0692000000000004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9"/>
      <c r="BL5" s="19"/>
      <c r="BM5" s="17"/>
    </row>
    <row r="6" spans="1:65" ht="16.7" customHeight="1" x14ac:dyDescent="0.3">
      <c r="A6" s="43"/>
      <c r="B6" s="99" t="str">
        <f>VLOOKUP(Pin,'2016 Giving'!$A:$M,4,FALSE)</f>
        <v>First Christian Church</v>
      </c>
      <c r="C6" s="124" t="str">
        <f>VLOOKUP(Pin,'2016 Giving'!$A:$M,5,FALSE)</f>
        <v>1327 Leighton Ave</v>
      </c>
      <c r="D6" s="124"/>
      <c r="E6" s="124"/>
      <c r="F6" s="128" t="str">
        <f>VLOOKUP(Pin,'2016 Giving'!$A:$M,6,FALSE)</f>
        <v>Anniston</v>
      </c>
      <c r="G6" s="129"/>
      <c r="H6" s="130"/>
      <c r="I6" s="58" t="str">
        <f>VLOOKUP(Pin,'2016 Giving'!$A:$M,7,FALSE)</f>
        <v>Alabama</v>
      </c>
      <c r="J6" s="58" t="str">
        <f>VLOOKUP(Pin,'2016 Giving'!$A:$M,8,FALSE)</f>
        <v>36207-4668</v>
      </c>
      <c r="K6" s="70"/>
      <c r="L6" s="70"/>
      <c r="M6" s="45"/>
      <c r="O6" s="21"/>
      <c r="P6" s="17" t="s">
        <v>57</v>
      </c>
      <c r="Q6" s="17">
        <f>ROUND(Q3*50%,4)</f>
        <v>32.395000000000003</v>
      </c>
      <c r="R6" s="17">
        <f t="shared" ref="R6:BJ6" si="0">ROUND(R3*50%,4)</f>
        <v>3.17</v>
      </c>
      <c r="S6" s="17">
        <f t="shared" si="0"/>
        <v>0.25</v>
      </c>
      <c r="T6" s="17">
        <f t="shared" si="0"/>
        <v>0.25</v>
      </c>
      <c r="U6" s="17">
        <f t="shared" si="0"/>
        <v>0.69950000000000001</v>
      </c>
      <c r="V6" s="17">
        <f t="shared" si="0"/>
        <v>0.34899999999999998</v>
      </c>
      <c r="W6" s="17">
        <f t="shared" si="0"/>
        <v>0.29249999999999998</v>
      </c>
      <c r="X6" s="17">
        <f t="shared" si="0"/>
        <v>0.17699999999999999</v>
      </c>
      <c r="Y6" s="17">
        <f t="shared" si="0"/>
        <v>0.33850000000000002</v>
      </c>
      <c r="Z6" s="17">
        <f t="shared" si="0"/>
        <v>2.3325</v>
      </c>
      <c r="AA6" s="17">
        <f t="shared" si="0"/>
        <v>0.22800000000000001</v>
      </c>
      <c r="AB6" s="17">
        <f t="shared" si="0"/>
        <v>3.3144999999999998</v>
      </c>
      <c r="AC6" s="17">
        <f t="shared" si="0"/>
        <v>0.40600000000000003</v>
      </c>
      <c r="AD6" s="17">
        <f t="shared" si="0"/>
        <v>4.9000000000000002E-2</v>
      </c>
      <c r="AE6" s="17">
        <f t="shared" si="0"/>
        <v>0.66100000000000003</v>
      </c>
      <c r="AF6" s="17">
        <f t="shared" si="0"/>
        <v>0.64149999999999996</v>
      </c>
      <c r="AG6" s="17">
        <f t="shared" si="0"/>
        <v>0.56000000000000005</v>
      </c>
      <c r="AH6" s="17">
        <f t="shared" si="0"/>
        <v>1.8499999999999999E-2</v>
      </c>
      <c r="AI6" s="17">
        <f t="shared" si="0"/>
        <v>0.156</v>
      </c>
      <c r="AJ6" s="17">
        <f t="shared" si="0"/>
        <v>1.4500000000000001E-2</v>
      </c>
      <c r="AK6" s="17">
        <f t="shared" si="0"/>
        <v>3.6999999999999998E-2</v>
      </c>
      <c r="AL6" s="17">
        <f t="shared" si="0"/>
        <v>0.31850000000000001</v>
      </c>
      <c r="AM6" s="17">
        <f t="shared" si="0"/>
        <v>0.45350000000000001</v>
      </c>
      <c r="AN6" s="17">
        <f t="shared" si="0"/>
        <v>0.10100000000000001</v>
      </c>
      <c r="AO6" s="17">
        <f t="shared" si="0"/>
        <v>0.06</v>
      </c>
      <c r="AP6" s="17">
        <f t="shared" si="0"/>
        <v>5.2499999999999998E-2</v>
      </c>
      <c r="AQ6" s="17">
        <f t="shared" si="0"/>
        <v>0.16650000000000001</v>
      </c>
      <c r="AR6" s="17">
        <f t="shared" si="0"/>
        <v>7.85E-2</v>
      </c>
      <c r="AS6" s="17">
        <f t="shared" si="0"/>
        <v>0.36499999999999999</v>
      </c>
      <c r="AT6" s="17">
        <f t="shared" si="0"/>
        <v>0.106</v>
      </c>
      <c r="AU6" s="17">
        <f t="shared" si="0"/>
        <v>0.1085</v>
      </c>
      <c r="AV6" s="17">
        <f t="shared" si="0"/>
        <v>6.3E-2</v>
      </c>
      <c r="AW6" s="17">
        <f t="shared" si="0"/>
        <v>0.1905</v>
      </c>
      <c r="AX6" s="17">
        <f t="shared" si="0"/>
        <v>6.0499999999999998E-2</v>
      </c>
      <c r="AY6" s="17">
        <f t="shared" si="0"/>
        <v>5.6000000000000001E-2</v>
      </c>
      <c r="AZ6" s="17">
        <f t="shared" si="0"/>
        <v>5.6000000000000001E-2</v>
      </c>
      <c r="BA6" s="17">
        <f t="shared" si="0"/>
        <v>0.2185</v>
      </c>
      <c r="BB6" s="17">
        <f t="shared" si="0"/>
        <v>7.4999999999999997E-2</v>
      </c>
      <c r="BC6" s="17">
        <f t="shared" si="0"/>
        <v>5.9499999999999997E-2</v>
      </c>
      <c r="BD6" s="17">
        <f t="shared" si="0"/>
        <v>0.2485</v>
      </c>
      <c r="BE6" s="17">
        <f t="shared" si="0"/>
        <v>0.34599999999999997</v>
      </c>
      <c r="BF6" s="17">
        <f t="shared" si="0"/>
        <v>0.24049999999999999</v>
      </c>
      <c r="BG6" s="17">
        <f t="shared" si="0"/>
        <v>5.5500000000000001E-2</v>
      </c>
      <c r="BH6" s="17">
        <f t="shared" si="0"/>
        <v>6.0999999999999999E-2</v>
      </c>
      <c r="BI6" s="17">
        <f t="shared" si="0"/>
        <v>6.0999999999999999E-2</v>
      </c>
      <c r="BJ6" s="17">
        <f t="shared" si="0"/>
        <v>5.8500000000000003E-2</v>
      </c>
      <c r="BK6" s="19">
        <f>AO6+AP6+AQ6+AR6+AV6+AX6+AY6+AZ6+BB6+BC6+BF6+BG6+BH6+BI6+BJ6</f>
        <v>1.204</v>
      </c>
      <c r="BL6" s="19">
        <f>AS6+AT6+AU6+AW6+BA6+BD6+BE6</f>
        <v>1.5830000000000002</v>
      </c>
      <c r="BM6" s="17">
        <v>50</v>
      </c>
    </row>
    <row r="7" spans="1:65" s="26" customFormat="1" ht="7.5" customHeight="1" x14ac:dyDescent="0.3">
      <c r="A7" s="43"/>
      <c r="B7" s="36"/>
      <c r="C7" s="36"/>
      <c r="D7" s="36"/>
      <c r="E7" s="36"/>
      <c r="F7" s="36"/>
      <c r="G7" s="36"/>
      <c r="H7" s="36"/>
      <c r="I7" s="37"/>
      <c r="J7" s="37"/>
      <c r="K7" s="37"/>
      <c r="L7" s="37"/>
      <c r="M7" s="45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  <c r="BL7" s="40"/>
      <c r="BM7" s="39"/>
    </row>
    <row r="8" spans="1:65" ht="15.75" x14ac:dyDescent="0.25">
      <c r="A8" s="43"/>
      <c r="B8" s="125" t="s">
        <v>335</v>
      </c>
      <c r="C8" s="127"/>
      <c r="D8" s="123" t="s">
        <v>400</v>
      </c>
      <c r="E8" s="123"/>
      <c r="F8" s="69"/>
      <c r="G8" s="30"/>
      <c r="H8" s="30"/>
      <c r="I8" s="31"/>
      <c r="J8" s="31"/>
      <c r="K8" s="31"/>
      <c r="L8" s="31"/>
      <c r="M8" s="46"/>
      <c r="O8" s="21"/>
      <c r="P8" s="17" t="s">
        <v>58</v>
      </c>
      <c r="Q8" s="17">
        <v>100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7"/>
      <c r="AH8" s="17"/>
      <c r="AI8" s="18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9"/>
      <c r="BL8" s="19"/>
      <c r="BM8" s="17"/>
    </row>
    <row r="9" spans="1:65" ht="15.75" x14ac:dyDescent="0.25">
      <c r="A9" s="43"/>
      <c r="B9" s="117" t="s">
        <v>340</v>
      </c>
      <c r="C9" s="118"/>
      <c r="D9" s="140">
        <f xml:space="preserve"> IFERROR(VLOOKUP(Pin,'2016 Giving'!$A:$N,9,FALSE),0)</f>
        <v>375</v>
      </c>
      <c r="E9" s="140"/>
      <c r="F9" s="71"/>
      <c r="G9" s="32"/>
      <c r="H9" s="32"/>
      <c r="I9" s="31"/>
      <c r="J9" s="31"/>
      <c r="K9" s="31"/>
      <c r="L9" s="31"/>
      <c r="M9" s="46"/>
      <c r="O9" s="21"/>
      <c r="P9" s="17" t="s">
        <v>59</v>
      </c>
      <c r="Q9" s="17">
        <v>50</v>
      </c>
      <c r="R9" s="17"/>
      <c r="S9" s="17"/>
      <c r="T9" s="17"/>
      <c r="U9" s="17"/>
      <c r="V9" s="17"/>
      <c r="W9" s="17"/>
      <c r="X9" s="17">
        <v>50</v>
      </c>
      <c r="Y9" s="17"/>
      <c r="Z9" s="17"/>
      <c r="AA9" s="17"/>
      <c r="AB9" s="17"/>
      <c r="AC9" s="17"/>
      <c r="AD9" s="17"/>
      <c r="AE9" s="17"/>
      <c r="AF9" s="18"/>
      <c r="AG9" s="17"/>
      <c r="AH9" s="19" t="s">
        <v>60</v>
      </c>
      <c r="AI9" s="19"/>
      <c r="AJ9" s="17"/>
      <c r="AK9" s="17"/>
      <c r="AL9" s="17"/>
      <c r="AM9" s="19" t="s">
        <v>61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9"/>
      <c r="BL9" s="19"/>
      <c r="BM9" s="17"/>
    </row>
    <row r="10" spans="1:65" ht="15.75" x14ac:dyDescent="0.25">
      <c r="A10" s="43"/>
      <c r="B10" s="117" t="s">
        <v>339</v>
      </c>
      <c r="C10" s="118"/>
      <c r="D10" s="140">
        <f xml:space="preserve"> IFERROR(VLOOKUP(Pin,'2016 Giving'!$A:$N,10,FALSE),0)</f>
        <v>0</v>
      </c>
      <c r="E10" s="140"/>
      <c r="F10" s="71"/>
      <c r="G10" s="32"/>
      <c r="H10" s="32"/>
      <c r="I10" s="31"/>
      <c r="J10" s="31"/>
      <c r="K10" s="31"/>
      <c r="L10" s="31"/>
      <c r="M10" s="46"/>
      <c r="O10" s="21"/>
      <c r="P10" s="17" t="s">
        <v>62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7"/>
      <c r="AH10" s="19">
        <f>AH3+AJ3+AL3</f>
        <v>0.70300000000000007</v>
      </c>
      <c r="AI10" s="19"/>
      <c r="AJ10" s="17"/>
      <c r="AK10" s="17"/>
      <c r="AL10" s="17"/>
      <c r="AM10" s="19">
        <f>AM3+AN3+AK3+S3+T3</f>
        <v>2.1829999999999998</v>
      </c>
      <c r="AN10" s="17"/>
      <c r="AO10" s="17">
        <v>2.2065999999999999</v>
      </c>
      <c r="AP10" s="17">
        <v>2.0629</v>
      </c>
      <c r="AQ10" s="17">
        <v>4.1448999999999998</v>
      </c>
      <c r="AR10" s="17">
        <v>2.6562999999999999</v>
      </c>
      <c r="AS10" s="17">
        <v>14.164899999999999</v>
      </c>
      <c r="AT10" s="17">
        <v>3.7202999999999999</v>
      </c>
      <c r="AU10" s="17">
        <v>3.7425999999999999</v>
      </c>
      <c r="AV10" s="17">
        <v>2.4824999999999999</v>
      </c>
      <c r="AW10" s="17">
        <v>4.4649999999999999</v>
      </c>
      <c r="AX10" s="17">
        <v>2.1646000000000001</v>
      </c>
      <c r="AY10" s="17">
        <v>2.3098000000000001</v>
      </c>
      <c r="AZ10" s="17">
        <v>1.8797000000000001</v>
      </c>
      <c r="BA10" s="17">
        <v>8.7862999999999989</v>
      </c>
      <c r="BB10" s="17">
        <v>3.8464999999999998</v>
      </c>
      <c r="BC10" s="17">
        <v>2.109</v>
      </c>
      <c r="BD10" s="17">
        <v>9.8733000000000004</v>
      </c>
      <c r="BE10" s="17">
        <v>12.047599999999999</v>
      </c>
      <c r="BF10" s="17">
        <v>7.9372999999999996</v>
      </c>
      <c r="BG10" s="17">
        <v>2.0764999999999998</v>
      </c>
      <c r="BH10" s="17">
        <v>2.5777000000000001</v>
      </c>
      <c r="BI10" s="17">
        <v>2.1800000000000002</v>
      </c>
      <c r="BJ10" s="17">
        <v>2.5657000000000001</v>
      </c>
      <c r="BK10" s="19">
        <v>43.2</v>
      </c>
      <c r="BL10" s="19">
        <v>56.8</v>
      </c>
      <c r="BM10" s="17"/>
    </row>
    <row r="11" spans="1:65" ht="15.75" x14ac:dyDescent="0.25">
      <c r="A11" s="43"/>
      <c r="B11" s="117" t="s">
        <v>336</v>
      </c>
      <c r="C11" s="118"/>
      <c r="D11" s="140">
        <f xml:space="preserve"> IFERROR(VLOOKUP(Pin,'2016 Giving'!$A:$N,11,FALSE),0)</f>
        <v>50</v>
      </c>
      <c r="E11" s="140"/>
      <c r="F11" s="71"/>
      <c r="G11" s="32"/>
      <c r="H11" s="32"/>
      <c r="I11" s="31"/>
      <c r="J11" s="31"/>
      <c r="K11" s="31"/>
      <c r="L11" s="31"/>
      <c r="M11" s="46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7"/>
      <c r="AH11" s="19">
        <f>AH5+AJ5+AL5</f>
        <v>0</v>
      </c>
      <c r="AI11" s="19"/>
      <c r="AJ11" s="17"/>
      <c r="AK11" s="17"/>
      <c r="AL11" s="17"/>
      <c r="AM11" s="19">
        <f>AM5+AN5+AK5</f>
        <v>7.8346999999999998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15.75" x14ac:dyDescent="0.25">
      <c r="A12" s="43"/>
      <c r="B12" s="117" t="s">
        <v>357</v>
      </c>
      <c r="C12" s="118"/>
      <c r="D12" s="140">
        <f xml:space="preserve"> IFERROR(VLOOKUP(Pin,'2016 Giving'!$A:$N,12,FALSE),0)</f>
        <v>0</v>
      </c>
      <c r="E12" s="140"/>
      <c r="F12" s="71"/>
      <c r="G12" s="32"/>
      <c r="H12" s="32"/>
      <c r="I12" s="31"/>
      <c r="J12" s="31"/>
      <c r="K12" s="31"/>
      <c r="L12" s="31"/>
      <c r="M12" s="46"/>
      <c r="O12" s="21"/>
      <c r="P12" s="17"/>
      <c r="Q12" s="17"/>
      <c r="R12" s="17"/>
      <c r="S12" s="17"/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7"/>
      <c r="AH12" s="19">
        <f>AH6+AJ6+AL6</f>
        <v>0.35150000000000003</v>
      </c>
      <c r="AI12" s="19"/>
      <c r="AJ12" s="17"/>
      <c r="AK12" s="17"/>
      <c r="AL12" s="17"/>
      <c r="AM12" s="19">
        <f>AM6+AN6+AK6+S6+T6</f>
        <v>1.0914999999999999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88"/>
      <c r="BL12" s="89"/>
      <c r="BM12" s="17"/>
    </row>
    <row r="13" spans="1:65" ht="15.75" x14ac:dyDescent="0.25">
      <c r="A13" s="43"/>
      <c r="B13" s="117" t="s">
        <v>337</v>
      </c>
      <c r="C13" s="118"/>
      <c r="D13" s="140">
        <f xml:space="preserve"> IFERROR(VLOOKUP(Pin,'2016 Giving'!$A:$N,13,FALSE),0)</f>
        <v>0</v>
      </c>
      <c r="E13" s="140"/>
      <c r="F13" s="71"/>
      <c r="G13" s="32"/>
      <c r="H13" s="32"/>
      <c r="I13" s="31"/>
      <c r="J13" s="31"/>
      <c r="K13" s="31"/>
      <c r="L13" s="31"/>
      <c r="M13" s="46"/>
      <c r="O13" s="4"/>
      <c r="T13" s="5"/>
      <c r="BK13" s="88"/>
    </row>
    <row r="14" spans="1:65" ht="15.75" x14ac:dyDescent="0.25">
      <c r="A14" s="43"/>
      <c r="B14" s="119" t="s">
        <v>338</v>
      </c>
      <c r="C14" s="119"/>
      <c r="D14" s="140">
        <f xml:space="preserve"> IFERROR(VLOOKUP(Pin,'2016 Giving'!$A:$N,14,FALSE),0)</f>
        <v>0</v>
      </c>
      <c r="E14" s="140"/>
      <c r="F14" s="71"/>
      <c r="G14" s="32"/>
      <c r="H14" s="32"/>
      <c r="I14" s="31"/>
      <c r="J14" s="31"/>
      <c r="K14" s="31"/>
      <c r="L14" s="31"/>
      <c r="M14" s="46"/>
      <c r="O14" s="4"/>
      <c r="R14" s="2"/>
      <c r="S14" s="2"/>
      <c r="T14" s="6"/>
      <c r="BK14" s="88"/>
    </row>
    <row r="15" spans="1:65" ht="7.5" customHeight="1" x14ac:dyDescent="0.25">
      <c r="A15" s="4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7"/>
      <c r="N15" s="14"/>
      <c r="O15" s="3"/>
      <c r="P15" s="14"/>
      <c r="Q15" s="14"/>
      <c r="R15" s="15"/>
      <c r="S15" s="15"/>
      <c r="T15" s="6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4"/>
      <c r="AH15" s="14"/>
      <c r="AI15" s="1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8"/>
      <c r="BM15" s="14"/>
    </row>
    <row r="16" spans="1:65" ht="19.5" customHeight="1" x14ac:dyDescent="0.3">
      <c r="A16" s="43"/>
      <c r="B16" s="131" t="s">
        <v>401</v>
      </c>
      <c r="C16" s="132"/>
      <c r="D16" s="132"/>
      <c r="E16" s="133"/>
      <c r="F16" s="29"/>
      <c r="G16" s="33"/>
      <c r="H16" s="33"/>
      <c r="I16" s="33"/>
      <c r="J16" s="33"/>
      <c r="K16" s="33"/>
      <c r="L16" s="33"/>
      <c r="M16" s="47"/>
      <c r="N16" s="14"/>
      <c r="O16" s="7"/>
      <c r="P16" s="14"/>
      <c r="Q16" s="14"/>
      <c r="R16" s="15"/>
      <c r="S16" s="15"/>
      <c r="T16" s="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14"/>
      <c r="AH16" s="14"/>
      <c r="AI16" s="15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88"/>
      <c r="BM16" s="14"/>
    </row>
    <row r="17" spans="1:65" ht="11.25" customHeight="1" x14ac:dyDescent="0.25">
      <c r="A17" s="43"/>
      <c r="B17" s="41"/>
      <c r="C17" s="83" t="s">
        <v>377</v>
      </c>
      <c r="D17" s="83" t="s">
        <v>317</v>
      </c>
      <c r="E17" s="84" t="s">
        <v>334</v>
      </c>
      <c r="F17" s="72"/>
      <c r="G17" s="34"/>
      <c r="H17" s="34"/>
      <c r="I17" s="34"/>
      <c r="J17" s="34"/>
      <c r="K17" s="34"/>
      <c r="L17" s="34"/>
      <c r="M17" s="48"/>
      <c r="N17" s="14"/>
      <c r="O17" s="7"/>
      <c r="P17" s="14"/>
      <c r="Q17" s="14"/>
      <c r="R17" s="15"/>
      <c r="S17" s="15"/>
      <c r="T17" s="6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4"/>
      <c r="AH17" s="14"/>
      <c r="AI17" s="15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88">
        <f t="shared" ref="BK17:BK18" si="1">+BK8+BL8</f>
        <v>0</v>
      </c>
      <c r="BM17" s="14"/>
    </row>
    <row r="18" spans="1:65" ht="15.75" x14ac:dyDescent="0.25">
      <c r="A18" s="43"/>
      <c r="B18" s="85" t="str">
        <f>Region</f>
        <v>ALABAMA - NORTHWEST FLORIDA</v>
      </c>
      <c r="C18" s="86" t="s">
        <v>1</v>
      </c>
      <c r="D18" s="53">
        <f>($D$9*$Q$3%)+($D$10*$Q$6%)+($D$14*$Q$8%)+($D$12*$Q$9%)</f>
        <v>242.96250000000001</v>
      </c>
      <c r="E18" s="54">
        <f t="shared" ref="E18:E38" si="2">D18/SUM($D$18:$D$38)</f>
        <v>0.57167647058823512</v>
      </c>
      <c r="F18" s="73"/>
      <c r="G18" s="32"/>
      <c r="H18" s="32"/>
      <c r="I18" s="32"/>
      <c r="J18" s="32"/>
      <c r="K18" s="32"/>
      <c r="L18" s="32"/>
      <c r="M18" s="49"/>
      <c r="N18" s="14"/>
      <c r="O18" s="7"/>
      <c r="P18" s="14"/>
      <c r="Q18" s="14"/>
      <c r="R18" s="15"/>
      <c r="S18" s="15"/>
      <c r="T18" s="6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4"/>
      <c r="AH18" s="14"/>
      <c r="AI18" s="15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88">
        <f t="shared" si="1"/>
        <v>0</v>
      </c>
      <c r="BM18" s="14"/>
    </row>
    <row r="19" spans="1:65" ht="15.75" x14ac:dyDescent="0.25">
      <c r="A19" s="43"/>
      <c r="B19" s="85" t="s">
        <v>319</v>
      </c>
      <c r="C19" s="86" t="s">
        <v>2</v>
      </c>
      <c r="D19" s="53">
        <f>($D$9*$R$3%)+($D$10*$R$6%)</f>
        <v>23.774999999999999</v>
      </c>
      <c r="E19" s="54">
        <f t="shared" si="2"/>
        <v>5.5941176470588209E-2</v>
      </c>
      <c r="F19" s="73"/>
      <c r="G19" s="32"/>
      <c r="H19" s="32"/>
      <c r="I19" s="32"/>
      <c r="J19" s="32"/>
      <c r="K19" s="32"/>
      <c r="L19" s="32"/>
      <c r="M19" s="49"/>
      <c r="N19" s="14"/>
      <c r="O19" s="7"/>
      <c r="P19" s="14"/>
      <c r="Q19" s="14"/>
      <c r="R19" s="14"/>
      <c r="S19" s="14"/>
      <c r="T19" s="5"/>
    </row>
    <row r="20" spans="1:65" ht="15.75" x14ac:dyDescent="0.25">
      <c r="A20" s="43"/>
      <c r="B20" s="87" t="s">
        <v>318</v>
      </c>
      <c r="C20" s="86" t="s">
        <v>324</v>
      </c>
      <c r="D20" s="53">
        <f>($D$9*$U$3%)+($D$10*$U$6%)+($D$11*$U$5%)</f>
        <v>8.3828499999999995</v>
      </c>
      <c r="E20" s="54">
        <f t="shared" si="2"/>
        <v>1.972435294117646E-2</v>
      </c>
      <c r="F20" s="73"/>
      <c r="G20" s="32"/>
      <c r="H20" s="32"/>
      <c r="I20" s="32"/>
      <c r="J20" s="32"/>
      <c r="K20" s="32"/>
      <c r="L20" s="32"/>
      <c r="M20" s="49"/>
      <c r="N20" s="14"/>
      <c r="O20" s="7"/>
      <c r="P20" s="14"/>
      <c r="Q20" s="14"/>
      <c r="R20" s="14"/>
      <c r="S20" s="14"/>
      <c r="T20" s="5"/>
    </row>
    <row r="21" spans="1:65" ht="15.75" x14ac:dyDescent="0.25">
      <c r="A21" s="43"/>
      <c r="B21" s="87" t="s">
        <v>364</v>
      </c>
      <c r="C21" s="86" t="s">
        <v>63</v>
      </c>
      <c r="D21" s="53">
        <f>($D$9*$V$3%)+($D$11*$V$5%)+($D$10*$V$6%)</f>
        <v>4.1820499999999994</v>
      </c>
      <c r="E21" s="54">
        <f t="shared" si="2"/>
        <v>9.8401176470588186E-3</v>
      </c>
      <c r="F21" s="73"/>
      <c r="G21" s="32"/>
      <c r="H21" s="32"/>
      <c r="I21" s="32"/>
      <c r="J21" s="32"/>
      <c r="K21" s="32"/>
      <c r="L21" s="32"/>
      <c r="M21" s="49"/>
      <c r="N21" s="14"/>
      <c r="O21" s="7"/>
      <c r="P21" s="14"/>
      <c r="Q21" s="14"/>
      <c r="R21" s="14"/>
      <c r="S21" s="14"/>
      <c r="T21" s="5"/>
    </row>
    <row r="22" spans="1:65" ht="15.75" x14ac:dyDescent="0.25">
      <c r="A22" s="43"/>
      <c r="B22" s="87" t="s">
        <v>64</v>
      </c>
      <c r="C22" s="86" t="s">
        <v>65</v>
      </c>
      <c r="D22" s="53">
        <f>($D$9*$W$3%)+($D$11*$W$5%)+($D$10*$W$6%)</f>
        <v>3.8486499999999997</v>
      </c>
      <c r="E22" s="54">
        <f t="shared" si="2"/>
        <v>9.0556470588235242E-3</v>
      </c>
      <c r="F22" s="73"/>
      <c r="G22" s="35"/>
      <c r="H22" s="35"/>
      <c r="I22" s="35"/>
      <c r="J22" s="35"/>
      <c r="K22" s="35"/>
      <c r="L22" s="35"/>
      <c r="M22" s="49"/>
      <c r="N22" s="14"/>
      <c r="O22" s="7"/>
      <c r="P22" s="14"/>
      <c r="Q22" s="14"/>
      <c r="R22" s="14"/>
      <c r="S22" s="14"/>
      <c r="T22" s="5"/>
    </row>
    <row r="23" spans="1:65" ht="15.75" x14ac:dyDescent="0.25">
      <c r="A23" s="43"/>
      <c r="B23" s="87" t="s">
        <v>17</v>
      </c>
      <c r="C23" s="86" t="s">
        <v>71</v>
      </c>
      <c r="D23" s="53">
        <f>($D$9*$AG$3%)+($D$11*$AG$5%)+($D$10*$AG$6%)</f>
        <v>6.7114000000000003</v>
      </c>
      <c r="E23" s="54">
        <f t="shared" si="2"/>
        <v>1.5791529411764701E-2</v>
      </c>
      <c r="F23" s="73"/>
      <c r="G23" s="35"/>
      <c r="H23" s="35"/>
      <c r="I23" s="35"/>
      <c r="J23" s="35"/>
      <c r="K23" s="35"/>
      <c r="L23" s="35"/>
      <c r="M23" s="49"/>
      <c r="N23" s="14"/>
      <c r="O23" s="7"/>
      <c r="P23" s="14"/>
      <c r="Q23" s="14"/>
      <c r="R23" s="14"/>
      <c r="S23" s="14"/>
      <c r="T23" s="14"/>
    </row>
    <row r="24" spans="1:65" ht="15.75" x14ac:dyDescent="0.25">
      <c r="A24" s="43"/>
      <c r="B24" s="87" t="s">
        <v>9</v>
      </c>
      <c r="C24" s="86" t="s">
        <v>66</v>
      </c>
      <c r="D24" s="53">
        <f>($D$9*$Y$3%)+($D$11*$Y$5%)+($D$10*$Y$6%)</f>
        <v>5.0848500000000003</v>
      </c>
      <c r="E24" s="54">
        <f t="shared" si="2"/>
        <v>1.1964352941176466E-2</v>
      </c>
      <c r="F24" s="73"/>
      <c r="G24" s="35"/>
      <c r="H24" s="35"/>
      <c r="I24" s="35"/>
      <c r="J24" s="35"/>
      <c r="K24" s="35"/>
      <c r="L24" s="35"/>
      <c r="M24" s="49"/>
      <c r="N24" s="14"/>
      <c r="O24" s="7"/>
      <c r="P24" s="14"/>
      <c r="Q24" s="14"/>
      <c r="R24" s="14"/>
      <c r="S24" s="14"/>
      <c r="T24" s="5"/>
    </row>
    <row r="25" spans="1:65" ht="15.75" x14ac:dyDescent="0.25">
      <c r="A25" s="43"/>
      <c r="B25" s="87" t="s">
        <v>8</v>
      </c>
      <c r="C25" s="86" t="s">
        <v>323</v>
      </c>
      <c r="D25" s="53">
        <f>($D$9*$X$3%)+($D$11*$X$5%)+($D$10*$X$6%)+($D$12*$X$9%)</f>
        <v>2.121</v>
      </c>
      <c r="E25" s="54">
        <f t="shared" si="2"/>
        <v>4.9905882352941156E-3</v>
      </c>
      <c r="F25" s="73"/>
      <c r="G25" s="35"/>
      <c r="H25" s="35"/>
      <c r="I25" s="35"/>
      <c r="J25" s="35"/>
      <c r="K25" s="35"/>
      <c r="L25" s="35"/>
      <c r="M25" s="49"/>
      <c r="N25" s="14"/>
      <c r="O25" s="7"/>
      <c r="P25" s="14"/>
      <c r="Q25" s="14"/>
      <c r="R25" s="14"/>
      <c r="S25" s="14"/>
      <c r="T25" s="5"/>
    </row>
    <row r="26" spans="1:65" ht="15.75" x14ac:dyDescent="0.25">
      <c r="A26" s="43"/>
      <c r="B26" s="87" t="s">
        <v>10</v>
      </c>
      <c r="C26" s="86" t="s">
        <v>67</v>
      </c>
      <c r="D26" s="53">
        <f>($D$9*$Z$3%)+($D$11*$Z$5%)+($D$10*$Z$6%)</f>
        <v>28.639899999999997</v>
      </c>
      <c r="E26" s="54">
        <f t="shared" si="2"/>
        <v>6.7387999999999962E-2</v>
      </c>
      <c r="F26" s="73"/>
      <c r="G26" s="35"/>
      <c r="H26" s="35"/>
      <c r="I26" s="35"/>
      <c r="J26" s="35"/>
      <c r="K26" s="35"/>
      <c r="L26" s="35"/>
      <c r="M26" s="49"/>
      <c r="N26" s="14"/>
      <c r="O26" s="7"/>
      <c r="P26" s="14"/>
      <c r="Q26" s="14"/>
      <c r="R26" s="14"/>
      <c r="S26" s="14"/>
      <c r="T26" s="5"/>
    </row>
    <row r="27" spans="1:65" ht="15.75" x14ac:dyDescent="0.25">
      <c r="A27" s="43"/>
      <c r="B27" s="87" t="s">
        <v>12</v>
      </c>
      <c r="C27" s="86" t="s">
        <v>68</v>
      </c>
      <c r="D27" s="53">
        <f>($D$9*$AB$3%)+($D$11*$AB$5%)+($D$10*$AB$6%)</f>
        <v>40.408900000000003</v>
      </c>
      <c r="E27" s="54">
        <f t="shared" si="2"/>
        <v>9.5079764705882322E-2</v>
      </c>
      <c r="F27" s="73"/>
      <c r="G27" s="35"/>
      <c r="H27" s="35"/>
      <c r="I27" s="35"/>
      <c r="J27" s="35"/>
      <c r="K27" s="35"/>
      <c r="L27" s="35"/>
      <c r="M27" s="49"/>
      <c r="N27" s="14"/>
      <c r="O27" s="7"/>
      <c r="P27" s="14"/>
      <c r="Q27" s="14"/>
      <c r="R27" s="14"/>
      <c r="S27" s="14"/>
      <c r="T27" s="5"/>
    </row>
    <row r="28" spans="1:65" ht="15.75" x14ac:dyDescent="0.25">
      <c r="A28" s="43"/>
      <c r="B28" s="87" t="s">
        <v>320</v>
      </c>
      <c r="C28" s="86" t="s">
        <v>321</v>
      </c>
      <c r="D28" s="53">
        <f>($D$9*$AA$3%)+($D$11*$AA$5%)+($D$10*$AA$6%)</f>
        <v>3.4173</v>
      </c>
      <c r="E28" s="54">
        <f t="shared" si="2"/>
        <v>8.0407058823529377E-3</v>
      </c>
      <c r="F28" s="73"/>
      <c r="G28" s="35"/>
      <c r="H28" s="35"/>
      <c r="I28" s="35"/>
      <c r="J28" s="35"/>
      <c r="K28" s="35"/>
      <c r="L28" s="35"/>
      <c r="M28" s="49"/>
      <c r="N28" s="14"/>
      <c r="O28" s="7"/>
      <c r="P28" s="14"/>
      <c r="Q28" s="14"/>
      <c r="R28" s="14"/>
      <c r="S28" s="14"/>
      <c r="T28" s="5"/>
    </row>
    <row r="29" spans="1:65" ht="15.75" x14ac:dyDescent="0.25">
      <c r="A29" s="43"/>
      <c r="B29" s="87" t="s">
        <v>363</v>
      </c>
      <c r="C29" s="86" t="s">
        <v>69</v>
      </c>
      <c r="D29" s="53">
        <f>($D$9*$AC$3%)+($D$11*$AC$5%)+($D$10*$AC$6%)</f>
        <v>5.5524000000000004</v>
      </c>
      <c r="E29" s="54">
        <f t="shared" si="2"/>
        <v>1.306447058823529E-2</v>
      </c>
      <c r="F29" s="73"/>
      <c r="G29" s="35"/>
      <c r="H29" s="35"/>
      <c r="I29" s="35"/>
      <c r="J29" s="35"/>
      <c r="K29" s="35"/>
      <c r="L29" s="35"/>
      <c r="M29" s="49"/>
      <c r="N29" s="14"/>
      <c r="O29" s="7"/>
      <c r="P29" s="14"/>
      <c r="Q29" s="14"/>
      <c r="R29" s="14"/>
      <c r="S29" s="14"/>
      <c r="T29" s="5"/>
    </row>
    <row r="30" spans="1:65" ht="15.75" x14ac:dyDescent="0.25">
      <c r="A30" s="43"/>
      <c r="B30" s="87" t="s">
        <v>76</v>
      </c>
      <c r="C30" s="86" t="s">
        <v>358</v>
      </c>
      <c r="D30" s="53">
        <f>($D$9*$AD$3%)+($D$11*$AD$5%)+($D$10*$AD$6%)</f>
        <v>0.36749999999999999</v>
      </c>
      <c r="E30" s="54">
        <f t="shared" si="2"/>
        <v>8.6470588235294083E-4</v>
      </c>
      <c r="F30" s="73"/>
      <c r="G30" s="35"/>
      <c r="H30" s="35"/>
      <c r="I30" s="35"/>
      <c r="J30" s="35"/>
      <c r="K30" s="35"/>
      <c r="L30" s="35"/>
      <c r="M30" s="49"/>
      <c r="N30" s="14"/>
      <c r="O30" s="7"/>
      <c r="P30" s="14"/>
      <c r="Q30" s="14"/>
      <c r="R30" s="14"/>
      <c r="S30" s="14"/>
      <c r="T30" s="5"/>
    </row>
    <row r="31" spans="1:65" ht="15.75" x14ac:dyDescent="0.25">
      <c r="A31" s="43"/>
      <c r="B31" s="87" t="s">
        <v>15</v>
      </c>
      <c r="C31" s="86" t="s">
        <v>359</v>
      </c>
      <c r="D31" s="53">
        <f>($D$9*$AE$3%)+($D$11*$AE$5%)+($D$10*$AE$6%)</f>
        <v>7.9221000000000004</v>
      </c>
      <c r="E31" s="54">
        <f t="shared" si="2"/>
        <v>1.8640235294117641E-2</v>
      </c>
      <c r="F31" s="73"/>
      <c r="G31" s="35"/>
      <c r="H31" s="35"/>
      <c r="I31" s="35"/>
      <c r="J31" s="35"/>
      <c r="K31" s="35"/>
      <c r="L31" s="35"/>
      <c r="M31" s="49"/>
      <c r="N31" s="14"/>
      <c r="O31" s="7"/>
      <c r="P31" s="14"/>
      <c r="Q31" s="14"/>
      <c r="R31" s="14"/>
      <c r="S31" s="14"/>
      <c r="T31" s="5"/>
    </row>
    <row r="32" spans="1:65" ht="15.75" x14ac:dyDescent="0.25">
      <c r="A32" s="43"/>
      <c r="B32" s="87" t="s">
        <v>16</v>
      </c>
      <c r="C32" s="86" t="s">
        <v>322</v>
      </c>
      <c r="D32" s="53">
        <f>($D$9*$AF$3%)+($D$11*$AF$5%)+($D$10*$AF$6%)</f>
        <v>4.8112499999999994</v>
      </c>
      <c r="E32" s="54">
        <f t="shared" si="2"/>
        <v>1.1320588235294112E-2</v>
      </c>
      <c r="F32" s="73"/>
      <c r="G32" s="35"/>
      <c r="H32" s="35"/>
      <c r="I32" s="35"/>
      <c r="J32" s="35"/>
      <c r="K32" s="35"/>
      <c r="L32" s="35"/>
      <c r="M32" s="49"/>
      <c r="N32" s="14"/>
      <c r="O32" s="7"/>
      <c r="P32" s="14"/>
      <c r="Q32" s="14"/>
      <c r="R32" s="14"/>
      <c r="S32" s="14"/>
      <c r="T32" s="8"/>
    </row>
    <row r="33" spans="1:35" ht="15.75" x14ac:dyDescent="0.25">
      <c r="A33" s="43"/>
      <c r="B33" s="87" t="s">
        <v>379</v>
      </c>
      <c r="C33" s="86" t="s">
        <v>333</v>
      </c>
      <c r="D33" s="53">
        <f>($D$9*$AM$10%)+($D$11*$AM$11%)+($D$10*$AM$12%)</f>
        <v>12.1036</v>
      </c>
      <c r="E33" s="54">
        <f t="shared" si="2"/>
        <v>2.8479058823529399E-2</v>
      </c>
      <c r="F33" s="73"/>
      <c r="G33" s="32"/>
      <c r="H33" s="134" t="s">
        <v>5513</v>
      </c>
      <c r="I33" s="135"/>
      <c r="J33" s="135"/>
      <c r="K33" s="135"/>
      <c r="L33" s="135"/>
      <c r="M33" s="49"/>
      <c r="N33" s="14"/>
      <c r="O33" s="7"/>
    </row>
    <row r="34" spans="1:35" ht="15.75" x14ac:dyDescent="0.25">
      <c r="A34" s="43"/>
      <c r="B34" s="87" t="s">
        <v>72</v>
      </c>
      <c r="C34" s="86" t="s">
        <v>73</v>
      </c>
      <c r="D34" s="53">
        <f>($D$9*$AI$3%)+($D$11*$AI$5%)+($D$10*$AI$6%)</f>
        <v>1.17</v>
      </c>
      <c r="E34" s="54">
        <f t="shared" si="2"/>
        <v>2.7529411764705869E-3</v>
      </c>
      <c r="F34" s="73"/>
      <c r="G34" s="75"/>
      <c r="H34" s="75" t="s">
        <v>350</v>
      </c>
      <c r="I34" s="35"/>
      <c r="J34" s="35"/>
      <c r="K34" s="77">
        <f>+D18</f>
        <v>242.96250000000001</v>
      </c>
      <c r="M34" s="49"/>
      <c r="N34" s="14"/>
      <c r="O34" s="7"/>
    </row>
    <row r="35" spans="1:35" ht="15.75" x14ac:dyDescent="0.25">
      <c r="A35" s="43"/>
      <c r="B35" s="87" t="s">
        <v>378</v>
      </c>
      <c r="C35" s="86" t="s">
        <v>360</v>
      </c>
      <c r="D35" s="53">
        <f>($D$9*$AH$10%)+($D$11*$AH$11%)+($D$10*$AH$12%)</f>
        <v>2.6362500000000004</v>
      </c>
      <c r="E35" s="54">
        <f t="shared" si="2"/>
        <v>6.2029411764705864E-3</v>
      </c>
      <c r="F35" s="73"/>
      <c r="G35" s="75"/>
      <c r="H35" s="75" t="s">
        <v>351</v>
      </c>
      <c r="I35" s="35"/>
      <c r="J35" s="35"/>
      <c r="K35" s="77">
        <f>SUM(D19:D36)</f>
        <v>161.13499999999999</v>
      </c>
      <c r="M35" s="49"/>
      <c r="N35" s="14"/>
      <c r="O35" s="7"/>
      <c r="P35" s="14"/>
      <c r="Q35" s="14"/>
      <c r="R35" s="14"/>
      <c r="S35" s="14"/>
      <c r="T35" s="14"/>
    </row>
    <row r="36" spans="1:35" ht="15.75" x14ac:dyDescent="0.25">
      <c r="A36" s="43"/>
      <c r="B36" s="87" t="s">
        <v>325</v>
      </c>
      <c r="C36" s="86" t="s">
        <v>48</v>
      </c>
      <c r="D36" s="53">
        <f>D10*50%</f>
        <v>0</v>
      </c>
      <c r="E36" s="54">
        <f t="shared" si="2"/>
        <v>0</v>
      </c>
      <c r="F36" s="73"/>
      <c r="G36" s="75"/>
      <c r="H36" s="75" t="s">
        <v>362</v>
      </c>
      <c r="I36" s="35"/>
      <c r="J36" s="35"/>
      <c r="K36" s="78">
        <f>SUM(D37:D38)</f>
        <v>20.902500000000003</v>
      </c>
      <c r="M36" s="49"/>
      <c r="N36" s="14"/>
      <c r="O36" s="7"/>
    </row>
    <row r="37" spans="1:35" ht="16.5" thickBot="1" x14ac:dyDescent="0.3">
      <c r="A37" s="43"/>
      <c r="B37" s="85" t="s">
        <v>326</v>
      </c>
      <c r="C37" s="86" t="s">
        <v>328</v>
      </c>
      <c r="D37" s="53">
        <f>($D$9*$BK$3%)+($D$10*$BK$6%)+($D$13*$BK$10%)</f>
        <v>9.0300000000000011</v>
      </c>
      <c r="E37" s="54">
        <f t="shared" si="2"/>
        <v>2.1247058823529407E-2</v>
      </c>
      <c r="F37" s="73"/>
      <c r="G37" s="75"/>
      <c r="H37" s="75" t="s">
        <v>361</v>
      </c>
      <c r="I37" s="26"/>
      <c r="J37" s="26"/>
      <c r="K37" s="79">
        <f>SUM(K34:K36)</f>
        <v>425</v>
      </c>
      <c r="M37" s="49"/>
      <c r="N37" s="14"/>
      <c r="O37" s="7"/>
      <c r="P37" s="14"/>
      <c r="Q37" s="14"/>
      <c r="R37" s="14"/>
      <c r="S37" s="14"/>
      <c r="T37" s="5"/>
    </row>
    <row r="38" spans="1:35" s="25" customFormat="1" ht="16.5" thickTop="1" x14ac:dyDescent="0.25">
      <c r="A38" s="43"/>
      <c r="B38" s="85" t="s">
        <v>327</v>
      </c>
      <c r="C38" s="86" t="s">
        <v>329</v>
      </c>
      <c r="D38" s="53">
        <f>($D$9*$BL$3%)+($D$10*$BL$6%)+($D$13*$BL$10%)</f>
        <v>11.8725</v>
      </c>
      <c r="E38" s="54">
        <f t="shared" si="2"/>
        <v>2.7935294117647048E-2</v>
      </c>
      <c r="F38" s="73"/>
      <c r="G38" s="75"/>
      <c r="H38" s="26"/>
      <c r="I38" s="26"/>
      <c r="J38" s="26"/>
      <c r="K38" s="26"/>
      <c r="L38" s="76"/>
      <c r="M38" s="49"/>
      <c r="O38" s="7"/>
      <c r="T38" s="5"/>
      <c r="AF38" s="24"/>
      <c r="AI38" s="24"/>
    </row>
    <row r="39" spans="1:35" s="25" customFormat="1" ht="15.75" customHeight="1" x14ac:dyDescent="0.25">
      <c r="A39" s="43"/>
      <c r="B39" s="136" t="s">
        <v>341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O39" s="7"/>
      <c r="T39" s="5"/>
      <c r="AF39" s="24"/>
      <c r="AI39" s="24"/>
    </row>
    <row r="40" spans="1:35" ht="7.5" customHeight="1" thickBot="1" x14ac:dyDescent="0.3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14"/>
      <c r="O40" s="7"/>
    </row>
    <row r="41" spans="1:35" x14ac:dyDescent="0.25">
      <c r="O41" s="7"/>
    </row>
    <row r="42" spans="1:35" x14ac:dyDescent="0.25">
      <c r="O42" s="7"/>
    </row>
    <row r="43" spans="1:35" x14ac:dyDescent="0.25">
      <c r="O43" s="7"/>
    </row>
    <row r="44" spans="1:35" x14ac:dyDescent="0.25">
      <c r="O44" s="7"/>
    </row>
    <row r="45" spans="1:35" x14ac:dyDescent="0.25">
      <c r="O45" s="7"/>
    </row>
    <row r="46" spans="1:35" x14ac:dyDescent="0.25">
      <c r="O46" s="7"/>
    </row>
  </sheetData>
  <sheetProtection algorithmName="SHA-512" hashValue="+r0qOy/c1ORBm/R9rbJsSjDNdyDX322Tpi4Bgoep0J5FAAPZqmcM6MOZy4ciYTceABUpbb/MvwWtyIrAXv9Urg==" saltValue="k4TDF1FSMH8Np62XMxOiYw==" spinCount="100000" sheet="1" objects="1" scenarios="1" formatCells="0"/>
  <mergeCells count="23">
    <mergeCell ref="B16:E16"/>
    <mergeCell ref="H33:L33"/>
    <mergeCell ref="B39:M39"/>
    <mergeCell ref="B1:M1"/>
    <mergeCell ref="D8:E8"/>
    <mergeCell ref="D9:E9"/>
    <mergeCell ref="D10:E10"/>
    <mergeCell ref="D11:E11"/>
    <mergeCell ref="D12:E12"/>
    <mergeCell ref="D13:E13"/>
    <mergeCell ref="D14:E14"/>
    <mergeCell ref="B8:C8"/>
    <mergeCell ref="B9:C9"/>
    <mergeCell ref="B10:C10"/>
    <mergeCell ref="B11:C11"/>
    <mergeCell ref="B12:C12"/>
    <mergeCell ref="B13:C13"/>
    <mergeCell ref="B14:C14"/>
    <mergeCell ref="G3:I3"/>
    <mergeCell ref="C5:E5"/>
    <mergeCell ref="C6:E6"/>
    <mergeCell ref="F5:H5"/>
    <mergeCell ref="F6:H6"/>
  </mergeCells>
  <dataValidations disablePrompts="1" count="1">
    <dataValidation type="list" allowBlank="1" showInputMessage="1" showErrorMessage="1" sqref="G4:I4">
      <formula1>#REF!</formula1>
    </dataValidation>
  </dataValidations>
  <printOptions verticalCentered="1"/>
  <pageMargins left="0" right="0" top="0" bottom="0" header="0" footer="0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K70"/>
  <sheetViews>
    <sheetView workbookViewId="0">
      <pane xSplit="3" ySplit="4" topLeftCell="AL5" activePane="bottomRight" state="frozen"/>
      <selection activeCell="B16" sqref="B16:E16"/>
      <selection pane="topRight" activeCell="B16" sqref="B16:E16"/>
      <selection pane="bottomLeft" activeCell="B16" sqref="B16:E16"/>
      <selection pane="bottomRight" activeCell="AX3" sqref="A3:XFD4"/>
    </sheetView>
  </sheetViews>
  <sheetFormatPr defaultRowHeight="15" x14ac:dyDescent="0.25"/>
  <cols>
    <col min="1" max="2" width="11.7109375" style="9" customWidth="1"/>
    <col min="3" max="3" width="11.5703125" style="10" bestFit="1" customWidth="1"/>
    <col min="4" max="4" width="11.5703125" style="10" customWidth="1"/>
    <col min="5" max="5" width="14.7109375" style="9" bestFit="1" customWidth="1"/>
    <col min="6" max="45" width="11.5703125" style="9" bestFit="1" customWidth="1"/>
    <col min="46" max="47" width="11.5703125" style="9" customWidth="1"/>
    <col min="48" max="48" width="11.5703125" style="80" customWidth="1"/>
    <col min="49" max="49" width="10.7109375" style="9" customWidth="1"/>
    <col min="50" max="50" width="10.42578125" style="9" bestFit="1" customWidth="1"/>
    <col min="51" max="51" width="9.140625" style="9"/>
    <col min="52" max="52" width="10.42578125" style="9" bestFit="1" customWidth="1"/>
    <col min="53" max="58" width="9.140625" style="9"/>
    <col min="59" max="62" width="8.7109375" style="9"/>
    <col min="63" max="258" width="9.140625" style="9"/>
    <col min="259" max="260" width="11.7109375" style="9" customWidth="1"/>
    <col min="261" max="261" width="11.5703125" style="9" bestFit="1" customWidth="1"/>
    <col min="262" max="262" width="11.5703125" style="9" customWidth="1"/>
    <col min="263" max="263" width="14.7109375" style="9" bestFit="1" customWidth="1"/>
    <col min="264" max="303" width="11.5703125" style="9" bestFit="1" customWidth="1"/>
    <col min="304" max="514" width="9.140625" style="9"/>
    <col min="515" max="516" width="11.7109375" style="9" customWidth="1"/>
    <col min="517" max="517" width="11.5703125" style="9" bestFit="1" customWidth="1"/>
    <col min="518" max="518" width="11.5703125" style="9" customWidth="1"/>
    <col min="519" max="519" width="14.7109375" style="9" bestFit="1" customWidth="1"/>
    <col min="520" max="559" width="11.5703125" style="9" bestFit="1" customWidth="1"/>
    <col min="560" max="770" width="9.140625" style="9"/>
    <col min="771" max="772" width="11.7109375" style="9" customWidth="1"/>
    <col min="773" max="773" width="11.5703125" style="9" bestFit="1" customWidth="1"/>
    <col min="774" max="774" width="11.5703125" style="9" customWidth="1"/>
    <col min="775" max="775" width="14.7109375" style="9" bestFit="1" customWidth="1"/>
    <col min="776" max="815" width="11.5703125" style="9" bestFit="1" customWidth="1"/>
    <col min="816" max="1026" width="9.140625" style="9"/>
    <col min="1027" max="1028" width="11.7109375" style="9" customWidth="1"/>
    <col min="1029" max="1029" width="11.5703125" style="9" bestFit="1" customWidth="1"/>
    <col min="1030" max="1030" width="11.5703125" style="9" customWidth="1"/>
    <col min="1031" max="1031" width="14.7109375" style="9" bestFit="1" customWidth="1"/>
    <col min="1032" max="1071" width="11.5703125" style="9" bestFit="1" customWidth="1"/>
    <col min="1072" max="1282" width="9.140625" style="9"/>
    <col min="1283" max="1284" width="11.7109375" style="9" customWidth="1"/>
    <col min="1285" max="1285" width="11.5703125" style="9" bestFit="1" customWidth="1"/>
    <col min="1286" max="1286" width="11.5703125" style="9" customWidth="1"/>
    <col min="1287" max="1287" width="14.7109375" style="9" bestFit="1" customWidth="1"/>
    <col min="1288" max="1327" width="11.5703125" style="9" bestFit="1" customWidth="1"/>
    <col min="1328" max="1538" width="9.140625" style="9"/>
    <col min="1539" max="1540" width="11.7109375" style="9" customWidth="1"/>
    <col min="1541" max="1541" width="11.5703125" style="9" bestFit="1" customWidth="1"/>
    <col min="1542" max="1542" width="11.5703125" style="9" customWidth="1"/>
    <col min="1543" max="1543" width="14.7109375" style="9" bestFit="1" customWidth="1"/>
    <col min="1544" max="1583" width="11.5703125" style="9" bestFit="1" customWidth="1"/>
    <col min="1584" max="1794" width="9.140625" style="9"/>
    <col min="1795" max="1796" width="11.7109375" style="9" customWidth="1"/>
    <col min="1797" max="1797" width="11.5703125" style="9" bestFit="1" customWidth="1"/>
    <col min="1798" max="1798" width="11.5703125" style="9" customWidth="1"/>
    <col min="1799" max="1799" width="14.7109375" style="9" bestFit="1" customWidth="1"/>
    <col min="1800" max="1839" width="11.5703125" style="9" bestFit="1" customWidth="1"/>
    <col min="1840" max="2050" width="9.140625" style="9"/>
    <col min="2051" max="2052" width="11.7109375" style="9" customWidth="1"/>
    <col min="2053" max="2053" width="11.5703125" style="9" bestFit="1" customWidth="1"/>
    <col min="2054" max="2054" width="11.5703125" style="9" customWidth="1"/>
    <col min="2055" max="2055" width="14.7109375" style="9" bestFit="1" customWidth="1"/>
    <col min="2056" max="2095" width="11.5703125" style="9" bestFit="1" customWidth="1"/>
    <col min="2096" max="2306" width="9.140625" style="9"/>
    <col min="2307" max="2308" width="11.7109375" style="9" customWidth="1"/>
    <col min="2309" max="2309" width="11.5703125" style="9" bestFit="1" customWidth="1"/>
    <col min="2310" max="2310" width="11.5703125" style="9" customWidth="1"/>
    <col min="2311" max="2311" width="14.7109375" style="9" bestFit="1" customWidth="1"/>
    <col min="2312" max="2351" width="11.5703125" style="9" bestFit="1" customWidth="1"/>
    <col min="2352" max="2562" width="9.140625" style="9"/>
    <col min="2563" max="2564" width="11.7109375" style="9" customWidth="1"/>
    <col min="2565" max="2565" width="11.5703125" style="9" bestFit="1" customWidth="1"/>
    <col min="2566" max="2566" width="11.5703125" style="9" customWidth="1"/>
    <col min="2567" max="2567" width="14.7109375" style="9" bestFit="1" customWidth="1"/>
    <col min="2568" max="2607" width="11.5703125" style="9" bestFit="1" customWidth="1"/>
    <col min="2608" max="2818" width="9.140625" style="9"/>
    <col min="2819" max="2820" width="11.7109375" style="9" customWidth="1"/>
    <col min="2821" max="2821" width="11.5703125" style="9" bestFit="1" customWidth="1"/>
    <col min="2822" max="2822" width="11.5703125" style="9" customWidth="1"/>
    <col min="2823" max="2823" width="14.7109375" style="9" bestFit="1" customWidth="1"/>
    <col min="2824" max="2863" width="11.5703125" style="9" bestFit="1" customWidth="1"/>
    <col min="2864" max="3074" width="9.140625" style="9"/>
    <col min="3075" max="3076" width="11.7109375" style="9" customWidth="1"/>
    <col min="3077" max="3077" width="11.5703125" style="9" bestFit="1" customWidth="1"/>
    <col min="3078" max="3078" width="11.5703125" style="9" customWidth="1"/>
    <col min="3079" max="3079" width="14.7109375" style="9" bestFit="1" customWidth="1"/>
    <col min="3080" max="3119" width="11.5703125" style="9" bestFit="1" customWidth="1"/>
    <col min="3120" max="3330" width="9.140625" style="9"/>
    <col min="3331" max="3332" width="11.7109375" style="9" customWidth="1"/>
    <col min="3333" max="3333" width="11.5703125" style="9" bestFit="1" customWidth="1"/>
    <col min="3334" max="3334" width="11.5703125" style="9" customWidth="1"/>
    <col min="3335" max="3335" width="14.7109375" style="9" bestFit="1" customWidth="1"/>
    <col min="3336" max="3375" width="11.5703125" style="9" bestFit="1" customWidth="1"/>
    <col min="3376" max="3586" width="9.140625" style="9"/>
    <col min="3587" max="3588" width="11.7109375" style="9" customWidth="1"/>
    <col min="3589" max="3589" width="11.5703125" style="9" bestFit="1" customWidth="1"/>
    <col min="3590" max="3590" width="11.5703125" style="9" customWidth="1"/>
    <col min="3591" max="3591" width="14.7109375" style="9" bestFit="1" customWidth="1"/>
    <col min="3592" max="3631" width="11.5703125" style="9" bestFit="1" customWidth="1"/>
    <col min="3632" max="3842" width="9.140625" style="9"/>
    <col min="3843" max="3844" width="11.7109375" style="9" customWidth="1"/>
    <col min="3845" max="3845" width="11.5703125" style="9" bestFit="1" customWidth="1"/>
    <col min="3846" max="3846" width="11.5703125" style="9" customWidth="1"/>
    <col min="3847" max="3847" width="14.7109375" style="9" bestFit="1" customWidth="1"/>
    <col min="3848" max="3887" width="11.5703125" style="9" bestFit="1" customWidth="1"/>
    <col min="3888" max="4098" width="9.140625" style="9"/>
    <col min="4099" max="4100" width="11.7109375" style="9" customWidth="1"/>
    <col min="4101" max="4101" width="11.5703125" style="9" bestFit="1" customWidth="1"/>
    <col min="4102" max="4102" width="11.5703125" style="9" customWidth="1"/>
    <col min="4103" max="4103" width="14.7109375" style="9" bestFit="1" customWidth="1"/>
    <col min="4104" max="4143" width="11.5703125" style="9" bestFit="1" customWidth="1"/>
    <col min="4144" max="4354" width="9.140625" style="9"/>
    <col min="4355" max="4356" width="11.7109375" style="9" customWidth="1"/>
    <col min="4357" max="4357" width="11.5703125" style="9" bestFit="1" customWidth="1"/>
    <col min="4358" max="4358" width="11.5703125" style="9" customWidth="1"/>
    <col min="4359" max="4359" width="14.7109375" style="9" bestFit="1" customWidth="1"/>
    <col min="4360" max="4399" width="11.5703125" style="9" bestFit="1" customWidth="1"/>
    <col min="4400" max="4610" width="9.140625" style="9"/>
    <col min="4611" max="4612" width="11.7109375" style="9" customWidth="1"/>
    <col min="4613" max="4613" width="11.5703125" style="9" bestFit="1" customWidth="1"/>
    <col min="4614" max="4614" width="11.5703125" style="9" customWidth="1"/>
    <col min="4615" max="4615" width="14.7109375" style="9" bestFit="1" customWidth="1"/>
    <col min="4616" max="4655" width="11.5703125" style="9" bestFit="1" customWidth="1"/>
    <col min="4656" max="4866" width="9.140625" style="9"/>
    <col min="4867" max="4868" width="11.7109375" style="9" customWidth="1"/>
    <col min="4869" max="4869" width="11.5703125" style="9" bestFit="1" customWidth="1"/>
    <col min="4870" max="4870" width="11.5703125" style="9" customWidth="1"/>
    <col min="4871" max="4871" width="14.7109375" style="9" bestFit="1" customWidth="1"/>
    <col min="4872" max="4911" width="11.5703125" style="9" bestFit="1" customWidth="1"/>
    <col min="4912" max="5122" width="9.140625" style="9"/>
    <col min="5123" max="5124" width="11.7109375" style="9" customWidth="1"/>
    <col min="5125" max="5125" width="11.5703125" style="9" bestFit="1" customWidth="1"/>
    <col min="5126" max="5126" width="11.5703125" style="9" customWidth="1"/>
    <col min="5127" max="5127" width="14.7109375" style="9" bestFit="1" customWidth="1"/>
    <col min="5128" max="5167" width="11.5703125" style="9" bestFit="1" customWidth="1"/>
    <col min="5168" max="5378" width="9.140625" style="9"/>
    <col min="5379" max="5380" width="11.7109375" style="9" customWidth="1"/>
    <col min="5381" max="5381" width="11.5703125" style="9" bestFit="1" customWidth="1"/>
    <col min="5382" max="5382" width="11.5703125" style="9" customWidth="1"/>
    <col min="5383" max="5383" width="14.7109375" style="9" bestFit="1" customWidth="1"/>
    <col min="5384" max="5423" width="11.5703125" style="9" bestFit="1" customWidth="1"/>
    <col min="5424" max="5634" width="9.140625" style="9"/>
    <col min="5635" max="5636" width="11.7109375" style="9" customWidth="1"/>
    <col min="5637" max="5637" width="11.5703125" style="9" bestFit="1" customWidth="1"/>
    <col min="5638" max="5638" width="11.5703125" style="9" customWidth="1"/>
    <col min="5639" max="5639" width="14.7109375" style="9" bestFit="1" customWidth="1"/>
    <col min="5640" max="5679" width="11.5703125" style="9" bestFit="1" customWidth="1"/>
    <col min="5680" max="5890" width="9.140625" style="9"/>
    <col min="5891" max="5892" width="11.7109375" style="9" customWidth="1"/>
    <col min="5893" max="5893" width="11.5703125" style="9" bestFit="1" customWidth="1"/>
    <col min="5894" max="5894" width="11.5703125" style="9" customWidth="1"/>
    <col min="5895" max="5895" width="14.7109375" style="9" bestFit="1" customWidth="1"/>
    <col min="5896" max="5935" width="11.5703125" style="9" bestFit="1" customWidth="1"/>
    <col min="5936" max="6146" width="9.140625" style="9"/>
    <col min="6147" max="6148" width="11.7109375" style="9" customWidth="1"/>
    <col min="6149" max="6149" width="11.5703125" style="9" bestFit="1" customWidth="1"/>
    <col min="6150" max="6150" width="11.5703125" style="9" customWidth="1"/>
    <col min="6151" max="6151" width="14.7109375" style="9" bestFit="1" customWidth="1"/>
    <col min="6152" max="6191" width="11.5703125" style="9" bestFit="1" customWidth="1"/>
    <col min="6192" max="6402" width="9.140625" style="9"/>
    <col min="6403" max="6404" width="11.7109375" style="9" customWidth="1"/>
    <col min="6405" max="6405" width="11.5703125" style="9" bestFit="1" customWidth="1"/>
    <col min="6406" max="6406" width="11.5703125" style="9" customWidth="1"/>
    <col min="6407" max="6407" width="14.7109375" style="9" bestFit="1" customWidth="1"/>
    <col min="6408" max="6447" width="11.5703125" style="9" bestFit="1" customWidth="1"/>
    <col min="6448" max="6658" width="9.140625" style="9"/>
    <col min="6659" max="6660" width="11.7109375" style="9" customWidth="1"/>
    <col min="6661" max="6661" width="11.5703125" style="9" bestFit="1" customWidth="1"/>
    <col min="6662" max="6662" width="11.5703125" style="9" customWidth="1"/>
    <col min="6663" max="6663" width="14.7109375" style="9" bestFit="1" customWidth="1"/>
    <col min="6664" max="6703" width="11.5703125" style="9" bestFit="1" customWidth="1"/>
    <col min="6704" max="6914" width="9.140625" style="9"/>
    <col min="6915" max="6916" width="11.7109375" style="9" customWidth="1"/>
    <col min="6917" max="6917" width="11.5703125" style="9" bestFit="1" customWidth="1"/>
    <col min="6918" max="6918" width="11.5703125" style="9" customWidth="1"/>
    <col min="6919" max="6919" width="14.7109375" style="9" bestFit="1" customWidth="1"/>
    <col min="6920" max="6959" width="11.5703125" style="9" bestFit="1" customWidth="1"/>
    <col min="6960" max="7170" width="9.140625" style="9"/>
    <col min="7171" max="7172" width="11.7109375" style="9" customWidth="1"/>
    <col min="7173" max="7173" width="11.5703125" style="9" bestFit="1" customWidth="1"/>
    <col min="7174" max="7174" width="11.5703125" style="9" customWidth="1"/>
    <col min="7175" max="7175" width="14.7109375" style="9" bestFit="1" customWidth="1"/>
    <col min="7176" max="7215" width="11.5703125" style="9" bestFit="1" customWidth="1"/>
    <col min="7216" max="7426" width="9.140625" style="9"/>
    <col min="7427" max="7428" width="11.7109375" style="9" customWidth="1"/>
    <col min="7429" max="7429" width="11.5703125" style="9" bestFit="1" customWidth="1"/>
    <col min="7430" max="7430" width="11.5703125" style="9" customWidth="1"/>
    <col min="7431" max="7431" width="14.7109375" style="9" bestFit="1" customWidth="1"/>
    <col min="7432" max="7471" width="11.5703125" style="9" bestFit="1" customWidth="1"/>
    <col min="7472" max="7682" width="9.140625" style="9"/>
    <col min="7683" max="7684" width="11.7109375" style="9" customWidth="1"/>
    <col min="7685" max="7685" width="11.5703125" style="9" bestFit="1" customWidth="1"/>
    <col min="7686" max="7686" width="11.5703125" style="9" customWidth="1"/>
    <col min="7687" max="7687" width="14.7109375" style="9" bestFit="1" customWidth="1"/>
    <col min="7688" max="7727" width="11.5703125" style="9" bestFit="1" customWidth="1"/>
    <col min="7728" max="7938" width="9.140625" style="9"/>
    <col min="7939" max="7940" width="11.7109375" style="9" customWidth="1"/>
    <col min="7941" max="7941" width="11.5703125" style="9" bestFit="1" customWidth="1"/>
    <col min="7942" max="7942" width="11.5703125" style="9" customWidth="1"/>
    <col min="7943" max="7943" width="14.7109375" style="9" bestFit="1" customWidth="1"/>
    <col min="7944" max="7983" width="11.5703125" style="9" bestFit="1" customWidth="1"/>
    <col min="7984" max="8194" width="9.140625" style="9"/>
    <col min="8195" max="8196" width="11.7109375" style="9" customWidth="1"/>
    <col min="8197" max="8197" width="11.5703125" style="9" bestFit="1" customWidth="1"/>
    <col min="8198" max="8198" width="11.5703125" style="9" customWidth="1"/>
    <col min="8199" max="8199" width="14.7109375" style="9" bestFit="1" customWidth="1"/>
    <col min="8200" max="8239" width="11.5703125" style="9" bestFit="1" customWidth="1"/>
    <col min="8240" max="8450" width="9.140625" style="9"/>
    <col min="8451" max="8452" width="11.7109375" style="9" customWidth="1"/>
    <col min="8453" max="8453" width="11.5703125" style="9" bestFit="1" customWidth="1"/>
    <col min="8454" max="8454" width="11.5703125" style="9" customWidth="1"/>
    <col min="8455" max="8455" width="14.7109375" style="9" bestFit="1" customWidth="1"/>
    <col min="8456" max="8495" width="11.5703125" style="9" bestFit="1" customWidth="1"/>
    <col min="8496" max="8706" width="9.140625" style="9"/>
    <col min="8707" max="8708" width="11.7109375" style="9" customWidth="1"/>
    <col min="8709" max="8709" width="11.5703125" style="9" bestFit="1" customWidth="1"/>
    <col min="8710" max="8710" width="11.5703125" style="9" customWidth="1"/>
    <col min="8711" max="8711" width="14.7109375" style="9" bestFit="1" customWidth="1"/>
    <col min="8712" max="8751" width="11.5703125" style="9" bestFit="1" customWidth="1"/>
    <col min="8752" max="8962" width="9.140625" style="9"/>
    <col min="8963" max="8964" width="11.7109375" style="9" customWidth="1"/>
    <col min="8965" max="8965" width="11.5703125" style="9" bestFit="1" customWidth="1"/>
    <col min="8966" max="8966" width="11.5703125" style="9" customWidth="1"/>
    <col min="8967" max="8967" width="14.7109375" style="9" bestFit="1" customWidth="1"/>
    <col min="8968" max="9007" width="11.5703125" style="9" bestFit="1" customWidth="1"/>
    <col min="9008" max="9218" width="9.140625" style="9"/>
    <col min="9219" max="9220" width="11.7109375" style="9" customWidth="1"/>
    <col min="9221" max="9221" width="11.5703125" style="9" bestFit="1" customWidth="1"/>
    <col min="9222" max="9222" width="11.5703125" style="9" customWidth="1"/>
    <col min="9223" max="9223" width="14.7109375" style="9" bestFit="1" customWidth="1"/>
    <col min="9224" max="9263" width="11.5703125" style="9" bestFit="1" customWidth="1"/>
    <col min="9264" max="9474" width="9.140625" style="9"/>
    <col min="9475" max="9476" width="11.7109375" style="9" customWidth="1"/>
    <col min="9477" max="9477" width="11.5703125" style="9" bestFit="1" customWidth="1"/>
    <col min="9478" max="9478" width="11.5703125" style="9" customWidth="1"/>
    <col min="9479" max="9479" width="14.7109375" style="9" bestFit="1" customWidth="1"/>
    <col min="9480" max="9519" width="11.5703125" style="9" bestFit="1" customWidth="1"/>
    <col min="9520" max="9730" width="9.140625" style="9"/>
    <col min="9731" max="9732" width="11.7109375" style="9" customWidth="1"/>
    <col min="9733" max="9733" width="11.5703125" style="9" bestFit="1" customWidth="1"/>
    <col min="9734" max="9734" width="11.5703125" style="9" customWidth="1"/>
    <col min="9735" max="9735" width="14.7109375" style="9" bestFit="1" customWidth="1"/>
    <col min="9736" max="9775" width="11.5703125" style="9" bestFit="1" customWidth="1"/>
    <col min="9776" max="9986" width="9.140625" style="9"/>
    <col min="9987" max="9988" width="11.7109375" style="9" customWidth="1"/>
    <col min="9989" max="9989" width="11.5703125" style="9" bestFit="1" customWidth="1"/>
    <col min="9990" max="9990" width="11.5703125" style="9" customWidth="1"/>
    <col min="9991" max="9991" width="14.7109375" style="9" bestFit="1" customWidth="1"/>
    <col min="9992" max="10031" width="11.5703125" style="9" bestFit="1" customWidth="1"/>
    <col min="10032" max="10242" width="9.140625" style="9"/>
    <col min="10243" max="10244" width="11.7109375" style="9" customWidth="1"/>
    <col min="10245" max="10245" width="11.5703125" style="9" bestFit="1" customWidth="1"/>
    <col min="10246" max="10246" width="11.5703125" style="9" customWidth="1"/>
    <col min="10247" max="10247" width="14.7109375" style="9" bestFit="1" customWidth="1"/>
    <col min="10248" max="10287" width="11.5703125" style="9" bestFit="1" customWidth="1"/>
    <col min="10288" max="10498" width="9.140625" style="9"/>
    <col min="10499" max="10500" width="11.7109375" style="9" customWidth="1"/>
    <col min="10501" max="10501" width="11.5703125" style="9" bestFit="1" customWidth="1"/>
    <col min="10502" max="10502" width="11.5703125" style="9" customWidth="1"/>
    <col min="10503" max="10503" width="14.7109375" style="9" bestFit="1" customWidth="1"/>
    <col min="10504" max="10543" width="11.5703125" style="9" bestFit="1" customWidth="1"/>
    <col min="10544" max="10754" width="9.140625" style="9"/>
    <col min="10755" max="10756" width="11.7109375" style="9" customWidth="1"/>
    <col min="10757" max="10757" width="11.5703125" style="9" bestFit="1" customWidth="1"/>
    <col min="10758" max="10758" width="11.5703125" style="9" customWidth="1"/>
    <col min="10759" max="10759" width="14.7109375" style="9" bestFit="1" customWidth="1"/>
    <col min="10760" max="10799" width="11.5703125" style="9" bestFit="1" customWidth="1"/>
    <col min="10800" max="11010" width="9.140625" style="9"/>
    <col min="11011" max="11012" width="11.7109375" style="9" customWidth="1"/>
    <col min="11013" max="11013" width="11.5703125" style="9" bestFit="1" customWidth="1"/>
    <col min="11014" max="11014" width="11.5703125" style="9" customWidth="1"/>
    <col min="11015" max="11015" width="14.7109375" style="9" bestFit="1" customWidth="1"/>
    <col min="11016" max="11055" width="11.5703125" style="9" bestFit="1" customWidth="1"/>
    <col min="11056" max="11266" width="9.140625" style="9"/>
    <col min="11267" max="11268" width="11.7109375" style="9" customWidth="1"/>
    <col min="11269" max="11269" width="11.5703125" style="9" bestFit="1" customWidth="1"/>
    <col min="11270" max="11270" width="11.5703125" style="9" customWidth="1"/>
    <col min="11271" max="11271" width="14.7109375" style="9" bestFit="1" customWidth="1"/>
    <col min="11272" max="11311" width="11.5703125" style="9" bestFit="1" customWidth="1"/>
    <col min="11312" max="11522" width="9.140625" style="9"/>
    <col min="11523" max="11524" width="11.7109375" style="9" customWidth="1"/>
    <col min="11525" max="11525" width="11.5703125" style="9" bestFit="1" customWidth="1"/>
    <col min="11526" max="11526" width="11.5703125" style="9" customWidth="1"/>
    <col min="11527" max="11527" width="14.7109375" style="9" bestFit="1" customWidth="1"/>
    <col min="11528" max="11567" width="11.5703125" style="9" bestFit="1" customWidth="1"/>
    <col min="11568" max="11778" width="9.140625" style="9"/>
    <col min="11779" max="11780" width="11.7109375" style="9" customWidth="1"/>
    <col min="11781" max="11781" width="11.5703125" style="9" bestFit="1" customWidth="1"/>
    <col min="11782" max="11782" width="11.5703125" style="9" customWidth="1"/>
    <col min="11783" max="11783" width="14.7109375" style="9" bestFit="1" customWidth="1"/>
    <col min="11784" max="11823" width="11.5703125" style="9" bestFit="1" customWidth="1"/>
    <col min="11824" max="12034" width="9.140625" style="9"/>
    <col min="12035" max="12036" width="11.7109375" style="9" customWidth="1"/>
    <col min="12037" max="12037" width="11.5703125" style="9" bestFit="1" customWidth="1"/>
    <col min="12038" max="12038" width="11.5703125" style="9" customWidth="1"/>
    <col min="12039" max="12039" width="14.7109375" style="9" bestFit="1" customWidth="1"/>
    <col min="12040" max="12079" width="11.5703125" style="9" bestFit="1" customWidth="1"/>
    <col min="12080" max="12290" width="9.140625" style="9"/>
    <col min="12291" max="12292" width="11.7109375" style="9" customWidth="1"/>
    <col min="12293" max="12293" width="11.5703125" style="9" bestFit="1" customWidth="1"/>
    <col min="12294" max="12294" width="11.5703125" style="9" customWidth="1"/>
    <col min="12295" max="12295" width="14.7109375" style="9" bestFit="1" customWidth="1"/>
    <col min="12296" max="12335" width="11.5703125" style="9" bestFit="1" customWidth="1"/>
    <col min="12336" max="12546" width="9.140625" style="9"/>
    <col min="12547" max="12548" width="11.7109375" style="9" customWidth="1"/>
    <col min="12549" max="12549" width="11.5703125" style="9" bestFit="1" customWidth="1"/>
    <col min="12550" max="12550" width="11.5703125" style="9" customWidth="1"/>
    <col min="12551" max="12551" width="14.7109375" style="9" bestFit="1" customWidth="1"/>
    <col min="12552" max="12591" width="11.5703125" style="9" bestFit="1" customWidth="1"/>
    <col min="12592" max="12802" width="9.140625" style="9"/>
    <col min="12803" max="12804" width="11.7109375" style="9" customWidth="1"/>
    <col min="12805" max="12805" width="11.5703125" style="9" bestFit="1" customWidth="1"/>
    <col min="12806" max="12806" width="11.5703125" style="9" customWidth="1"/>
    <col min="12807" max="12807" width="14.7109375" style="9" bestFit="1" customWidth="1"/>
    <col min="12808" max="12847" width="11.5703125" style="9" bestFit="1" customWidth="1"/>
    <col min="12848" max="13058" width="9.140625" style="9"/>
    <col min="13059" max="13060" width="11.7109375" style="9" customWidth="1"/>
    <col min="13061" max="13061" width="11.5703125" style="9" bestFit="1" customWidth="1"/>
    <col min="13062" max="13062" width="11.5703125" style="9" customWidth="1"/>
    <col min="13063" max="13063" width="14.7109375" style="9" bestFit="1" customWidth="1"/>
    <col min="13064" max="13103" width="11.5703125" style="9" bestFit="1" customWidth="1"/>
    <col min="13104" max="13314" width="9.140625" style="9"/>
    <col min="13315" max="13316" width="11.7109375" style="9" customWidth="1"/>
    <col min="13317" max="13317" width="11.5703125" style="9" bestFit="1" customWidth="1"/>
    <col min="13318" max="13318" width="11.5703125" style="9" customWidth="1"/>
    <col min="13319" max="13319" width="14.7109375" style="9" bestFit="1" customWidth="1"/>
    <col min="13320" max="13359" width="11.5703125" style="9" bestFit="1" customWidth="1"/>
    <col min="13360" max="13570" width="9.140625" style="9"/>
    <col min="13571" max="13572" width="11.7109375" style="9" customWidth="1"/>
    <col min="13573" max="13573" width="11.5703125" style="9" bestFit="1" customWidth="1"/>
    <col min="13574" max="13574" width="11.5703125" style="9" customWidth="1"/>
    <col min="13575" max="13575" width="14.7109375" style="9" bestFit="1" customWidth="1"/>
    <col min="13576" max="13615" width="11.5703125" style="9" bestFit="1" customWidth="1"/>
    <col min="13616" max="13826" width="9.140625" style="9"/>
    <col min="13827" max="13828" width="11.7109375" style="9" customWidth="1"/>
    <col min="13829" max="13829" width="11.5703125" style="9" bestFit="1" customWidth="1"/>
    <col min="13830" max="13830" width="11.5703125" style="9" customWidth="1"/>
    <col min="13831" max="13831" width="14.7109375" style="9" bestFit="1" customWidth="1"/>
    <col min="13832" max="13871" width="11.5703125" style="9" bestFit="1" customWidth="1"/>
    <col min="13872" max="14082" width="9.140625" style="9"/>
    <col min="14083" max="14084" width="11.7109375" style="9" customWidth="1"/>
    <col min="14085" max="14085" width="11.5703125" style="9" bestFit="1" customWidth="1"/>
    <col min="14086" max="14086" width="11.5703125" style="9" customWidth="1"/>
    <col min="14087" max="14087" width="14.7109375" style="9" bestFit="1" customWidth="1"/>
    <col min="14088" max="14127" width="11.5703125" style="9" bestFit="1" customWidth="1"/>
    <col min="14128" max="14338" width="9.140625" style="9"/>
    <col min="14339" max="14340" width="11.7109375" style="9" customWidth="1"/>
    <col min="14341" max="14341" width="11.5703125" style="9" bestFit="1" customWidth="1"/>
    <col min="14342" max="14342" width="11.5703125" style="9" customWidth="1"/>
    <col min="14343" max="14343" width="14.7109375" style="9" bestFit="1" customWidth="1"/>
    <col min="14344" max="14383" width="11.5703125" style="9" bestFit="1" customWidth="1"/>
    <col min="14384" max="14594" width="9.140625" style="9"/>
    <col min="14595" max="14596" width="11.7109375" style="9" customWidth="1"/>
    <col min="14597" max="14597" width="11.5703125" style="9" bestFit="1" customWidth="1"/>
    <col min="14598" max="14598" width="11.5703125" style="9" customWidth="1"/>
    <col min="14599" max="14599" width="14.7109375" style="9" bestFit="1" customWidth="1"/>
    <col min="14600" max="14639" width="11.5703125" style="9" bestFit="1" customWidth="1"/>
    <col min="14640" max="14850" width="9.140625" style="9"/>
    <col min="14851" max="14852" width="11.7109375" style="9" customWidth="1"/>
    <col min="14853" max="14853" width="11.5703125" style="9" bestFit="1" customWidth="1"/>
    <col min="14854" max="14854" width="11.5703125" style="9" customWidth="1"/>
    <col min="14855" max="14855" width="14.7109375" style="9" bestFit="1" customWidth="1"/>
    <col min="14856" max="14895" width="11.5703125" style="9" bestFit="1" customWidth="1"/>
    <col min="14896" max="15106" width="9.140625" style="9"/>
    <col min="15107" max="15108" width="11.7109375" style="9" customWidth="1"/>
    <col min="15109" max="15109" width="11.5703125" style="9" bestFit="1" customWidth="1"/>
    <col min="15110" max="15110" width="11.5703125" style="9" customWidth="1"/>
    <col min="15111" max="15111" width="14.7109375" style="9" bestFit="1" customWidth="1"/>
    <col min="15112" max="15151" width="11.5703125" style="9" bestFit="1" customWidth="1"/>
    <col min="15152" max="15362" width="9.140625" style="9"/>
    <col min="15363" max="15364" width="11.7109375" style="9" customWidth="1"/>
    <col min="15365" max="15365" width="11.5703125" style="9" bestFit="1" customWidth="1"/>
    <col min="15366" max="15366" width="11.5703125" style="9" customWidth="1"/>
    <col min="15367" max="15367" width="14.7109375" style="9" bestFit="1" customWidth="1"/>
    <col min="15368" max="15407" width="11.5703125" style="9" bestFit="1" customWidth="1"/>
    <col min="15408" max="15618" width="9.140625" style="9"/>
    <col min="15619" max="15620" width="11.7109375" style="9" customWidth="1"/>
    <col min="15621" max="15621" width="11.5703125" style="9" bestFit="1" customWidth="1"/>
    <col min="15622" max="15622" width="11.5703125" style="9" customWidth="1"/>
    <col min="15623" max="15623" width="14.7109375" style="9" bestFit="1" customWidth="1"/>
    <col min="15624" max="15663" width="11.5703125" style="9" bestFit="1" customWidth="1"/>
    <col min="15664" max="15874" width="9.140625" style="9"/>
    <col min="15875" max="15876" width="11.7109375" style="9" customWidth="1"/>
    <col min="15877" max="15877" width="11.5703125" style="9" bestFit="1" customWidth="1"/>
    <col min="15878" max="15878" width="11.5703125" style="9" customWidth="1"/>
    <col min="15879" max="15879" width="14.7109375" style="9" bestFit="1" customWidth="1"/>
    <col min="15880" max="15919" width="11.5703125" style="9" bestFit="1" customWidth="1"/>
    <col min="15920" max="16130" width="9.140625" style="9"/>
    <col min="16131" max="16132" width="11.7109375" style="9" customWidth="1"/>
    <col min="16133" max="16133" width="11.5703125" style="9" bestFit="1" customWidth="1"/>
    <col min="16134" max="16134" width="11.5703125" style="9" customWidth="1"/>
    <col min="16135" max="16135" width="14.7109375" style="9" bestFit="1" customWidth="1"/>
    <col min="16136" max="16175" width="11.5703125" style="9" bestFit="1" customWidth="1"/>
    <col min="16176" max="16382" width="9.140625" style="9"/>
    <col min="16383" max="16384" width="9.140625" style="9" customWidth="1"/>
  </cols>
  <sheetData>
    <row r="1" spans="1:63" x14ac:dyDescent="0.25">
      <c r="D1" s="13" t="s">
        <v>117</v>
      </c>
      <c r="AV1" s="113" t="s">
        <v>494</v>
      </c>
      <c r="AW1" s="114"/>
    </row>
    <row r="2" spans="1:63" s="11" customFormat="1" x14ac:dyDescent="0.25">
      <c r="A2" s="93" t="s">
        <v>116</v>
      </c>
      <c r="B2" s="93"/>
      <c r="D2" s="94"/>
      <c r="R2" s="95"/>
      <c r="AJ2" s="96"/>
      <c r="AO2" s="97"/>
      <c r="AV2" s="115">
        <v>40061</v>
      </c>
      <c r="AW2" s="116">
        <v>60034</v>
      </c>
      <c r="BA2" s="11">
        <v>260460</v>
      </c>
      <c r="BE2" s="11">
        <v>100035</v>
      </c>
      <c r="BI2" s="11">
        <v>440280</v>
      </c>
      <c r="BK2" s="11">
        <v>470018</v>
      </c>
    </row>
    <row r="3" spans="1:63" s="90" customFormat="1" x14ac:dyDescent="0.25">
      <c r="E3" s="90" t="s">
        <v>115</v>
      </c>
      <c r="F3" s="90" t="s">
        <v>114</v>
      </c>
      <c r="G3" s="90" t="s">
        <v>113</v>
      </c>
      <c r="H3" s="90" t="s">
        <v>112</v>
      </c>
      <c r="I3" s="90" t="s">
        <v>111</v>
      </c>
      <c r="J3" s="90" t="s">
        <v>110</v>
      </c>
      <c r="K3" s="90" t="s">
        <v>109</v>
      </c>
      <c r="L3" s="90" t="s">
        <v>108</v>
      </c>
      <c r="M3" s="90" t="s">
        <v>107</v>
      </c>
      <c r="N3" s="90" t="s">
        <v>106</v>
      </c>
      <c r="O3" s="90" t="s">
        <v>105</v>
      </c>
      <c r="P3" s="90" t="s">
        <v>104</v>
      </c>
      <c r="Q3" s="90" t="s">
        <v>103</v>
      </c>
      <c r="R3" s="90" t="s">
        <v>102</v>
      </c>
      <c r="S3" s="90" t="s">
        <v>101</v>
      </c>
      <c r="T3" s="90" t="s">
        <v>100</v>
      </c>
      <c r="U3" s="90" t="s">
        <v>99</v>
      </c>
      <c r="V3" s="90" t="s">
        <v>98</v>
      </c>
      <c r="W3" s="90" t="s">
        <v>97</v>
      </c>
      <c r="X3" s="90" t="s">
        <v>96</v>
      </c>
      <c r="Y3" s="90" t="s">
        <v>95</v>
      </c>
      <c r="Z3" s="90" t="s">
        <v>94</v>
      </c>
      <c r="AA3" s="90" t="s">
        <v>93</v>
      </c>
      <c r="AB3" s="90" t="s">
        <v>92</v>
      </c>
      <c r="AC3" s="90" t="s">
        <v>91</v>
      </c>
      <c r="AD3" s="90" t="s">
        <v>90</v>
      </c>
      <c r="AE3" s="90" t="s">
        <v>89</v>
      </c>
      <c r="AF3" s="90" t="s">
        <v>88</v>
      </c>
      <c r="AG3" s="90" t="s">
        <v>87</v>
      </c>
      <c r="AH3" s="90" t="s">
        <v>86</v>
      </c>
      <c r="AI3" s="90" t="s">
        <v>85</v>
      </c>
      <c r="AJ3" s="90" t="s">
        <v>84</v>
      </c>
      <c r="AM3" s="90" t="s">
        <v>83</v>
      </c>
      <c r="AO3" s="90" t="s">
        <v>82</v>
      </c>
      <c r="AP3" s="90" t="s">
        <v>82</v>
      </c>
      <c r="AQ3" s="90" t="s">
        <v>82</v>
      </c>
      <c r="AR3" s="90" t="s">
        <v>82</v>
      </c>
      <c r="AS3" s="91" t="s">
        <v>82</v>
      </c>
      <c r="AT3" s="91" t="s">
        <v>429</v>
      </c>
      <c r="AU3" s="91" t="s">
        <v>430</v>
      </c>
      <c r="AV3" s="91"/>
      <c r="AW3" s="92" t="s">
        <v>367</v>
      </c>
      <c r="AX3" s="90">
        <v>370176</v>
      </c>
      <c r="AY3" s="90">
        <v>260182</v>
      </c>
      <c r="AZ3" s="90">
        <v>340351</v>
      </c>
      <c r="BA3" s="90">
        <v>170163</v>
      </c>
      <c r="BB3" s="90">
        <v>170212</v>
      </c>
      <c r="BC3" s="90">
        <v>330083</v>
      </c>
      <c r="BD3" s="90">
        <v>60013</v>
      </c>
      <c r="BE3" s="90">
        <v>100039</v>
      </c>
      <c r="BF3" s="90">
        <v>260315</v>
      </c>
      <c r="BG3" s="90">
        <v>360046</v>
      </c>
      <c r="BH3" s="90">
        <v>370061</v>
      </c>
      <c r="BI3" s="90">
        <v>440354</v>
      </c>
      <c r="BJ3" s="90">
        <v>100060</v>
      </c>
      <c r="BK3" s="90">
        <v>470046</v>
      </c>
    </row>
    <row r="4" spans="1:63" x14ac:dyDescent="0.25">
      <c r="A4" s="62"/>
      <c r="B4" s="62"/>
      <c r="C4" s="62"/>
      <c r="D4" s="66" t="s">
        <v>81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81"/>
      <c r="AW4" s="11"/>
    </row>
    <row r="5" spans="1:63" s="11" customFormat="1" x14ac:dyDescent="0.25">
      <c r="A5" s="64"/>
      <c r="B5" s="64"/>
      <c r="C5" s="64"/>
      <c r="D5" s="67"/>
      <c r="E5" s="64">
        <v>1</v>
      </c>
      <c r="F5" s="64">
        <v>2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37</v>
      </c>
      <c r="N5" s="64">
        <v>38</v>
      </c>
      <c r="O5" s="64">
        <v>11</v>
      </c>
      <c r="P5" s="64">
        <v>12</v>
      </c>
      <c r="Q5" s="64">
        <v>13</v>
      </c>
      <c r="R5" s="64">
        <v>113</v>
      </c>
      <c r="S5" s="64">
        <v>14</v>
      </c>
      <c r="T5" s="64">
        <v>16</v>
      </c>
      <c r="U5" s="64">
        <v>17</v>
      </c>
      <c r="V5" s="64">
        <v>19</v>
      </c>
      <c r="W5" s="64">
        <v>20</v>
      </c>
      <c r="X5" s="64">
        <v>21</v>
      </c>
      <c r="Y5" s="64">
        <v>22</v>
      </c>
      <c r="Z5" s="64">
        <v>23</v>
      </c>
      <c r="AA5" s="64">
        <v>24</v>
      </c>
      <c r="AB5" s="64">
        <v>25</v>
      </c>
      <c r="AC5" s="64">
        <v>26</v>
      </c>
      <c r="AD5" s="64">
        <v>27</v>
      </c>
      <c r="AE5" s="64">
        <v>28</v>
      </c>
      <c r="AF5" s="64">
        <v>29</v>
      </c>
      <c r="AG5" s="64">
        <v>30</v>
      </c>
      <c r="AH5" s="64">
        <v>31</v>
      </c>
      <c r="AI5" s="64">
        <v>32</v>
      </c>
      <c r="AJ5" s="64">
        <v>34</v>
      </c>
      <c r="AK5" s="64">
        <v>134</v>
      </c>
      <c r="AL5" s="64">
        <v>234</v>
      </c>
      <c r="AM5" s="64">
        <v>35</v>
      </c>
      <c r="AN5" s="64">
        <v>36</v>
      </c>
      <c r="AO5" s="64">
        <v>138</v>
      </c>
      <c r="AP5" s="64">
        <v>238</v>
      </c>
      <c r="AQ5" s="64">
        <v>338</v>
      </c>
      <c r="AR5" s="64">
        <v>438</v>
      </c>
      <c r="AS5" s="64">
        <v>538</v>
      </c>
      <c r="AT5" s="64">
        <v>107</v>
      </c>
      <c r="AU5" s="64">
        <v>126</v>
      </c>
      <c r="AV5" s="81">
        <v>7538</v>
      </c>
      <c r="AW5" s="11">
        <v>600</v>
      </c>
      <c r="AX5" s="11">
        <v>176</v>
      </c>
      <c r="AY5" s="11">
        <v>182</v>
      </c>
      <c r="AZ5" s="11">
        <v>351</v>
      </c>
      <c r="BA5" s="11">
        <v>460</v>
      </c>
      <c r="BB5" s="11">
        <v>212</v>
      </c>
      <c r="BC5" s="11">
        <v>83</v>
      </c>
      <c r="BD5" s="11">
        <v>907</v>
      </c>
      <c r="BE5" s="11">
        <v>908</v>
      </c>
      <c r="BF5" s="11">
        <v>917</v>
      </c>
      <c r="BG5" s="11">
        <v>924</v>
      </c>
      <c r="BH5" s="11">
        <v>925</v>
      </c>
      <c r="BI5" s="11">
        <v>930</v>
      </c>
      <c r="BJ5" s="11">
        <v>988</v>
      </c>
      <c r="BK5" s="11">
        <v>934</v>
      </c>
    </row>
    <row r="6" spans="1:63" x14ac:dyDescent="0.25">
      <c r="A6" s="63" t="s">
        <v>1</v>
      </c>
      <c r="B6" s="62"/>
      <c r="C6" s="62"/>
      <c r="D6" s="62"/>
      <c r="E6" s="63">
        <v>64.790000000000006</v>
      </c>
      <c r="F6" s="63">
        <v>65.09</v>
      </c>
      <c r="G6" s="63">
        <v>65</v>
      </c>
      <c r="H6" s="63">
        <v>92.66</v>
      </c>
      <c r="I6" s="63">
        <v>55.59</v>
      </c>
      <c r="J6" s="63">
        <v>53.89</v>
      </c>
      <c r="K6" s="63">
        <v>47.09</v>
      </c>
      <c r="L6" s="63">
        <v>60</v>
      </c>
      <c r="M6" s="63">
        <v>40.79</v>
      </c>
      <c r="N6" s="63">
        <v>56.008000000000003</v>
      </c>
      <c r="O6" s="63">
        <v>40.19</v>
      </c>
      <c r="P6" s="63">
        <v>40.19</v>
      </c>
      <c r="Q6" s="63">
        <v>48</v>
      </c>
      <c r="R6" s="63">
        <v>41.49</v>
      </c>
      <c r="S6" s="63">
        <v>40.19</v>
      </c>
      <c r="T6" s="63">
        <v>68.09</v>
      </c>
      <c r="U6" s="63">
        <v>40.69</v>
      </c>
      <c r="V6" s="63">
        <v>92.66</v>
      </c>
      <c r="W6" s="63">
        <v>60.79</v>
      </c>
      <c r="X6" s="63">
        <v>49.207999999999998</v>
      </c>
      <c r="Y6" s="63">
        <v>92.66</v>
      </c>
      <c r="Z6" s="63">
        <v>67.09</v>
      </c>
      <c r="AA6" s="63">
        <v>40.19</v>
      </c>
      <c r="AB6" s="63">
        <v>48</v>
      </c>
      <c r="AC6" s="63">
        <v>67.19</v>
      </c>
      <c r="AD6" s="63">
        <v>45.19</v>
      </c>
      <c r="AE6" s="63">
        <v>65.09</v>
      </c>
      <c r="AF6" s="63">
        <v>92.66</v>
      </c>
      <c r="AG6" s="63">
        <v>32.090000000000003</v>
      </c>
      <c r="AH6" s="63">
        <v>50</v>
      </c>
      <c r="AI6" s="63">
        <v>50</v>
      </c>
      <c r="AJ6" s="63">
        <v>57</v>
      </c>
      <c r="AK6" s="63">
        <v>42.79</v>
      </c>
      <c r="AL6" s="63">
        <v>50</v>
      </c>
      <c r="AM6" s="63">
        <v>60.99</v>
      </c>
      <c r="AN6" s="63">
        <v>0</v>
      </c>
      <c r="AO6" s="63">
        <v>75</v>
      </c>
      <c r="AP6" s="63">
        <v>58</v>
      </c>
      <c r="AQ6" s="63">
        <v>50</v>
      </c>
      <c r="AR6" s="63">
        <v>60</v>
      </c>
      <c r="AS6" s="63">
        <v>70</v>
      </c>
      <c r="AT6" s="63">
        <v>72.69</v>
      </c>
      <c r="AU6" s="63">
        <v>77.123999999999995</v>
      </c>
      <c r="AV6" s="80">
        <v>100</v>
      </c>
      <c r="AW6" s="9">
        <v>50.000100000000003</v>
      </c>
    </row>
    <row r="7" spans="1:63" x14ac:dyDescent="0.25">
      <c r="A7" s="63" t="s">
        <v>2</v>
      </c>
      <c r="B7" s="62"/>
      <c r="C7" s="62"/>
      <c r="D7" s="62"/>
      <c r="E7" s="63">
        <v>6.34</v>
      </c>
      <c r="F7" s="63">
        <v>6.34</v>
      </c>
      <c r="G7" s="63">
        <v>6.35</v>
      </c>
      <c r="H7" s="63">
        <v>6.34</v>
      </c>
      <c r="I7" s="63">
        <v>6.34</v>
      </c>
      <c r="J7" s="63">
        <v>6.34</v>
      </c>
      <c r="K7" s="63">
        <v>6.34</v>
      </c>
      <c r="L7" s="63">
        <v>6</v>
      </c>
      <c r="M7" s="63">
        <v>6.34</v>
      </c>
      <c r="N7" s="63">
        <v>6.34</v>
      </c>
      <c r="O7" s="63">
        <v>6.34</v>
      </c>
      <c r="P7" s="63">
        <v>6.34</v>
      </c>
      <c r="Q7" s="63">
        <v>6.3380000000000001</v>
      </c>
      <c r="R7" s="63">
        <v>6.34</v>
      </c>
      <c r="S7" s="63">
        <v>6.34</v>
      </c>
      <c r="T7" s="63">
        <v>6.34</v>
      </c>
      <c r="U7" s="63">
        <v>6.34</v>
      </c>
      <c r="V7" s="63">
        <v>6.34</v>
      </c>
      <c r="W7" s="63">
        <v>6.34</v>
      </c>
      <c r="X7" s="63">
        <v>6.34</v>
      </c>
      <c r="Y7" s="63">
        <v>6.34</v>
      </c>
      <c r="Z7" s="63">
        <v>6.34</v>
      </c>
      <c r="AA7" s="63">
        <v>6.34</v>
      </c>
      <c r="AB7" s="63">
        <v>6.34</v>
      </c>
      <c r="AC7" s="63">
        <v>6.34</v>
      </c>
      <c r="AD7" s="63">
        <v>6.34</v>
      </c>
      <c r="AE7" s="63">
        <v>6.34</v>
      </c>
      <c r="AF7" s="63">
        <v>6.34</v>
      </c>
      <c r="AG7" s="63">
        <v>6.34</v>
      </c>
      <c r="AH7" s="63">
        <v>3</v>
      </c>
      <c r="AI7" s="63">
        <v>6.3</v>
      </c>
      <c r="AJ7" s="63">
        <v>7</v>
      </c>
      <c r="AK7" s="63">
        <v>6.34</v>
      </c>
      <c r="AL7" s="63">
        <v>6</v>
      </c>
      <c r="AM7" s="63">
        <v>6.34</v>
      </c>
      <c r="AN7" s="63">
        <v>6.34</v>
      </c>
      <c r="AO7" s="63">
        <v>6.34</v>
      </c>
      <c r="AP7" s="63">
        <v>6.34</v>
      </c>
      <c r="AQ7" s="63">
        <v>6.34</v>
      </c>
      <c r="AR7" s="63">
        <v>6.34</v>
      </c>
      <c r="AS7" s="63">
        <v>6.34</v>
      </c>
      <c r="AT7" s="63">
        <v>6.34</v>
      </c>
      <c r="AU7" s="63">
        <v>6.34</v>
      </c>
      <c r="AW7" s="9">
        <v>8.3332999999999995</v>
      </c>
    </row>
    <row r="8" spans="1:63" x14ac:dyDescent="0.25">
      <c r="A8" s="63" t="s">
        <v>80</v>
      </c>
      <c r="B8" s="62"/>
      <c r="C8" s="68"/>
      <c r="D8" s="62"/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0</v>
      </c>
      <c r="M8" s="63">
        <v>1</v>
      </c>
      <c r="N8" s="63">
        <v>1</v>
      </c>
      <c r="O8" s="63">
        <v>1</v>
      </c>
      <c r="P8" s="63">
        <v>1</v>
      </c>
      <c r="Q8" s="63">
        <v>0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>
        <v>1</v>
      </c>
      <c r="AE8" s="63">
        <v>1</v>
      </c>
      <c r="AF8" s="63">
        <v>1</v>
      </c>
      <c r="AG8" s="63">
        <v>1</v>
      </c>
      <c r="AH8" s="63">
        <v>1</v>
      </c>
      <c r="AI8" s="63">
        <v>1</v>
      </c>
      <c r="AJ8" s="63">
        <v>0</v>
      </c>
      <c r="AK8" s="63">
        <v>1</v>
      </c>
      <c r="AL8" s="63">
        <v>1</v>
      </c>
      <c r="AM8" s="63">
        <v>1</v>
      </c>
      <c r="AN8" s="63">
        <v>1</v>
      </c>
      <c r="AO8" s="63">
        <v>1</v>
      </c>
      <c r="AP8" s="63">
        <v>1</v>
      </c>
      <c r="AQ8" s="63">
        <v>1</v>
      </c>
      <c r="AR8" s="63">
        <v>1</v>
      </c>
      <c r="AS8" s="63">
        <v>1</v>
      </c>
      <c r="AT8" s="63">
        <v>1</v>
      </c>
      <c r="AU8" s="63">
        <v>1</v>
      </c>
      <c r="AW8" s="9">
        <v>8.3333999999999993</v>
      </c>
    </row>
    <row r="9" spans="1:63" x14ac:dyDescent="0.25">
      <c r="A9" s="63" t="s">
        <v>79</v>
      </c>
      <c r="B9" s="62"/>
      <c r="C9" s="68"/>
      <c r="D9" s="62"/>
      <c r="E9" s="63">
        <v>22.295999999999999</v>
      </c>
      <c r="F9" s="63">
        <v>22.056000000000001</v>
      </c>
      <c r="G9" s="63">
        <v>22.12</v>
      </c>
      <c r="H9" s="63">
        <v>0</v>
      </c>
      <c r="I9" s="63">
        <v>29.655999999999999</v>
      </c>
      <c r="J9" s="63">
        <v>31.015999999999998</v>
      </c>
      <c r="K9" s="63">
        <v>36.456000000000003</v>
      </c>
      <c r="L9" s="63">
        <v>27.2</v>
      </c>
      <c r="M9" s="63">
        <v>41.496000000000002</v>
      </c>
      <c r="N9" s="63">
        <v>29.321999999999999</v>
      </c>
      <c r="O9" s="63">
        <v>41.975999999999999</v>
      </c>
      <c r="P9" s="63">
        <v>41.975999999999999</v>
      </c>
      <c r="Q9" s="63">
        <v>36.53</v>
      </c>
      <c r="R9" s="63">
        <v>40.936</v>
      </c>
      <c r="S9" s="63">
        <v>41.975999999999999</v>
      </c>
      <c r="T9" s="63">
        <v>19.655999999999999</v>
      </c>
      <c r="U9" s="63">
        <v>41.576000000000001</v>
      </c>
      <c r="V9" s="63">
        <v>0</v>
      </c>
      <c r="W9" s="63">
        <v>25.495999999999999</v>
      </c>
      <c r="X9" s="63">
        <v>34.762</v>
      </c>
      <c r="Y9" s="63">
        <v>0</v>
      </c>
      <c r="Z9" s="63">
        <v>20.456</v>
      </c>
      <c r="AA9" s="63">
        <v>41.975999999999999</v>
      </c>
      <c r="AB9" s="63">
        <v>35.728000000000002</v>
      </c>
      <c r="AC9" s="63">
        <v>20.376000000000001</v>
      </c>
      <c r="AD9" s="63">
        <v>37.975999999999999</v>
      </c>
      <c r="AE9" s="63">
        <v>22.056000000000001</v>
      </c>
      <c r="AF9" s="63">
        <v>0</v>
      </c>
      <c r="AG9" s="63">
        <v>48.456000000000003</v>
      </c>
      <c r="AH9" s="63">
        <v>36.799999999999997</v>
      </c>
      <c r="AI9" s="63">
        <v>34.160000000000004</v>
      </c>
      <c r="AJ9" s="63">
        <v>29</v>
      </c>
      <c r="AK9" s="63">
        <v>39.896000000000001</v>
      </c>
      <c r="AL9" s="63">
        <v>34.4</v>
      </c>
      <c r="AM9" s="63">
        <v>25.335999999999999</v>
      </c>
      <c r="AN9" s="63">
        <v>74.128</v>
      </c>
      <c r="AO9" s="63">
        <v>14.128</v>
      </c>
      <c r="AP9" s="63">
        <v>27.728000000000002</v>
      </c>
      <c r="AQ9" s="63">
        <v>34.128</v>
      </c>
      <c r="AR9" s="63">
        <v>26.128</v>
      </c>
      <c r="AS9" s="63">
        <v>18.128</v>
      </c>
      <c r="AT9" s="63">
        <v>15.976000000000001</v>
      </c>
      <c r="AU9" s="63">
        <v>12.429</v>
      </c>
      <c r="AW9" s="9">
        <v>33.333199999999998</v>
      </c>
    </row>
    <row r="10" spans="1:63" x14ac:dyDescent="0.25">
      <c r="A10" s="63" t="s">
        <v>78</v>
      </c>
      <c r="B10" s="62"/>
      <c r="C10" s="62"/>
      <c r="D10" s="62"/>
      <c r="E10" s="63">
        <v>5.5739999999999998</v>
      </c>
      <c r="F10" s="63">
        <v>5.5140000000000002</v>
      </c>
      <c r="G10" s="63">
        <v>5.53</v>
      </c>
      <c r="H10" s="63">
        <v>0</v>
      </c>
      <c r="I10" s="63">
        <v>7.4139999999999997</v>
      </c>
      <c r="J10" s="63">
        <v>7.7539999999999996</v>
      </c>
      <c r="K10" s="63">
        <v>9.1140000000000008</v>
      </c>
      <c r="L10" s="63">
        <v>6.8</v>
      </c>
      <c r="M10" s="63">
        <v>10.374000000000001</v>
      </c>
      <c r="N10" s="63">
        <v>7.33</v>
      </c>
      <c r="O10" s="63">
        <v>10.494</v>
      </c>
      <c r="P10" s="63">
        <v>10.494</v>
      </c>
      <c r="Q10" s="63">
        <v>9.1319999999999997</v>
      </c>
      <c r="R10" s="63">
        <v>10.234</v>
      </c>
      <c r="S10" s="63">
        <v>10.494</v>
      </c>
      <c r="T10" s="63">
        <v>4.9140000000000006</v>
      </c>
      <c r="U10" s="63">
        <v>10.394</v>
      </c>
      <c r="V10" s="63">
        <v>0</v>
      </c>
      <c r="W10" s="63">
        <v>6.3740000000000006</v>
      </c>
      <c r="X10" s="63">
        <v>8.69</v>
      </c>
      <c r="Y10" s="63">
        <v>0</v>
      </c>
      <c r="Z10" s="63">
        <v>5.1139999999999999</v>
      </c>
      <c r="AA10" s="63">
        <v>10.494</v>
      </c>
      <c r="AB10" s="63">
        <v>8.9320000000000004</v>
      </c>
      <c r="AC10" s="63">
        <v>5.0940000000000003</v>
      </c>
      <c r="AD10" s="63">
        <v>9.4939999999999998</v>
      </c>
      <c r="AE10" s="63">
        <v>5.5140000000000002</v>
      </c>
      <c r="AF10" s="63">
        <v>0</v>
      </c>
      <c r="AG10" s="63">
        <v>12.113999999999999</v>
      </c>
      <c r="AH10" s="63">
        <v>9.1999999999999993</v>
      </c>
      <c r="AI10" s="63">
        <v>8.5400000000000063</v>
      </c>
      <c r="AJ10" s="63">
        <v>7</v>
      </c>
      <c r="AK10" s="63">
        <v>9.9740000000000002</v>
      </c>
      <c r="AL10" s="63">
        <v>8.6</v>
      </c>
      <c r="AM10" s="63">
        <v>6.3339999999999996</v>
      </c>
      <c r="AN10" s="63">
        <v>18.532</v>
      </c>
      <c r="AO10" s="63">
        <v>3.532</v>
      </c>
      <c r="AP10" s="63">
        <v>6.9320000000000004</v>
      </c>
      <c r="AQ10" s="63">
        <v>8.532</v>
      </c>
      <c r="AR10" s="63">
        <v>6.532</v>
      </c>
      <c r="AS10" s="63">
        <v>4.532</v>
      </c>
      <c r="AT10" s="63">
        <v>3.9940000000000002</v>
      </c>
      <c r="AU10" s="63">
        <v>3.1070000000000002</v>
      </c>
    </row>
    <row r="11" spans="1:63" x14ac:dyDescent="0.25">
      <c r="A11" s="63" t="s">
        <v>1</v>
      </c>
      <c r="B11" s="62"/>
      <c r="C11" s="62"/>
      <c r="D11" s="62"/>
      <c r="E11" s="63">
        <v>64.790000000000006</v>
      </c>
      <c r="F11" s="63">
        <v>65.09</v>
      </c>
      <c r="G11" s="63">
        <v>65</v>
      </c>
      <c r="H11" s="63">
        <v>92.66</v>
      </c>
      <c r="I11" s="63">
        <v>55.59</v>
      </c>
      <c r="J11" s="63">
        <v>53.89</v>
      </c>
      <c r="K11" s="63">
        <v>47.09</v>
      </c>
      <c r="L11" s="63">
        <v>60</v>
      </c>
      <c r="M11" s="63">
        <v>40.79</v>
      </c>
      <c r="N11" s="63">
        <v>56.008000000000003</v>
      </c>
      <c r="O11" s="63">
        <v>40.19</v>
      </c>
      <c r="P11" s="63">
        <v>40.19</v>
      </c>
      <c r="Q11" s="63">
        <v>48</v>
      </c>
      <c r="R11" s="63">
        <v>41.49</v>
      </c>
      <c r="S11" s="63">
        <v>40.19</v>
      </c>
      <c r="T11" s="63">
        <v>68.09</v>
      </c>
      <c r="U11" s="63">
        <v>40.69</v>
      </c>
      <c r="V11" s="63">
        <v>92.66</v>
      </c>
      <c r="W11" s="63">
        <v>60.79</v>
      </c>
      <c r="X11" s="63">
        <v>49.207999999999998</v>
      </c>
      <c r="Y11" s="63">
        <v>92.66</v>
      </c>
      <c r="Z11" s="63">
        <v>67.09</v>
      </c>
      <c r="AA11" s="63">
        <v>40.19</v>
      </c>
      <c r="AB11" s="63">
        <v>48</v>
      </c>
      <c r="AC11" s="63">
        <v>67.19</v>
      </c>
      <c r="AD11" s="63">
        <v>45.19</v>
      </c>
      <c r="AE11" s="63">
        <v>65.09</v>
      </c>
      <c r="AF11" s="63">
        <v>92.66</v>
      </c>
      <c r="AG11" s="63">
        <v>32.090000000000003</v>
      </c>
      <c r="AH11" s="63">
        <v>50</v>
      </c>
      <c r="AI11" s="63">
        <v>50</v>
      </c>
      <c r="AJ11" s="63">
        <v>57</v>
      </c>
      <c r="AK11" s="63">
        <v>42.79</v>
      </c>
      <c r="AL11" s="63">
        <v>50</v>
      </c>
      <c r="AM11" s="63">
        <v>60.99</v>
      </c>
      <c r="AN11" s="63">
        <v>0</v>
      </c>
      <c r="AO11" s="63">
        <v>75</v>
      </c>
      <c r="AP11" s="63">
        <v>58</v>
      </c>
      <c r="AQ11" s="63">
        <v>50</v>
      </c>
      <c r="AR11" s="63">
        <v>60</v>
      </c>
      <c r="AS11" s="63">
        <v>70</v>
      </c>
      <c r="AT11" s="63">
        <v>72.69</v>
      </c>
      <c r="AU11" s="63">
        <v>77.123999999999995</v>
      </c>
      <c r="AV11" s="80">
        <v>100</v>
      </c>
      <c r="AW11" s="9">
        <v>50.000100000000003</v>
      </c>
      <c r="AX11" s="9">
        <v>48</v>
      </c>
      <c r="AY11" s="9">
        <v>40.69</v>
      </c>
      <c r="AZ11" s="9">
        <v>49.207999999999998</v>
      </c>
      <c r="BA11" s="9">
        <v>40.79</v>
      </c>
      <c r="BB11" s="9">
        <v>40.79</v>
      </c>
      <c r="BD11" s="9">
        <v>53.89</v>
      </c>
      <c r="BE11" s="9">
        <v>47.09</v>
      </c>
      <c r="BF11" s="9">
        <v>40.69</v>
      </c>
      <c r="BG11" s="9">
        <v>40.19</v>
      </c>
      <c r="BH11" s="9">
        <v>48</v>
      </c>
      <c r="BI11" s="9">
        <v>32.090000000000003</v>
      </c>
      <c r="BJ11" s="98">
        <v>47.09</v>
      </c>
      <c r="BK11" s="9">
        <v>57</v>
      </c>
    </row>
    <row r="12" spans="1:63" x14ac:dyDescent="0.25">
      <c r="A12" s="63" t="s">
        <v>2</v>
      </c>
      <c r="B12" s="62"/>
      <c r="C12" s="65">
        <v>951000</v>
      </c>
      <c r="D12" s="62"/>
      <c r="E12" s="63">
        <v>6.34</v>
      </c>
      <c r="F12" s="63">
        <v>6.34</v>
      </c>
      <c r="G12" s="63">
        <v>6.35</v>
      </c>
      <c r="H12" s="63">
        <v>6.34</v>
      </c>
      <c r="I12" s="63">
        <v>6.34</v>
      </c>
      <c r="J12" s="63">
        <v>6.34</v>
      </c>
      <c r="K12" s="63">
        <v>6.34</v>
      </c>
      <c r="L12" s="63">
        <v>6</v>
      </c>
      <c r="M12" s="63">
        <v>6.34</v>
      </c>
      <c r="N12" s="63">
        <v>6.34</v>
      </c>
      <c r="O12" s="63">
        <v>6.34</v>
      </c>
      <c r="P12" s="63">
        <v>6.34</v>
      </c>
      <c r="Q12" s="63">
        <v>6.3380000000000001</v>
      </c>
      <c r="R12" s="63">
        <v>6.34</v>
      </c>
      <c r="S12" s="63">
        <v>6.34</v>
      </c>
      <c r="T12" s="63">
        <v>6.34</v>
      </c>
      <c r="U12" s="63">
        <v>6.34</v>
      </c>
      <c r="V12" s="63">
        <v>6.34</v>
      </c>
      <c r="W12" s="63">
        <v>6.34</v>
      </c>
      <c r="X12" s="63">
        <v>6.34</v>
      </c>
      <c r="Y12" s="63">
        <v>6.34</v>
      </c>
      <c r="Z12" s="63">
        <v>6.34</v>
      </c>
      <c r="AA12" s="63">
        <v>6.34</v>
      </c>
      <c r="AB12" s="63">
        <v>6.34</v>
      </c>
      <c r="AC12" s="63">
        <v>6.34</v>
      </c>
      <c r="AD12" s="63">
        <v>6.34</v>
      </c>
      <c r="AE12" s="63">
        <v>6.34</v>
      </c>
      <c r="AF12" s="63">
        <v>6.34</v>
      </c>
      <c r="AG12" s="63">
        <v>6.34</v>
      </c>
      <c r="AH12" s="63">
        <v>3</v>
      </c>
      <c r="AI12" s="63">
        <v>6.3</v>
      </c>
      <c r="AJ12" s="63">
        <v>7</v>
      </c>
      <c r="AK12" s="63">
        <v>6.34</v>
      </c>
      <c r="AL12" s="63">
        <v>6</v>
      </c>
      <c r="AM12" s="63">
        <v>6.34</v>
      </c>
      <c r="AN12" s="63">
        <v>6.34</v>
      </c>
      <c r="AO12" s="63">
        <v>6.34</v>
      </c>
      <c r="AP12" s="63">
        <v>6.34</v>
      </c>
      <c r="AQ12" s="63">
        <v>6.34</v>
      </c>
      <c r="AR12" s="63">
        <v>6.34</v>
      </c>
      <c r="AS12" s="63">
        <v>6.34</v>
      </c>
      <c r="AT12" s="63">
        <v>6.34</v>
      </c>
      <c r="AU12" s="63">
        <v>6.34</v>
      </c>
      <c r="AW12" s="9">
        <v>8.3332999999999995</v>
      </c>
      <c r="AX12" s="9">
        <v>6.34</v>
      </c>
      <c r="AY12" s="9">
        <v>6.34</v>
      </c>
      <c r="AZ12" s="9">
        <v>6.34</v>
      </c>
      <c r="BA12" s="9">
        <v>6.34</v>
      </c>
      <c r="BB12" s="9">
        <v>6.34</v>
      </c>
      <c r="BC12" s="9">
        <v>6.34</v>
      </c>
      <c r="BD12" s="9">
        <v>6.34</v>
      </c>
      <c r="BE12" s="9">
        <v>6.34</v>
      </c>
      <c r="BF12" s="9">
        <v>6.34</v>
      </c>
      <c r="BG12" s="9">
        <v>6.34</v>
      </c>
      <c r="BH12" s="9">
        <v>6.34</v>
      </c>
      <c r="BI12" s="9">
        <v>6.34</v>
      </c>
      <c r="BJ12" s="98">
        <v>6.34</v>
      </c>
      <c r="BK12" s="9">
        <v>7</v>
      </c>
    </row>
    <row r="13" spans="1:63" x14ac:dyDescent="0.25">
      <c r="A13" s="63" t="s">
        <v>3</v>
      </c>
      <c r="B13" s="62"/>
      <c r="C13" s="65">
        <v>973301</v>
      </c>
      <c r="D13" s="62"/>
      <c r="E13" s="63">
        <v>0.5</v>
      </c>
      <c r="F13" s="63">
        <v>0.5</v>
      </c>
      <c r="G13" s="63">
        <v>0.5</v>
      </c>
      <c r="H13" s="63">
        <v>0.5</v>
      </c>
      <c r="I13" s="63">
        <v>0.5</v>
      </c>
      <c r="J13" s="63">
        <v>0.5</v>
      </c>
      <c r="K13" s="63">
        <v>0.5</v>
      </c>
      <c r="L13" s="63">
        <v>0</v>
      </c>
      <c r="M13" s="63">
        <v>0.5</v>
      </c>
      <c r="N13" s="63">
        <v>0.5</v>
      </c>
      <c r="O13" s="63">
        <v>0.5</v>
      </c>
      <c r="P13" s="63">
        <v>0.5</v>
      </c>
      <c r="Q13" s="63">
        <v>0</v>
      </c>
      <c r="R13" s="63">
        <v>0.5</v>
      </c>
      <c r="S13" s="63">
        <v>0.5</v>
      </c>
      <c r="T13" s="63">
        <v>0.5</v>
      </c>
      <c r="U13" s="63">
        <v>0.5</v>
      </c>
      <c r="V13" s="63">
        <v>0.5</v>
      </c>
      <c r="W13" s="63">
        <v>0.5</v>
      </c>
      <c r="X13" s="63">
        <v>0.5</v>
      </c>
      <c r="Y13" s="63">
        <v>0.5</v>
      </c>
      <c r="Z13" s="63">
        <v>0.5</v>
      </c>
      <c r="AA13" s="63">
        <v>0.5</v>
      </c>
      <c r="AB13" s="63">
        <v>0.5</v>
      </c>
      <c r="AC13" s="63">
        <v>0.5</v>
      </c>
      <c r="AD13" s="63">
        <v>0.5</v>
      </c>
      <c r="AE13" s="63">
        <v>0.5</v>
      </c>
      <c r="AF13" s="63">
        <v>0.5</v>
      </c>
      <c r="AG13" s="63">
        <v>0.5</v>
      </c>
      <c r="AH13" s="63">
        <v>0.5</v>
      </c>
      <c r="AI13" s="63">
        <v>0.5</v>
      </c>
      <c r="AJ13" s="63">
        <v>0</v>
      </c>
      <c r="AK13" s="63">
        <v>0.5</v>
      </c>
      <c r="AL13" s="63">
        <v>0.5</v>
      </c>
      <c r="AM13" s="63">
        <v>0.5</v>
      </c>
      <c r="AN13" s="63">
        <v>0.5</v>
      </c>
      <c r="AO13" s="63">
        <v>0.5</v>
      </c>
      <c r="AP13" s="63">
        <v>0.5</v>
      </c>
      <c r="AQ13" s="63">
        <v>0.5</v>
      </c>
      <c r="AR13" s="63">
        <v>0.5</v>
      </c>
      <c r="AS13" s="63">
        <v>0.5</v>
      </c>
      <c r="AT13" s="63">
        <v>0.5</v>
      </c>
      <c r="AU13" s="63">
        <v>0.5</v>
      </c>
      <c r="AW13" s="9">
        <v>4.1666999999999996</v>
      </c>
      <c r="AX13" s="9">
        <v>0.5</v>
      </c>
      <c r="AY13" s="9">
        <v>0.5</v>
      </c>
      <c r="AZ13" s="9">
        <v>0.5</v>
      </c>
      <c r="BA13" s="9">
        <v>0.5</v>
      </c>
      <c r="BB13" s="9">
        <v>0.5</v>
      </c>
      <c r="BC13" s="9">
        <v>0.5</v>
      </c>
      <c r="BD13" s="9">
        <v>0.5</v>
      </c>
      <c r="BE13" s="9">
        <v>0.5</v>
      </c>
      <c r="BF13" s="9">
        <v>0.5</v>
      </c>
      <c r="BG13" s="9">
        <v>0.5</v>
      </c>
      <c r="BH13" s="9">
        <v>0.5</v>
      </c>
      <c r="BI13" s="9">
        <v>0.5</v>
      </c>
      <c r="BJ13" s="98">
        <v>0.5</v>
      </c>
      <c r="BK13" s="9">
        <v>0</v>
      </c>
    </row>
    <row r="14" spans="1:63" x14ac:dyDescent="0.25">
      <c r="A14" s="63" t="s">
        <v>4</v>
      </c>
      <c r="B14" s="62"/>
      <c r="C14" s="65">
        <v>973302</v>
      </c>
      <c r="D14" s="62"/>
      <c r="E14" s="63">
        <v>0.5</v>
      </c>
      <c r="F14" s="63">
        <v>0.5</v>
      </c>
      <c r="G14" s="63">
        <v>0.5</v>
      </c>
      <c r="H14" s="63">
        <v>0.5</v>
      </c>
      <c r="I14" s="63">
        <v>0.5</v>
      </c>
      <c r="J14" s="63">
        <v>0.5</v>
      </c>
      <c r="K14" s="63">
        <v>0.5</v>
      </c>
      <c r="L14" s="63">
        <v>0</v>
      </c>
      <c r="M14" s="63">
        <v>0.5</v>
      </c>
      <c r="N14" s="63">
        <v>0.5</v>
      </c>
      <c r="O14" s="63">
        <v>0.5</v>
      </c>
      <c r="P14" s="63">
        <v>0.5</v>
      </c>
      <c r="Q14" s="63">
        <v>0</v>
      </c>
      <c r="R14" s="63">
        <v>0.5</v>
      </c>
      <c r="S14" s="63">
        <v>0.5</v>
      </c>
      <c r="T14" s="63">
        <v>0.5</v>
      </c>
      <c r="U14" s="63">
        <v>0.5</v>
      </c>
      <c r="V14" s="63">
        <v>0.5</v>
      </c>
      <c r="W14" s="63">
        <v>0.5</v>
      </c>
      <c r="X14" s="63">
        <v>0.5</v>
      </c>
      <c r="Y14" s="63">
        <v>0.5</v>
      </c>
      <c r="Z14" s="63">
        <v>0.5</v>
      </c>
      <c r="AA14" s="63">
        <v>0.5</v>
      </c>
      <c r="AB14" s="63">
        <v>0.5</v>
      </c>
      <c r="AC14" s="63">
        <v>0.5</v>
      </c>
      <c r="AD14" s="63">
        <v>0.5</v>
      </c>
      <c r="AE14" s="63">
        <v>0.5</v>
      </c>
      <c r="AF14" s="63">
        <v>0.5</v>
      </c>
      <c r="AG14" s="63">
        <v>0.5</v>
      </c>
      <c r="AH14" s="63">
        <v>0.5</v>
      </c>
      <c r="AI14" s="63">
        <v>0.5</v>
      </c>
      <c r="AJ14" s="63">
        <v>0</v>
      </c>
      <c r="AK14" s="63">
        <v>0.5</v>
      </c>
      <c r="AL14" s="63">
        <v>0.5</v>
      </c>
      <c r="AM14" s="63">
        <v>0.5</v>
      </c>
      <c r="AN14" s="63">
        <v>0.5</v>
      </c>
      <c r="AO14" s="63">
        <v>0.5</v>
      </c>
      <c r="AP14" s="63">
        <v>0.5</v>
      </c>
      <c r="AQ14" s="63">
        <v>0.5</v>
      </c>
      <c r="AR14" s="63">
        <v>0.5</v>
      </c>
      <c r="AS14" s="63">
        <v>0.5</v>
      </c>
      <c r="AT14" s="63">
        <v>0.5</v>
      </c>
      <c r="AU14" s="63">
        <v>0.5</v>
      </c>
      <c r="AW14" s="9">
        <v>4.1666999999999996</v>
      </c>
      <c r="AX14" s="9">
        <v>0.5</v>
      </c>
      <c r="AY14" s="9">
        <v>0.5</v>
      </c>
      <c r="AZ14" s="9">
        <v>0.5</v>
      </c>
      <c r="BA14" s="9">
        <v>0.5</v>
      </c>
      <c r="BB14" s="9">
        <v>0.5</v>
      </c>
      <c r="BC14" s="9">
        <v>0.5</v>
      </c>
      <c r="BD14" s="9">
        <v>0.5</v>
      </c>
      <c r="BE14" s="9">
        <v>0.5</v>
      </c>
      <c r="BF14" s="9">
        <v>0.5</v>
      </c>
      <c r="BG14" s="9">
        <v>0.5</v>
      </c>
      <c r="BH14" s="9">
        <v>0.5</v>
      </c>
      <c r="BI14" s="9">
        <v>0.5</v>
      </c>
      <c r="BJ14" s="98">
        <v>0.5</v>
      </c>
      <c r="BK14" s="9">
        <v>0</v>
      </c>
    </row>
    <row r="15" spans="1:63" x14ac:dyDescent="0.25">
      <c r="A15" s="63" t="s">
        <v>5</v>
      </c>
      <c r="B15" s="62"/>
      <c r="C15" s="65">
        <v>950100</v>
      </c>
      <c r="D15" s="63">
        <v>6.2731999999999992</v>
      </c>
      <c r="E15" s="63">
        <v>1.399</v>
      </c>
      <c r="F15" s="63">
        <v>1.3839999999999999</v>
      </c>
      <c r="G15" s="63">
        <v>1.3879999999999999</v>
      </c>
      <c r="H15" s="63">
        <v>0</v>
      </c>
      <c r="I15" s="63">
        <v>1.86</v>
      </c>
      <c r="J15" s="63">
        <v>1.946</v>
      </c>
      <c r="K15" s="63">
        <v>2.2869999999999999</v>
      </c>
      <c r="L15" s="63">
        <v>1.706</v>
      </c>
      <c r="M15" s="63">
        <v>2.6030000000000002</v>
      </c>
      <c r="N15" s="63">
        <v>1.839</v>
      </c>
      <c r="O15" s="63">
        <v>2.633</v>
      </c>
      <c r="P15" s="63">
        <v>2.633</v>
      </c>
      <c r="Q15" s="63">
        <v>2.2919999999999998</v>
      </c>
      <c r="R15" s="63">
        <v>2.5680000000000001</v>
      </c>
      <c r="S15" s="63">
        <v>2.633</v>
      </c>
      <c r="T15" s="63">
        <v>1.2330000000000001</v>
      </c>
      <c r="U15" s="63">
        <v>2.6080000000000001</v>
      </c>
      <c r="V15" s="63">
        <v>0</v>
      </c>
      <c r="W15" s="63">
        <v>1.599</v>
      </c>
      <c r="X15" s="63">
        <v>2.181</v>
      </c>
      <c r="Y15" s="63">
        <v>0</v>
      </c>
      <c r="Z15" s="63">
        <v>1.2829999999999999</v>
      </c>
      <c r="AA15" s="63">
        <v>2.633</v>
      </c>
      <c r="AB15" s="63">
        <v>2.2410000000000001</v>
      </c>
      <c r="AC15" s="63">
        <v>1.278</v>
      </c>
      <c r="AD15" s="63">
        <v>2.3820000000000001</v>
      </c>
      <c r="AE15" s="63">
        <v>1.3839999999999999</v>
      </c>
      <c r="AF15" s="63">
        <v>0</v>
      </c>
      <c r="AG15" s="63">
        <v>3.04</v>
      </c>
      <c r="AH15" s="63">
        <v>2.3079999999999998</v>
      </c>
      <c r="AI15" s="63">
        <v>2.1429999999999998</v>
      </c>
      <c r="AJ15" s="63">
        <v>1.819</v>
      </c>
      <c r="AK15" s="63">
        <v>2.5030000000000001</v>
      </c>
      <c r="AL15" s="63">
        <v>2.1579999999999999</v>
      </c>
      <c r="AM15" s="63">
        <v>1.589</v>
      </c>
      <c r="AN15" s="63">
        <v>4.6500000000000004</v>
      </c>
      <c r="AO15" s="63">
        <v>0.88600000000000001</v>
      </c>
      <c r="AP15" s="63">
        <v>1.7390000000000001</v>
      </c>
      <c r="AQ15" s="63">
        <v>2.141</v>
      </c>
      <c r="AR15" s="63">
        <v>1.639</v>
      </c>
      <c r="AS15" s="63">
        <v>1.137</v>
      </c>
      <c r="AT15" s="63">
        <v>1.002</v>
      </c>
      <c r="AU15" s="63">
        <v>0.78</v>
      </c>
      <c r="AW15" s="9">
        <v>8.3332999999999995</v>
      </c>
      <c r="AX15" s="9">
        <v>2.2410000000000001</v>
      </c>
      <c r="AY15" s="9">
        <v>2.6080000000000001</v>
      </c>
      <c r="AZ15" s="9">
        <v>2.181</v>
      </c>
      <c r="BA15" s="9">
        <v>2.6030000000000002</v>
      </c>
      <c r="BB15" s="9">
        <v>2.6030000000000002</v>
      </c>
      <c r="BC15" s="9">
        <v>0</v>
      </c>
      <c r="BD15" s="9">
        <v>1.9590000000000001</v>
      </c>
      <c r="BE15" s="9">
        <v>2.3180000000000001</v>
      </c>
      <c r="BF15" s="9">
        <v>2.7269999999999999</v>
      </c>
      <c r="BG15" s="9">
        <v>2.7989999999999999</v>
      </c>
      <c r="BH15" s="9">
        <v>2.2719999999999998</v>
      </c>
      <c r="BI15" s="9">
        <v>3.0830000000000002</v>
      </c>
      <c r="BJ15" s="98">
        <v>2.431</v>
      </c>
      <c r="BK15" s="9">
        <v>1.8440000000000001</v>
      </c>
    </row>
    <row r="16" spans="1:63" x14ac:dyDescent="0.25">
      <c r="A16" s="63" t="s">
        <v>6</v>
      </c>
      <c r="B16" s="62"/>
      <c r="C16" s="65">
        <v>950120</v>
      </c>
      <c r="D16" s="63">
        <v>3.1291000000000002</v>
      </c>
      <c r="E16" s="63">
        <v>0.69799999999999995</v>
      </c>
      <c r="F16" s="63">
        <v>0.69</v>
      </c>
      <c r="G16" s="63">
        <v>0.69199999999999995</v>
      </c>
      <c r="H16" s="63">
        <v>0</v>
      </c>
      <c r="I16" s="63">
        <v>0.92800000000000005</v>
      </c>
      <c r="J16" s="63">
        <v>0.97</v>
      </c>
      <c r="K16" s="63">
        <v>1.141</v>
      </c>
      <c r="L16" s="63">
        <v>0.85099999999999998</v>
      </c>
      <c r="M16" s="63">
        <v>1.298</v>
      </c>
      <c r="N16" s="63">
        <v>0.91700000000000004</v>
      </c>
      <c r="O16" s="63">
        <v>1.3129999999999999</v>
      </c>
      <c r="P16" s="63">
        <v>1.3129999999999999</v>
      </c>
      <c r="Q16" s="63">
        <v>1.143</v>
      </c>
      <c r="R16" s="63">
        <v>1.2809999999999999</v>
      </c>
      <c r="S16" s="63">
        <v>1.3129999999999999</v>
      </c>
      <c r="T16" s="63">
        <v>0.61499999999999999</v>
      </c>
      <c r="U16" s="63">
        <v>1.3009999999999999</v>
      </c>
      <c r="V16" s="63">
        <v>0</v>
      </c>
      <c r="W16" s="63">
        <v>0.79800000000000004</v>
      </c>
      <c r="X16" s="63">
        <v>1.0880000000000001</v>
      </c>
      <c r="Y16" s="63">
        <v>0</v>
      </c>
      <c r="Z16" s="63">
        <v>0.64</v>
      </c>
      <c r="AA16" s="63">
        <v>1.3129999999999999</v>
      </c>
      <c r="AB16" s="63">
        <v>1.1180000000000001</v>
      </c>
      <c r="AC16" s="63">
        <v>0.63800000000000001</v>
      </c>
      <c r="AD16" s="63">
        <v>1.1879999999999999</v>
      </c>
      <c r="AE16" s="63">
        <v>0.69</v>
      </c>
      <c r="AF16" s="63">
        <v>0</v>
      </c>
      <c r="AG16" s="63">
        <v>1.516</v>
      </c>
      <c r="AH16" s="63">
        <v>1.151</v>
      </c>
      <c r="AI16" s="63">
        <v>1.069</v>
      </c>
      <c r="AJ16" s="63">
        <v>0.90700000000000003</v>
      </c>
      <c r="AK16" s="63">
        <v>1.248</v>
      </c>
      <c r="AL16" s="63">
        <v>1.0760000000000001</v>
      </c>
      <c r="AM16" s="63">
        <v>0.79300000000000004</v>
      </c>
      <c r="AN16" s="63">
        <v>2.319</v>
      </c>
      <c r="AO16" s="63">
        <v>0.442</v>
      </c>
      <c r="AP16" s="63">
        <v>0.86799999999999999</v>
      </c>
      <c r="AQ16" s="63">
        <v>1.0680000000000001</v>
      </c>
      <c r="AR16" s="63">
        <v>0.81799999999999995</v>
      </c>
      <c r="AS16" s="63">
        <v>0.56699999999999995</v>
      </c>
      <c r="AT16" s="63">
        <v>0.5</v>
      </c>
      <c r="AU16" s="63">
        <v>0.38900000000000001</v>
      </c>
      <c r="AX16" s="9">
        <v>1.1180000000000001</v>
      </c>
      <c r="AY16" s="9">
        <v>1.3009999999999999</v>
      </c>
      <c r="AZ16" s="9">
        <v>1.0880000000000001</v>
      </c>
      <c r="BA16" s="9">
        <v>1.298</v>
      </c>
      <c r="BB16" s="9">
        <v>1.298</v>
      </c>
      <c r="BC16" s="9">
        <v>0</v>
      </c>
      <c r="BD16" s="9">
        <v>0.97699999999999998</v>
      </c>
      <c r="BE16" s="9">
        <v>1.1559999999999999</v>
      </c>
      <c r="BF16" s="9">
        <v>1.36</v>
      </c>
      <c r="BG16" s="9">
        <v>1.3959999999999999</v>
      </c>
      <c r="BH16" s="9">
        <v>1.133</v>
      </c>
      <c r="BI16" s="9">
        <v>1.538</v>
      </c>
      <c r="BJ16" s="98">
        <v>1.2130000000000001</v>
      </c>
      <c r="BK16" s="9">
        <v>0.91900000000000004</v>
      </c>
    </row>
    <row r="17" spans="1:63" x14ac:dyDescent="0.25">
      <c r="A17" s="63" t="s">
        <v>77</v>
      </c>
      <c r="B17" s="62"/>
      <c r="C17" s="65">
        <v>950135</v>
      </c>
      <c r="D17" s="63">
        <v>2.6244999999999998</v>
      </c>
      <c r="E17" s="63">
        <v>0.58499999999999996</v>
      </c>
      <c r="F17" s="63">
        <v>0.57899999999999996</v>
      </c>
      <c r="G17" s="63">
        <v>0.58099999999999996</v>
      </c>
      <c r="H17" s="63">
        <v>0</v>
      </c>
      <c r="I17" s="63">
        <v>0.77800000000000002</v>
      </c>
      <c r="J17" s="63">
        <v>0.81399999999999995</v>
      </c>
      <c r="K17" s="63">
        <v>0.95699999999999996</v>
      </c>
      <c r="L17" s="63">
        <v>0.71399999999999997</v>
      </c>
      <c r="M17" s="63">
        <v>1.089</v>
      </c>
      <c r="N17" s="63">
        <v>0.77</v>
      </c>
      <c r="O17" s="63">
        <v>1.1020000000000001</v>
      </c>
      <c r="P17" s="63">
        <v>1.1020000000000001</v>
      </c>
      <c r="Q17" s="63">
        <v>0.95899999999999996</v>
      </c>
      <c r="R17" s="63">
        <v>1.075</v>
      </c>
      <c r="S17" s="63">
        <v>1.1020000000000001</v>
      </c>
      <c r="T17" s="63">
        <v>0.51600000000000001</v>
      </c>
      <c r="U17" s="63">
        <v>1.091</v>
      </c>
      <c r="V17" s="63">
        <v>0</v>
      </c>
      <c r="W17" s="63">
        <v>0.66900000000000004</v>
      </c>
      <c r="X17" s="63">
        <v>0.91300000000000003</v>
      </c>
      <c r="Y17" s="63">
        <v>0</v>
      </c>
      <c r="Z17" s="63">
        <v>0.53700000000000003</v>
      </c>
      <c r="AA17" s="63">
        <v>1.1020000000000001</v>
      </c>
      <c r="AB17" s="63">
        <v>0.93799999999999994</v>
      </c>
      <c r="AC17" s="63">
        <v>0.53500000000000003</v>
      </c>
      <c r="AD17" s="63">
        <v>0.997</v>
      </c>
      <c r="AE17" s="63">
        <v>0.57899999999999996</v>
      </c>
      <c r="AF17" s="63">
        <v>0</v>
      </c>
      <c r="AG17" s="63">
        <v>1.272</v>
      </c>
      <c r="AH17" s="63">
        <v>0.96599999999999997</v>
      </c>
      <c r="AI17" s="63">
        <v>0.89700000000000002</v>
      </c>
      <c r="AJ17" s="63">
        <v>0.76100000000000001</v>
      </c>
      <c r="AK17" s="63">
        <v>1.0469999999999999</v>
      </c>
      <c r="AL17" s="63">
        <v>0.90300000000000002</v>
      </c>
      <c r="AM17" s="63">
        <v>0.66500000000000004</v>
      </c>
      <c r="AN17" s="63">
        <v>1.946</v>
      </c>
      <c r="AO17" s="63">
        <v>0.371</v>
      </c>
      <c r="AP17" s="63">
        <v>0.72799999999999998</v>
      </c>
      <c r="AQ17" s="63">
        <v>0.89600000000000002</v>
      </c>
      <c r="AR17" s="63">
        <v>0.68600000000000005</v>
      </c>
      <c r="AS17" s="63">
        <v>0.47599999999999998</v>
      </c>
      <c r="AT17" s="63">
        <v>0.41899999999999998</v>
      </c>
      <c r="AU17" s="63">
        <v>0.32600000000000001</v>
      </c>
      <c r="AX17" s="9">
        <v>0.93799999999999994</v>
      </c>
      <c r="AY17" s="9">
        <v>1.091</v>
      </c>
      <c r="AZ17" s="9">
        <v>0.91300000000000003</v>
      </c>
      <c r="BA17" s="9">
        <v>1.089</v>
      </c>
      <c r="BB17" s="9">
        <v>1.089</v>
      </c>
      <c r="BC17" s="9">
        <v>0</v>
      </c>
      <c r="BD17" s="9">
        <v>0.82</v>
      </c>
      <c r="BE17" s="9">
        <v>0.97</v>
      </c>
      <c r="BF17" s="9">
        <v>1.141</v>
      </c>
      <c r="BG17" s="9">
        <v>1.171</v>
      </c>
      <c r="BH17" s="9">
        <v>0.95099999999999996</v>
      </c>
      <c r="BI17" s="9">
        <v>1.29</v>
      </c>
      <c r="BJ17" s="98">
        <v>1.0169999999999999</v>
      </c>
      <c r="BK17" s="9">
        <v>0.77100000000000002</v>
      </c>
    </row>
    <row r="18" spans="1:63" x14ac:dyDescent="0.25">
      <c r="A18" s="63" t="s">
        <v>8</v>
      </c>
      <c r="B18" s="62"/>
      <c r="C18" s="65">
        <v>950200</v>
      </c>
      <c r="D18" s="63">
        <v>1.5870000000000002</v>
      </c>
      <c r="E18" s="63">
        <v>0.35399999999999998</v>
      </c>
      <c r="F18" s="63">
        <v>0.35</v>
      </c>
      <c r="G18" s="63">
        <v>0.35099999999999998</v>
      </c>
      <c r="H18" s="63">
        <v>0</v>
      </c>
      <c r="I18" s="63">
        <v>0.47099999999999997</v>
      </c>
      <c r="J18" s="63">
        <v>0.49199999999999999</v>
      </c>
      <c r="K18" s="63">
        <v>0.57899999999999996</v>
      </c>
      <c r="L18" s="63">
        <v>0.432</v>
      </c>
      <c r="M18" s="63">
        <v>0.65900000000000003</v>
      </c>
      <c r="N18" s="63">
        <v>0.46500000000000002</v>
      </c>
      <c r="O18" s="63">
        <v>0.66600000000000004</v>
      </c>
      <c r="P18" s="63">
        <v>0.66600000000000004</v>
      </c>
      <c r="Q18" s="63">
        <v>0.57999999999999996</v>
      </c>
      <c r="R18" s="63">
        <v>0.65</v>
      </c>
      <c r="S18" s="63">
        <v>0.66600000000000004</v>
      </c>
      <c r="T18" s="63">
        <v>0.312</v>
      </c>
      <c r="U18" s="63">
        <v>0.66</v>
      </c>
      <c r="V18" s="63">
        <v>0</v>
      </c>
      <c r="W18" s="63">
        <v>0.40500000000000003</v>
      </c>
      <c r="X18" s="63">
        <v>0.55200000000000005</v>
      </c>
      <c r="Y18" s="63">
        <v>0</v>
      </c>
      <c r="Z18" s="63">
        <v>0.32500000000000001</v>
      </c>
      <c r="AA18" s="63">
        <v>0.66600000000000004</v>
      </c>
      <c r="AB18" s="63">
        <v>0.56699999999999995</v>
      </c>
      <c r="AC18" s="63">
        <v>0.32300000000000001</v>
      </c>
      <c r="AD18" s="63">
        <v>0.60299999999999998</v>
      </c>
      <c r="AE18" s="63">
        <v>0.35</v>
      </c>
      <c r="AF18" s="63">
        <v>0</v>
      </c>
      <c r="AG18" s="63">
        <v>0.76900000000000002</v>
      </c>
      <c r="AH18" s="63">
        <v>0.58399999999999996</v>
      </c>
      <c r="AI18" s="63">
        <v>0.54200000000000004</v>
      </c>
      <c r="AJ18" s="63">
        <v>0.46</v>
      </c>
      <c r="AK18" s="63">
        <v>0.63300000000000001</v>
      </c>
      <c r="AL18" s="63">
        <v>0.54600000000000004</v>
      </c>
      <c r="AM18" s="63">
        <v>0.40200000000000002</v>
      </c>
      <c r="AN18" s="63">
        <v>1.1759999999999999</v>
      </c>
      <c r="AO18" s="63">
        <v>0.224</v>
      </c>
      <c r="AP18" s="63">
        <v>0.44</v>
      </c>
      <c r="AQ18" s="63">
        <v>0.54200000000000004</v>
      </c>
      <c r="AR18" s="63">
        <v>0.41499999999999998</v>
      </c>
      <c r="AS18" s="63">
        <v>0.28799999999999998</v>
      </c>
      <c r="AT18" s="63">
        <v>0.254</v>
      </c>
      <c r="AU18" s="63">
        <v>0.19700000000000001</v>
      </c>
      <c r="AW18" s="9">
        <v>8.3332999999999995</v>
      </c>
      <c r="AX18" s="9">
        <v>0.56699999999999995</v>
      </c>
      <c r="AY18" s="9">
        <v>0.66</v>
      </c>
      <c r="AZ18" s="9">
        <v>0.55200000000000005</v>
      </c>
      <c r="BA18" s="9">
        <v>0.65900000000000003</v>
      </c>
      <c r="BB18" s="9">
        <v>0.65900000000000003</v>
      </c>
      <c r="BD18" s="9">
        <v>0.495</v>
      </c>
      <c r="BE18" s="9">
        <v>0.58699999999999997</v>
      </c>
      <c r="BF18" s="9">
        <v>0.69</v>
      </c>
      <c r="BG18" s="9">
        <v>0.70799999999999996</v>
      </c>
      <c r="BH18" s="9">
        <v>0.57499999999999996</v>
      </c>
      <c r="BI18" s="9">
        <v>0.78</v>
      </c>
      <c r="BJ18" s="98">
        <v>0.61499999999999999</v>
      </c>
      <c r="BK18" s="9">
        <v>0.46600000000000003</v>
      </c>
    </row>
    <row r="19" spans="1:63" x14ac:dyDescent="0.25">
      <c r="A19" s="63" t="s">
        <v>9</v>
      </c>
      <c r="B19" s="62"/>
      <c r="C19" s="65">
        <v>950500</v>
      </c>
      <c r="D19" s="63">
        <v>3.0361999999999996</v>
      </c>
      <c r="E19" s="63">
        <v>0.67700000000000005</v>
      </c>
      <c r="F19" s="63">
        <v>0.67</v>
      </c>
      <c r="G19" s="63">
        <v>0.67200000000000004</v>
      </c>
      <c r="H19" s="63">
        <v>0</v>
      </c>
      <c r="I19" s="63">
        <v>0.9</v>
      </c>
      <c r="J19" s="63">
        <v>0.94199999999999995</v>
      </c>
      <c r="K19" s="63">
        <v>1.107</v>
      </c>
      <c r="L19" s="63">
        <v>0.82599999999999996</v>
      </c>
      <c r="M19" s="63">
        <v>1.26</v>
      </c>
      <c r="N19" s="63">
        <v>0.89</v>
      </c>
      <c r="O19" s="63">
        <v>1.274</v>
      </c>
      <c r="P19" s="63">
        <v>1.274</v>
      </c>
      <c r="Q19" s="63">
        <v>1.109</v>
      </c>
      <c r="R19" s="63">
        <v>1.2430000000000001</v>
      </c>
      <c r="S19" s="63">
        <v>1.274</v>
      </c>
      <c r="T19" s="63">
        <v>0.59699999999999998</v>
      </c>
      <c r="U19" s="63">
        <v>1.262</v>
      </c>
      <c r="V19" s="63">
        <v>0</v>
      </c>
      <c r="W19" s="63">
        <v>0.77400000000000002</v>
      </c>
      <c r="X19" s="63">
        <v>1.0549999999999999</v>
      </c>
      <c r="Y19" s="63">
        <v>0</v>
      </c>
      <c r="Z19" s="63">
        <v>0.621</v>
      </c>
      <c r="AA19" s="63">
        <v>1.274</v>
      </c>
      <c r="AB19" s="63">
        <v>1.085</v>
      </c>
      <c r="AC19" s="63">
        <v>0.61899999999999999</v>
      </c>
      <c r="AD19" s="63">
        <v>1.153</v>
      </c>
      <c r="AE19" s="63">
        <v>0.67</v>
      </c>
      <c r="AF19" s="63">
        <v>0</v>
      </c>
      <c r="AG19" s="63">
        <v>1.4710000000000001</v>
      </c>
      <c r="AH19" s="63">
        <v>1.117</v>
      </c>
      <c r="AI19" s="63">
        <v>1.0369999999999999</v>
      </c>
      <c r="AJ19" s="63">
        <v>0.88</v>
      </c>
      <c r="AK19" s="63">
        <v>1.2110000000000001</v>
      </c>
      <c r="AL19" s="63">
        <v>1.044</v>
      </c>
      <c r="AM19" s="63">
        <v>0.76900000000000002</v>
      </c>
      <c r="AN19" s="63">
        <v>2.2509999999999999</v>
      </c>
      <c r="AO19" s="63">
        <v>0.42899999999999999</v>
      </c>
      <c r="AP19" s="63">
        <v>0.84199999999999997</v>
      </c>
      <c r="AQ19" s="63">
        <v>1.036</v>
      </c>
      <c r="AR19" s="63">
        <v>0.79300000000000004</v>
      </c>
      <c r="AS19" s="63">
        <v>0.55000000000000004</v>
      </c>
      <c r="AT19" s="63">
        <v>0.48499999999999999</v>
      </c>
      <c r="AU19" s="63">
        <v>0.377</v>
      </c>
      <c r="AX19" s="9">
        <v>1.085</v>
      </c>
      <c r="AY19" s="9">
        <v>1.262</v>
      </c>
      <c r="AZ19" s="9">
        <v>1.0549999999999999</v>
      </c>
      <c r="BA19" s="9">
        <v>1.26</v>
      </c>
      <c r="BB19" s="9">
        <v>1.26</v>
      </c>
      <c r="BD19" s="9">
        <v>0.94799999999999995</v>
      </c>
      <c r="BE19" s="9">
        <v>1.1220000000000001</v>
      </c>
      <c r="BF19" s="9">
        <v>0</v>
      </c>
      <c r="BG19" s="9">
        <v>1.3540000000000001</v>
      </c>
      <c r="BH19" s="9">
        <v>1.1000000000000001</v>
      </c>
      <c r="BI19" s="9">
        <v>1.492</v>
      </c>
      <c r="BJ19" s="98">
        <v>1.177</v>
      </c>
      <c r="BK19" s="9">
        <v>0.89200000000000002</v>
      </c>
    </row>
    <row r="20" spans="1:63" x14ac:dyDescent="0.25">
      <c r="A20" s="63" t="s">
        <v>10</v>
      </c>
      <c r="B20" s="62"/>
      <c r="C20" s="65">
        <v>950600</v>
      </c>
      <c r="D20" s="63">
        <v>20.921600000000002</v>
      </c>
      <c r="E20" s="63">
        <v>4.665</v>
      </c>
      <c r="F20" s="63">
        <v>4.6150000000000002</v>
      </c>
      <c r="G20" s="63">
        <v>4.6280000000000001</v>
      </c>
      <c r="H20" s="63">
        <v>0</v>
      </c>
      <c r="I20" s="63">
        <v>6.2050000000000001</v>
      </c>
      <c r="J20" s="63">
        <v>6.4889999999999999</v>
      </c>
      <c r="K20" s="63">
        <v>7.6269999999999998</v>
      </c>
      <c r="L20" s="63">
        <v>5.6909999999999998</v>
      </c>
      <c r="M20" s="63">
        <v>8.6820000000000004</v>
      </c>
      <c r="N20" s="63">
        <v>6.1349999999999998</v>
      </c>
      <c r="O20" s="63">
        <v>8.782</v>
      </c>
      <c r="P20" s="63">
        <v>8.782</v>
      </c>
      <c r="Q20" s="63">
        <v>7.6429999999999998</v>
      </c>
      <c r="R20" s="63">
        <v>8.5649999999999995</v>
      </c>
      <c r="S20" s="63">
        <v>8.782</v>
      </c>
      <c r="T20" s="63">
        <v>4.1120000000000001</v>
      </c>
      <c r="U20" s="63">
        <v>8.6989999999999998</v>
      </c>
      <c r="V20" s="63">
        <v>0</v>
      </c>
      <c r="W20" s="63">
        <v>5.3339999999999996</v>
      </c>
      <c r="X20" s="63">
        <v>7.2729999999999997</v>
      </c>
      <c r="Y20" s="63">
        <v>0</v>
      </c>
      <c r="Z20" s="63">
        <v>4.28</v>
      </c>
      <c r="AA20" s="63">
        <v>8.782</v>
      </c>
      <c r="AB20" s="63">
        <v>7.4749999999999996</v>
      </c>
      <c r="AC20" s="63">
        <v>4.2629999999999999</v>
      </c>
      <c r="AD20" s="63">
        <v>7.9450000000000003</v>
      </c>
      <c r="AE20" s="63">
        <v>4.6150000000000002</v>
      </c>
      <c r="AF20" s="63">
        <v>0</v>
      </c>
      <c r="AG20" s="63">
        <v>10.138</v>
      </c>
      <c r="AH20" s="63">
        <v>7.6989999999999998</v>
      </c>
      <c r="AI20" s="63">
        <v>7.1470000000000002</v>
      </c>
      <c r="AJ20" s="63">
        <v>6.0670000000000002</v>
      </c>
      <c r="AK20" s="63">
        <v>8.3469999999999995</v>
      </c>
      <c r="AL20" s="63">
        <v>7.1970000000000001</v>
      </c>
      <c r="AM20" s="63">
        <v>5.3010000000000002</v>
      </c>
      <c r="AN20" s="63">
        <v>15.509</v>
      </c>
      <c r="AO20" s="63">
        <v>2.956</v>
      </c>
      <c r="AP20" s="63">
        <v>5.8010000000000002</v>
      </c>
      <c r="AQ20" s="63">
        <v>7.14</v>
      </c>
      <c r="AR20" s="63">
        <v>5.4669999999999996</v>
      </c>
      <c r="AS20" s="63">
        <v>3.7930000000000001</v>
      </c>
      <c r="AT20" s="63">
        <v>3.3420000000000001</v>
      </c>
      <c r="AU20" s="63">
        <v>2.6</v>
      </c>
      <c r="AX20" s="9">
        <v>7.4749999999999996</v>
      </c>
      <c r="AY20" s="9">
        <v>8.6989999999999998</v>
      </c>
      <c r="AZ20" s="9">
        <v>7.2729999999999997</v>
      </c>
      <c r="BA20" s="9">
        <v>8.6820000000000004</v>
      </c>
      <c r="BB20" s="9">
        <v>8.6820000000000004</v>
      </c>
      <c r="BD20" s="9">
        <v>6.5330000000000004</v>
      </c>
      <c r="BE20" s="9">
        <v>7.73</v>
      </c>
      <c r="BF20" s="9">
        <v>9.0939999999999994</v>
      </c>
      <c r="BG20" s="9">
        <v>9.3360000000000003</v>
      </c>
      <c r="BH20" s="9">
        <v>7.5780000000000003</v>
      </c>
      <c r="BI20" s="9">
        <v>10.282</v>
      </c>
      <c r="BJ20" s="98">
        <v>8.1080000000000005</v>
      </c>
      <c r="BK20" s="9">
        <v>6.149</v>
      </c>
    </row>
    <row r="21" spans="1:63" x14ac:dyDescent="0.25">
      <c r="A21" s="63" t="s">
        <v>11</v>
      </c>
      <c r="B21" s="62"/>
      <c r="C21" s="65">
        <v>950700</v>
      </c>
      <c r="D21" s="63">
        <v>2.0438999999999998</v>
      </c>
      <c r="E21" s="63">
        <v>0.45600000000000002</v>
      </c>
      <c r="F21" s="63">
        <v>0.45100000000000001</v>
      </c>
      <c r="G21" s="63">
        <v>0.45200000000000001</v>
      </c>
      <c r="H21" s="63">
        <v>0</v>
      </c>
      <c r="I21" s="63">
        <v>0.60599999999999998</v>
      </c>
      <c r="J21" s="63">
        <v>0.63400000000000001</v>
      </c>
      <c r="K21" s="63">
        <v>0.745</v>
      </c>
      <c r="L21" s="63">
        <v>0.55600000000000005</v>
      </c>
      <c r="M21" s="63">
        <v>0.84799999999999998</v>
      </c>
      <c r="N21" s="63">
        <v>0.59899999999999998</v>
      </c>
      <c r="O21" s="63">
        <v>0.85799999999999998</v>
      </c>
      <c r="P21" s="63">
        <v>0.85799999999999998</v>
      </c>
      <c r="Q21" s="63">
        <v>0.747</v>
      </c>
      <c r="R21" s="63">
        <v>0.83699999999999997</v>
      </c>
      <c r="S21" s="63">
        <v>0.85799999999999998</v>
      </c>
      <c r="T21" s="63">
        <v>0.40200000000000002</v>
      </c>
      <c r="U21" s="63">
        <v>0.85</v>
      </c>
      <c r="V21" s="63">
        <v>0</v>
      </c>
      <c r="W21" s="63">
        <v>0.52100000000000002</v>
      </c>
      <c r="X21" s="63">
        <v>0.71099999999999997</v>
      </c>
      <c r="Y21" s="63">
        <v>0</v>
      </c>
      <c r="Z21" s="63">
        <v>0.41799999999999998</v>
      </c>
      <c r="AA21" s="63">
        <v>0.85799999999999998</v>
      </c>
      <c r="AB21" s="63">
        <v>0.73</v>
      </c>
      <c r="AC21" s="63">
        <v>0.41599999999999998</v>
      </c>
      <c r="AD21" s="63">
        <v>0.77600000000000002</v>
      </c>
      <c r="AE21" s="63">
        <v>0.45100000000000001</v>
      </c>
      <c r="AF21" s="63">
        <v>0</v>
      </c>
      <c r="AG21" s="63">
        <v>0.99</v>
      </c>
      <c r="AH21" s="63">
        <v>0.752</v>
      </c>
      <c r="AI21" s="63">
        <v>0.69799999999999995</v>
      </c>
      <c r="AJ21" s="63">
        <v>0.59299999999999997</v>
      </c>
      <c r="AK21" s="63">
        <v>0.81499999999999995</v>
      </c>
      <c r="AL21" s="63">
        <v>0.70299999999999996</v>
      </c>
      <c r="AM21" s="63">
        <v>0.51800000000000002</v>
      </c>
      <c r="AN21" s="63">
        <v>1.5149999999999999</v>
      </c>
      <c r="AO21" s="63">
        <v>0.28899999999999998</v>
      </c>
      <c r="AP21" s="63">
        <v>0.56699999999999995</v>
      </c>
      <c r="AQ21" s="63">
        <v>0.69799999999999995</v>
      </c>
      <c r="AR21" s="63">
        <v>0.53400000000000003</v>
      </c>
      <c r="AS21" s="63">
        <v>0.371</v>
      </c>
      <c r="AT21" s="63">
        <v>0.32700000000000001</v>
      </c>
      <c r="AU21" s="63">
        <v>0.254</v>
      </c>
      <c r="AX21" s="9">
        <v>0.73</v>
      </c>
      <c r="AY21" s="9">
        <v>0.85</v>
      </c>
      <c r="AZ21" s="9">
        <v>0.71099999999999997</v>
      </c>
      <c r="BA21" s="9">
        <v>0.84799999999999998</v>
      </c>
      <c r="BB21" s="9">
        <v>0.84799999999999998</v>
      </c>
      <c r="BD21" s="9">
        <v>0.63800000000000001</v>
      </c>
      <c r="BE21" s="9">
        <v>0.755</v>
      </c>
      <c r="BF21" s="9">
        <v>0.88900000000000001</v>
      </c>
      <c r="BG21" s="9">
        <v>0.91200000000000003</v>
      </c>
      <c r="BH21" s="9">
        <v>0.74</v>
      </c>
      <c r="BI21" s="9">
        <v>1.004</v>
      </c>
      <c r="BJ21" s="98">
        <v>0.79200000000000004</v>
      </c>
      <c r="BK21" s="9">
        <v>0.60099999999999998</v>
      </c>
    </row>
    <row r="22" spans="1:63" x14ac:dyDescent="0.25">
      <c r="A22" s="63" t="s">
        <v>12</v>
      </c>
      <c r="B22" s="62"/>
      <c r="C22" s="65">
        <v>950800</v>
      </c>
      <c r="D22" s="63">
        <v>29.729600000000001</v>
      </c>
      <c r="E22" s="63">
        <v>6.6289999999999996</v>
      </c>
      <c r="F22" s="63">
        <v>6.5570000000000004</v>
      </c>
      <c r="G22" s="63">
        <v>6.5759999999999996</v>
      </c>
      <c r="H22" s="63">
        <v>0</v>
      </c>
      <c r="I22" s="63">
        <v>8.8170000000000002</v>
      </c>
      <c r="J22" s="63">
        <v>9.2210000000000001</v>
      </c>
      <c r="K22" s="63">
        <v>10.837999999999999</v>
      </c>
      <c r="L22" s="63">
        <v>8.0869999999999997</v>
      </c>
      <c r="M22" s="63">
        <v>12.337</v>
      </c>
      <c r="N22" s="63">
        <v>8.7170000000000005</v>
      </c>
      <c r="O22" s="63">
        <v>12.478999999999999</v>
      </c>
      <c r="P22" s="63">
        <v>12.478999999999999</v>
      </c>
      <c r="Q22" s="63">
        <v>10.86</v>
      </c>
      <c r="R22" s="63">
        <v>12.17</v>
      </c>
      <c r="S22" s="63">
        <v>12.478999999999999</v>
      </c>
      <c r="T22" s="63">
        <v>5.8440000000000003</v>
      </c>
      <c r="U22" s="63">
        <v>12.361000000000001</v>
      </c>
      <c r="V22" s="63">
        <v>0</v>
      </c>
      <c r="W22" s="63">
        <v>7.58</v>
      </c>
      <c r="X22" s="63">
        <v>10.335000000000001</v>
      </c>
      <c r="Y22" s="63">
        <v>0</v>
      </c>
      <c r="Z22" s="63">
        <v>6.0819999999999999</v>
      </c>
      <c r="AA22" s="63">
        <v>12.478999999999999</v>
      </c>
      <c r="AB22" s="63">
        <v>10.622</v>
      </c>
      <c r="AC22" s="63">
        <v>6.0579999999999998</v>
      </c>
      <c r="AD22" s="63">
        <v>11.29</v>
      </c>
      <c r="AE22" s="63">
        <v>6.5570000000000004</v>
      </c>
      <c r="AF22" s="63">
        <v>0</v>
      </c>
      <c r="AG22" s="63">
        <v>14.406000000000001</v>
      </c>
      <c r="AH22" s="63">
        <v>10.941000000000001</v>
      </c>
      <c r="AI22" s="63">
        <v>10.156000000000001</v>
      </c>
      <c r="AJ22" s="63">
        <v>8.6219999999999999</v>
      </c>
      <c r="AK22" s="63">
        <v>11.861000000000001</v>
      </c>
      <c r="AL22" s="63">
        <v>10.227</v>
      </c>
      <c r="AM22" s="63">
        <v>7.532</v>
      </c>
      <c r="AN22" s="63">
        <v>22.038</v>
      </c>
      <c r="AO22" s="63">
        <v>4.2</v>
      </c>
      <c r="AP22" s="63">
        <v>8.2439999999999998</v>
      </c>
      <c r="AQ22" s="63">
        <v>10.146000000000001</v>
      </c>
      <c r="AR22" s="63">
        <v>7.7679999999999998</v>
      </c>
      <c r="AS22" s="63">
        <v>5.3890000000000002</v>
      </c>
      <c r="AT22" s="63">
        <v>4.75</v>
      </c>
      <c r="AU22" s="63">
        <v>3.6949999999999998</v>
      </c>
      <c r="AX22" s="9">
        <v>10.622</v>
      </c>
      <c r="AY22" s="9">
        <v>12.361000000000001</v>
      </c>
      <c r="AZ22" s="9">
        <v>10.335000000000001</v>
      </c>
      <c r="BA22" s="9">
        <v>12.337</v>
      </c>
      <c r="BB22" s="9">
        <v>12.337</v>
      </c>
      <c r="BD22" s="9">
        <v>9.2829999999999995</v>
      </c>
      <c r="BE22" s="9">
        <v>10.984999999999999</v>
      </c>
      <c r="BF22" s="9">
        <v>12.923</v>
      </c>
      <c r="BG22" s="9">
        <v>13.266</v>
      </c>
      <c r="BH22" s="9">
        <v>10.769</v>
      </c>
      <c r="BI22" s="9">
        <v>14.61</v>
      </c>
      <c r="BJ22" s="98">
        <v>11.521000000000001</v>
      </c>
      <c r="BK22" s="9">
        <v>8.7390000000000008</v>
      </c>
    </row>
    <row r="23" spans="1:63" x14ac:dyDescent="0.25">
      <c r="A23" s="63" t="s">
        <v>13</v>
      </c>
      <c r="B23" s="62"/>
      <c r="C23" s="65">
        <v>950900</v>
      </c>
      <c r="D23" s="63">
        <v>3.6440999999999999</v>
      </c>
      <c r="E23" s="63">
        <v>0.81200000000000006</v>
      </c>
      <c r="F23" s="63">
        <v>0.80400000000000005</v>
      </c>
      <c r="G23" s="63">
        <v>0.80600000000000005</v>
      </c>
      <c r="H23" s="63">
        <v>0</v>
      </c>
      <c r="I23" s="63">
        <v>1.081</v>
      </c>
      <c r="J23" s="63">
        <v>1.1299999999999999</v>
      </c>
      <c r="K23" s="63">
        <v>1.3280000000000001</v>
      </c>
      <c r="L23" s="63">
        <v>0.99099999999999999</v>
      </c>
      <c r="M23" s="63">
        <v>1.512</v>
      </c>
      <c r="N23" s="63">
        <v>1.0680000000000001</v>
      </c>
      <c r="O23" s="63">
        <v>1.53</v>
      </c>
      <c r="P23" s="63">
        <v>1.53</v>
      </c>
      <c r="Q23" s="63">
        <v>1.331</v>
      </c>
      <c r="R23" s="63">
        <v>1.492</v>
      </c>
      <c r="S23" s="63">
        <v>1.53</v>
      </c>
      <c r="T23" s="63">
        <v>0.71599999999999997</v>
      </c>
      <c r="U23" s="63">
        <v>1.5149999999999999</v>
      </c>
      <c r="V23" s="63">
        <v>0</v>
      </c>
      <c r="W23" s="63">
        <v>0.92900000000000005</v>
      </c>
      <c r="X23" s="63">
        <v>1.2669999999999999</v>
      </c>
      <c r="Y23" s="63">
        <v>0</v>
      </c>
      <c r="Z23" s="63">
        <v>0.745</v>
      </c>
      <c r="AA23" s="63">
        <v>1.53</v>
      </c>
      <c r="AB23" s="63">
        <v>1.302</v>
      </c>
      <c r="AC23" s="63">
        <v>0.74299999999999999</v>
      </c>
      <c r="AD23" s="63">
        <v>1.3839999999999999</v>
      </c>
      <c r="AE23" s="63">
        <v>0.80400000000000005</v>
      </c>
      <c r="AF23" s="63">
        <v>0</v>
      </c>
      <c r="AG23" s="63">
        <v>1.766</v>
      </c>
      <c r="AH23" s="63">
        <v>1.341</v>
      </c>
      <c r="AI23" s="63">
        <v>1.2450000000000001</v>
      </c>
      <c r="AJ23" s="63">
        <v>1.0569999999999999</v>
      </c>
      <c r="AK23" s="63">
        <v>1.454</v>
      </c>
      <c r="AL23" s="63">
        <v>1.254</v>
      </c>
      <c r="AM23" s="63">
        <v>0.92300000000000004</v>
      </c>
      <c r="AN23" s="63">
        <v>2.7010000000000001</v>
      </c>
      <c r="AO23" s="63">
        <v>0.51500000000000001</v>
      </c>
      <c r="AP23" s="63">
        <v>1.01</v>
      </c>
      <c r="AQ23" s="63">
        <v>1.244</v>
      </c>
      <c r="AR23" s="63">
        <v>0.95199999999999996</v>
      </c>
      <c r="AS23" s="63">
        <v>0.66100000000000003</v>
      </c>
      <c r="AT23" s="63">
        <v>0.58199999999999996</v>
      </c>
      <c r="AU23" s="63">
        <v>0.45300000000000001</v>
      </c>
      <c r="AX23" s="9">
        <v>1.302</v>
      </c>
      <c r="AY23" s="9">
        <v>1.5149999999999999</v>
      </c>
      <c r="AZ23" s="9">
        <v>1.2669999999999999</v>
      </c>
      <c r="BA23" s="9">
        <v>1.512</v>
      </c>
      <c r="BB23" s="9">
        <v>1.512</v>
      </c>
      <c r="BC23" s="9">
        <v>92.66</v>
      </c>
      <c r="BD23" s="9">
        <v>1.1379999999999999</v>
      </c>
      <c r="BE23" s="9">
        <v>1.3460000000000001</v>
      </c>
      <c r="BF23" s="9">
        <v>1.5840000000000001</v>
      </c>
      <c r="BG23" s="9">
        <v>1.6259999999999999</v>
      </c>
      <c r="BH23" s="9">
        <v>1.32</v>
      </c>
      <c r="BI23" s="9">
        <v>1.7909999999999999</v>
      </c>
      <c r="BJ23" s="98">
        <v>1.4119999999999999</v>
      </c>
      <c r="BK23" s="9">
        <v>1.071</v>
      </c>
    </row>
    <row r="24" spans="1:63" x14ac:dyDescent="0.25">
      <c r="A24" s="63" t="s">
        <v>76</v>
      </c>
      <c r="B24" s="62"/>
      <c r="C24" s="65">
        <v>951010</v>
      </c>
      <c r="D24" s="63">
        <v>0.43980000000000002</v>
      </c>
      <c r="E24" s="63">
        <v>9.8000000000000004E-2</v>
      </c>
      <c r="F24" s="63">
        <v>9.6000000000002333E-2</v>
      </c>
      <c r="G24" s="63">
        <v>9.7999999999997672E-2</v>
      </c>
      <c r="H24" s="63">
        <v>0</v>
      </c>
      <c r="I24" s="63">
        <v>0.12900000000000589</v>
      </c>
      <c r="J24" s="63">
        <v>0.13700000000000123</v>
      </c>
      <c r="K24" s="63">
        <v>0.16200000000000245</v>
      </c>
      <c r="L24" s="63">
        <v>0.11799999999999755</v>
      </c>
      <c r="M24" s="63">
        <v>0.183</v>
      </c>
      <c r="N24" s="63">
        <v>0.12999999999999412</v>
      </c>
      <c r="O24" s="63">
        <v>0.18599999999999767</v>
      </c>
      <c r="P24" s="63">
        <v>0.18599999999999767</v>
      </c>
      <c r="Q24" s="63">
        <v>0.15900000000000467</v>
      </c>
      <c r="R24" s="63">
        <v>0.17899999999999522</v>
      </c>
      <c r="S24" s="63">
        <v>0.18599999999999767</v>
      </c>
      <c r="T24" s="63">
        <v>8.7999999999998885E-2</v>
      </c>
      <c r="U24" s="63">
        <v>0.183</v>
      </c>
      <c r="V24" s="63">
        <v>0</v>
      </c>
      <c r="W24" s="63">
        <v>0.11000000000000466</v>
      </c>
      <c r="X24" s="63">
        <v>0.15199999999999522</v>
      </c>
      <c r="Y24" s="63">
        <v>0</v>
      </c>
      <c r="Z24" s="63">
        <v>0.09</v>
      </c>
      <c r="AA24" s="63">
        <v>0.18599999999999767</v>
      </c>
      <c r="AB24" s="63">
        <v>0.15600000000000233</v>
      </c>
      <c r="AC24" s="63">
        <v>0.09</v>
      </c>
      <c r="AD24" s="63">
        <v>0.16799999999999768</v>
      </c>
      <c r="AE24" s="63">
        <v>9.6000000000002333E-2</v>
      </c>
      <c r="AF24" s="63">
        <v>0</v>
      </c>
      <c r="AG24" s="63">
        <v>0.21299999999999999</v>
      </c>
      <c r="AH24" s="63">
        <v>0.16400000000000245</v>
      </c>
      <c r="AI24" s="63">
        <v>0.15</v>
      </c>
      <c r="AJ24" s="63">
        <v>0.12899999999999767</v>
      </c>
      <c r="AK24" s="63">
        <v>0.17800000000000243</v>
      </c>
      <c r="AL24" s="63">
        <v>0.15200000000000477</v>
      </c>
      <c r="AM24" s="63">
        <v>0.11399999999999656</v>
      </c>
      <c r="AN24" s="63">
        <v>0.32699999999999058</v>
      </c>
      <c r="AO24" s="63">
        <v>6.1000000000000554E-2</v>
      </c>
      <c r="AP24" s="63">
        <v>0.12300000000000122</v>
      </c>
      <c r="AQ24" s="63">
        <v>0.15</v>
      </c>
      <c r="AR24" s="63">
        <v>0.11399999999999878</v>
      </c>
      <c r="AS24" s="63">
        <v>7.899999999999878E-2</v>
      </c>
      <c r="AT24" s="63">
        <v>7.0000000000000007E-2</v>
      </c>
      <c r="AU24" s="63">
        <v>5.5999999999999446E-2</v>
      </c>
      <c r="AX24" s="9">
        <v>0.15600000000000233</v>
      </c>
      <c r="AY24" s="9">
        <v>0.183</v>
      </c>
      <c r="AZ24" s="9">
        <v>0.152</v>
      </c>
      <c r="BA24" s="9">
        <v>0.183</v>
      </c>
      <c r="BB24" s="9">
        <v>0.183</v>
      </c>
      <c r="BD24" s="9">
        <v>0.13800000000000001</v>
      </c>
      <c r="BE24" s="9">
        <v>0.16400000000000001</v>
      </c>
      <c r="BF24" s="9">
        <v>0.191</v>
      </c>
      <c r="BG24" s="9">
        <v>0.19800000000000001</v>
      </c>
      <c r="BH24" s="9">
        <v>0.158</v>
      </c>
      <c r="BI24" s="9">
        <v>0.215</v>
      </c>
      <c r="BJ24" s="98">
        <v>0.17199999999999999</v>
      </c>
      <c r="BK24" s="9">
        <v>0.13100000000000001</v>
      </c>
    </row>
    <row r="25" spans="1:63" x14ac:dyDescent="0.25">
      <c r="A25" s="63" t="s">
        <v>70</v>
      </c>
      <c r="B25" s="62"/>
      <c r="C25" s="65">
        <v>951100</v>
      </c>
      <c r="D25" s="63">
        <v>5.9291999999999998</v>
      </c>
      <c r="E25" s="63">
        <v>1.3220000000000001</v>
      </c>
      <c r="F25" s="63">
        <v>1.3080000000000001</v>
      </c>
      <c r="G25" s="63">
        <v>1.3109999999999999</v>
      </c>
      <c r="H25" s="63">
        <v>0</v>
      </c>
      <c r="I25" s="63">
        <v>1.758</v>
      </c>
      <c r="J25" s="63">
        <v>1.839</v>
      </c>
      <c r="K25" s="63">
        <v>2.161</v>
      </c>
      <c r="L25" s="63">
        <v>1.613</v>
      </c>
      <c r="M25" s="63">
        <v>2.46</v>
      </c>
      <c r="N25" s="63">
        <v>1.7390000000000001</v>
      </c>
      <c r="O25" s="63">
        <v>2.4889999999999999</v>
      </c>
      <c r="P25" s="63">
        <v>2.4889999999999999</v>
      </c>
      <c r="Q25" s="63">
        <v>2.1659999999999999</v>
      </c>
      <c r="R25" s="63">
        <v>2.427</v>
      </c>
      <c r="S25" s="63">
        <v>2.4889999999999999</v>
      </c>
      <c r="T25" s="63">
        <v>1.165</v>
      </c>
      <c r="U25" s="63">
        <v>2.4649999999999999</v>
      </c>
      <c r="V25" s="63">
        <v>0</v>
      </c>
      <c r="W25" s="63">
        <v>1.512</v>
      </c>
      <c r="X25" s="63">
        <v>2.0609999999999999</v>
      </c>
      <c r="Y25" s="63">
        <v>0</v>
      </c>
      <c r="Z25" s="63">
        <v>1.2130000000000001</v>
      </c>
      <c r="AA25" s="63">
        <v>2.4889999999999999</v>
      </c>
      <c r="AB25" s="63">
        <v>2.1179999999999999</v>
      </c>
      <c r="AC25" s="63">
        <v>1.208</v>
      </c>
      <c r="AD25" s="63">
        <v>2.2519999999999998</v>
      </c>
      <c r="AE25" s="63">
        <v>1.3080000000000001</v>
      </c>
      <c r="AF25" s="63">
        <v>0</v>
      </c>
      <c r="AG25" s="63">
        <v>2.8730000000000002</v>
      </c>
      <c r="AH25" s="63">
        <v>2.1819999999999999</v>
      </c>
      <c r="AI25" s="63">
        <v>2.0249999999999999</v>
      </c>
      <c r="AJ25" s="63">
        <v>1.7190000000000001</v>
      </c>
      <c r="AK25" s="63">
        <v>2.3650000000000002</v>
      </c>
      <c r="AL25" s="63">
        <v>2.04</v>
      </c>
      <c r="AM25" s="63">
        <v>1.502</v>
      </c>
      <c r="AN25" s="63">
        <v>4.3949999999999996</v>
      </c>
      <c r="AO25" s="63">
        <v>0.83799999999999997</v>
      </c>
      <c r="AP25" s="63">
        <v>1.6439999999999999</v>
      </c>
      <c r="AQ25" s="63">
        <v>2.0230000000000001</v>
      </c>
      <c r="AR25" s="63">
        <v>1.5489999999999999</v>
      </c>
      <c r="AS25" s="63">
        <v>1.075</v>
      </c>
      <c r="AT25" s="63">
        <v>0.94699999999999995</v>
      </c>
      <c r="AU25" s="63">
        <v>0.73699999999999999</v>
      </c>
      <c r="AX25" s="9">
        <v>2.1179999999999999</v>
      </c>
      <c r="AY25" s="9">
        <v>2.4649999999999999</v>
      </c>
      <c r="AZ25" s="9">
        <v>2.0609999999999999</v>
      </c>
      <c r="BA25" s="9">
        <v>0</v>
      </c>
      <c r="BB25" s="9">
        <v>1.23</v>
      </c>
      <c r="BD25" s="9">
        <v>1.851</v>
      </c>
      <c r="BE25" s="9">
        <v>2.19</v>
      </c>
      <c r="BF25" s="9">
        <v>2.577</v>
      </c>
      <c r="BG25" s="9">
        <v>0</v>
      </c>
      <c r="BH25" s="9">
        <v>2.1469999999999998</v>
      </c>
      <c r="BI25" s="9">
        <v>2.9140000000000001</v>
      </c>
      <c r="BJ25" s="98">
        <v>0</v>
      </c>
      <c r="BK25" s="9">
        <v>1.742</v>
      </c>
    </row>
    <row r="26" spans="1:63" x14ac:dyDescent="0.25">
      <c r="A26" s="63" t="s">
        <v>16</v>
      </c>
      <c r="B26" s="62"/>
      <c r="C26" s="65">
        <v>951200</v>
      </c>
      <c r="D26" s="63">
        <v>5.7572000000000001</v>
      </c>
      <c r="E26" s="63">
        <v>1.2829999999999999</v>
      </c>
      <c r="F26" s="63">
        <v>1.27</v>
      </c>
      <c r="G26" s="63">
        <v>1.2729999999999999</v>
      </c>
      <c r="H26" s="63">
        <v>0</v>
      </c>
      <c r="I26" s="63">
        <v>1.7070000000000001</v>
      </c>
      <c r="J26" s="63">
        <v>1.7849999999999999</v>
      </c>
      <c r="K26" s="63">
        <v>2.0979999999999999</v>
      </c>
      <c r="L26" s="63">
        <v>1.5660000000000001</v>
      </c>
      <c r="M26" s="63">
        <v>2.3889999999999998</v>
      </c>
      <c r="N26" s="63">
        <v>1.6879999999999999</v>
      </c>
      <c r="O26" s="63">
        <v>2.4159999999999999</v>
      </c>
      <c r="P26" s="63">
        <v>2.4159999999999999</v>
      </c>
      <c r="Q26" s="63">
        <v>2.1030000000000002</v>
      </c>
      <c r="R26" s="63">
        <v>2.3559999999999999</v>
      </c>
      <c r="S26" s="63">
        <v>2.4159999999999999</v>
      </c>
      <c r="T26" s="63">
        <v>1.131</v>
      </c>
      <c r="U26" s="63">
        <v>2.3929999999999998</v>
      </c>
      <c r="V26" s="63">
        <v>0</v>
      </c>
      <c r="W26" s="63">
        <v>1.468</v>
      </c>
      <c r="X26" s="63">
        <v>2.0009999999999999</v>
      </c>
      <c r="Y26" s="63">
        <v>0</v>
      </c>
      <c r="Z26" s="63">
        <v>1.177</v>
      </c>
      <c r="AA26" s="63">
        <v>2.4159999999999999</v>
      </c>
      <c r="AB26" s="63">
        <v>2.0569999999999999</v>
      </c>
      <c r="AC26" s="63">
        <v>1.173</v>
      </c>
      <c r="AD26" s="63">
        <v>2.1859999999999999</v>
      </c>
      <c r="AE26" s="63">
        <v>1.27</v>
      </c>
      <c r="AF26" s="63">
        <v>0</v>
      </c>
      <c r="AG26" s="63">
        <v>2.7890000000000001</v>
      </c>
      <c r="AH26" s="63">
        <v>2.1179999999999999</v>
      </c>
      <c r="AI26" s="63">
        <v>1.966</v>
      </c>
      <c r="AJ26" s="63">
        <v>1.669</v>
      </c>
      <c r="AK26" s="63">
        <v>2.2959999999999998</v>
      </c>
      <c r="AL26" s="63">
        <v>1.98</v>
      </c>
      <c r="AM26" s="63">
        <v>1.458</v>
      </c>
      <c r="AN26" s="63">
        <v>4.2670000000000003</v>
      </c>
      <c r="AO26" s="63">
        <v>0.81299999999999994</v>
      </c>
      <c r="AP26" s="63">
        <v>1.5960000000000001</v>
      </c>
      <c r="AQ26" s="63">
        <v>1.964</v>
      </c>
      <c r="AR26" s="63">
        <v>1.504</v>
      </c>
      <c r="AS26" s="63">
        <v>1.0429999999999999</v>
      </c>
      <c r="AT26" s="63">
        <v>0.92</v>
      </c>
      <c r="AU26" s="63">
        <v>0.71499999999999997</v>
      </c>
      <c r="AW26" s="9">
        <v>8.3332999999999995</v>
      </c>
      <c r="AX26" s="9">
        <v>2.0569999999999999</v>
      </c>
      <c r="AY26" s="9">
        <v>2.3929999999999998</v>
      </c>
      <c r="AZ26" s="9">
        <v>2.0009999999999999</v>
      </c>
      <c r="BA26" s="9">
        <v>2.3889999999999998</v>
      </c>
      <c r="BB26" s="9">
        <v>2.3889999999999998</v>
      </c>
      <c r="BD26" s="9">
        <v>1.7969999999999999</v>
      </c>
      <c r="BE26" s="9">
        <v>2.1259999999999999</v>
      </c>
      <c r="BF26" s="9">
        <v>2.5019999999999998</v>
      </c>
      <c r="BG26" s="9">
        <v>2.5680000000000001</v>
      </c>
      <c r="BH26" s="9">
        <v>2.085</v>
      </c>
      <c r="BI26" s="9">
        <v>2.8290000000000002</v>
      </c>
      <c r="BJ26" s="98">
        <v>2.23</v>
      </c>
      <c r="BK26" s="9">
        <v>1.6919999999999999</v>
      </c>
    </row>
    <row r="27" spans="1:63" x14ac:dyDescent="0.25">
      <c r="A27" s="63" t="s">
        <v>17</v>
      </c>
      <c r="B27" s="62"/>
      <c r="C27" s="65">
        <v>951300</v>
      </c>
      <c r="D27" s="63">
        <v>5.0228000000000002</v>
      </c>
      <c r="E27" s="63">
        <v>1.1200000000000001</v>
      </c>
      <c r="F27" s="63">
        <v>1.1080000000000001</v>
      </c>
      <c r="G27" s="63">
        <v>1.111</v>
      </c>
      <c r="H27" s="63">
        <v>0</v>
      </c>
      <c r="I27" s="63">
        <v>1.49</v>
      </c>
      <c r="J27" s="63">
        <v>1.5580000000000001</v>
      </c>
      <c r="K27" s="63">
        <v>1.831</v>
      </c>
      <c r="L27" s="63">
        <v>1.3660000000000001</v>
      </c>
      <c r="M27" s="63">
        <v>2.0840000000000001</v>
      </c>
      <c r="N27" s="63">
        <v>1.4730000000000001</v>
      </c>
      <c r="O27" s="63">
        <v>2.1080000000000001</v>
      </c>
      <c r="P27" s="63">
        <v>2.1080000000000001</v>
      </c>
      <c r="Q27" s="63">
        <v>1.835</v>
      </c>
      <c r="R27" s="63">
        <v>2.056</v>
      </c>
      <c r="S27" s="63">
        <v>2.1080000000000001</v>
      </c>
      <c r="T27" s="63">
        <v>0.98699999999999999</v>
      </c>
      <c r="U27" s="63">
        <v>2.0880000000000001</v>
      </c>
      <c r="V27" s="63">
        <v>0</v>
      </c>
      <c r="W27" s="63">
        <v>1.2809999999999999</v>
      </c>
      <c r="X27" s="63">
        <v>1.746</v>
      </c>
      <c r="Y27" s="63">
        <v>0</v>
      </c>
      <c r="Z27" s="63">
        <v>1.028</v>
      </c>
      <c r="AA27" s="63">
        <v>2.1080000000000001</v>
      </c>
      <c r="AB27" s="63">
        <v>1.7949999999999999</v>
      </c>
      <c r="AC27" s="63">
        <v>1.0229999999999999</v>
      </c>
      <c r="AD27" s="63">
        <v>1.9079999999999999</v>
      </c>
      <c r="AE27" s="63">
        <v>1.1080000000000001</v>
      </c>
      <c r="AF27" s="63">
        <v>0</v>
      </c>
      <c r="AG27" s="63">
        <v>2.4340000000000002</v>
      </c>
      <c r="AH27" s="63">
        <v>1.8480000000000001</v>
      </c>
      <c r="AI27" s="63">
        <v>1.716</v>
      </c>
      <c r="AJ27" s="63">
        <v>1.4570000000000001</v>
      </c>
      <c r="AK27" s="63">
        <v>2.004</v>
      </c>
      <c r="AL27" s="63">
        <v>1.728</v>
      </c>
      <c r="AM27" s="63">
        <v>1.2729999999999999</v>
      </c>
      <c r="AN27" s="63">
        <v>3.7229999999999999</v>
      </c>
      <c r="AO27" s="63">
        <v>0.71</v>
      </c>
      <c r="AP27" s="63">
        <v>1.393</v>
      </c>
      <c r="AQ27" s="63">
        <v>1.714</v>
      </c>
      <c r="AR27" s="63">
        <v>1.3120000000000001</v>
      </c>
      <c r="AS27" s="63">
        <v>0.91100000000000003</v>
      </c>
      <c r="AT27" s="63">
        <v>0.80200000000000005</v>
      </c>
      <c r="AU27" s="63">
        <v>0.624</v>
      </c>
      <c r="AX27" s="9">
        <v>1.7949999999999999</v>
      </c>
      <c r="AY27" s="9">
        <v>2.0880000000000001</v>
      </c>
      <c r="AZ27" s="9">
        <v>1.746</v>
      </c>
      <c r="BA27" s="9">
        <v>2.0840000000000001</v>
      </c>
      <c r="BB27" s="9">
        <v>2.0840000000000001</v>
      </c>
      <c r="BD27" s="9">
        <v>1.569</v>
      </c>
      <c r="BE27" s="9">
        <v>1.8560000000000001</v>
      </c>
      <c r="BF27" s="9">
        <v>2.1829999999999998</v>
      </c>
      <c r="BG27" s="9">
        <v>2.2410000000000001</v>
      </c>
      <c r="BH27" s="9">
        <v>1.82</v>
      </c>
      <c r="BI27" s="9">
        <v>2.4689999999999999</v>
      </c>
      <c r="BJ27" s="98">
        <v>1.946</v>
      </c>
      <c r="BK27" s="9">
        <v>1.4770000000000001</v>
      </c>
    </row>
    <row r="28" spans="1:63" x14ac:dyDescent="0.25">
      <c r="A28" s="63" t="s">
        <v>18</v>
      </c>
      <c r="B28" s="62"/>
      <c r="C28" s="65">
        <v>970300</v>
      </c>
      <c r="D28" s="63">
        <v>0.1668</v>
      </c>
      <c r="E28" s="63">
        <v>3.6999999999999998E-2</v>
      </c>
      <c r="F28" s="63">
        <v>3.6999999999999998E-2</v>
      </c>
      <c r="G28" s="63">
        <v>3.6999999999999998E-2</v>
      </c>
      <c r="H28" s="63">
        <v>0</v>
      </c>
      <c r="I28" s="63">
        <v>0.05</v>
      </c>
      <c r="J28" s="63">
        <v>5.1999999999999998E-2</v>
      </c>
      <c r="K28" s="63">
        <v>6.0999999999999999E-2</v>
      </c>
      <c r="L28" s="63">
        <v>4.4999999999999998E-2</v>
      </c>
      <c r="M28" s="63">
        <v>6.9000000000000006E-2</v>
      </c>
      <c r="N28" s="63">
        <v>4.9000000000000002E-2</v>
      </c>
      <c r="O28" s="63">
        <v>7.0000000000000007E-2</v>
      </c>
      <c r="P28" s="63">
        <v>7.0000000000000007E-2</v>
      </c>
      <c r="Q28" s="63">
        <v>6.0999999999999999E-2</v>
      </c>
      <c r="R28" s="63">
        <v>6.8000000000000005E-2</v>
      </c>
      <c r="S28" s="63">
        <v>7.0000000000000007E-2</v>
      </c>
      <c r="T28" s="63">
        <v>3.3000000000000002E-2</v>
      </c>
      <c r="U28" s="63">
        <v>6.9000000000000006E-2</v>
      </c>
      <c r="V28" s="63">
        <v>0</v>
      </c>
      <c r="W28" s="63">
        <v>4.2999999999999997E-2</v>
      </c>
      <c r="X28" s="63">
        <v>5.8000000000000003E-2</v>
      </c>
      <c r="Y28" s="63">
        <v>0</v>
      </c>
      <c r="Z28" s="63">
        <v>3.4000000000000002E-2</v>
      </c>
      <c r="AA28" s="63">
        <v>7.0000000000000007E-2</v>
      </c>
      <c r="AB28" s="63">
        <v>0.06</v>
      </c>
      <c r="AC28" s="63">
        <v>3.4000000000000002E-2</v>
      </c>
      <c r="AD28" s="63">
        <v>6.3E-2</v>
      </c>
      <c r="AE28" s="63">
        <v>3.6999999999999998E-2</v>
      </c>
      <c r="AF28" s="63">
        <v>0</v>
      </c>
      <c r="AG28" s="63">
        <v>8.1000000000000003E-2</v>
      </c>
      <c r="AH28" s="63">
        <v>6.0999999999999999E-2</v>
      </c>
      <c r="AI28" s="63">
        <v>5.7000000000000002E-2</v>
      </c>
      <c r="AJ28" s="63">
        <v>4.8000000000000001E-2</v>
      </c>
      <c r="AK28" s="63">
        <v>6.7000000000000004E-2</v>
      </c>
      <c r="AL28" s="63">
        <v>5.7000000000000002E-2</v>
      </c>
      <c r="AM28" s="63">
        <v>4.2000000000000003E-2</v>
      </c>
      <c r="AN28" s="63">
        <v>0.124</v>
      </c>
      <c r="AO28" s="63">
        <v>2.4E-2</v>
      </c>
      <c r="AP28" s="63">
        <v>4.5999999999999999E-2</v>
      </c>
      <c r="AQ28" s="63">
        <v>5.7000000000000002E-2</v>
      </c>
      <c r="AR28" s="63">
        <v>4.3999999999999997E-2</v>
      </c>
      <c r="AS28" s="63">
        <v>0.03</v>
      </c>
      <c r="AT28" s="63">
        <v>2.7E-2</v>
      </c>
      <c r="AU28" s="63">
        <v>2.1000000000000001E-2</v>
      </c>
      <c r="AX28" s="9">
        <v>0.06</v>
      </c>
      <c r="AY28" s="9">
        <v>6.9000000000000006E-2</v>
      </c>
      <c r="AZ28" s="9">
        <v>5.8000000000000003E-2</v>
      </c>
      <c r="BA28" s="9">
        <v>6.9000000000000006E-2</v>
      </c>
      <c r="BB28" s="9">
        <v>6.9000000000000006E-2</v>
      </c>
      <c r="BD28" s="9">
        <v>5.1999999999999998E-2</v>
      </c>
      <c r="BE28" s="9">
        <v>6.2E-2</v>
      </c>
      <c r="BF28" s="9">
        <v>7.1999999999999995E-2</v>
      </c>
      <c r="BG28" s="9">
        <v>7.3999999999999996E-2</v>
      </c>
      <c r="BH28" s="9">
        <v>6.0999999999999999E-2</v>
      </c>
      <c r="BI28" s="9">
        <v>8.2000000000000003E-2</v>
      </c>
      <c r="BJ28" s="98">
        <v>6.5000000000000002E-2</v>
      </c>
      <c r="BK28" s="9">
        <v>4.9000000000000002E-2</v>
      </c>
    </row>
    <row r="29" spans="1:63" x14ac:dyDescent="0.25">
      <c r="A29" s="63" t="s">
        <v>19</v>
      </c>
      <c r="B29" s="62"/>
      <c r="C29" s="65">
        <v>970900</v>
      </c>
      <c r="D29" s="63">
        <v>1.3991</v>
      </c>
      <c r="E29" s="63">
        <v>0.312</v>
      </c>
      <c r="F29" s="63">
        <v>0.309</v>
      </c>
      <c r="G29" s="63">
        <v>0.309</v>
      </c>
      <c r="H29" s="63">
        <v>0</v>
      </c>
      <c r="I29" s="63">
        <v>0.41499999999999998</v>
      </c>
      <c r="J29" s="63">
        <v>0.434</v>
      </c>
      <c r="K29" s="63">
        <v>0.51</v>
      </c>
      <c r="L29" s="63">
        <v>0.38100000000000001</v>
      </c>
      <c r="M29" s="63">
        <v>0.58099999999999996</v>
      </c>
      <c r="N29" s="63">
        <v>0.41</v>
      </c>
      <c r="O29" s="63">
        <v>0.58699999999999997</v>
      </c>
      <c r="P29" s="63">
        <v>0.58699999999999997</v>
      </c>
      <c r="Q29" s="63">
        <v>0.51100000000000001</v>
      </c>
      <c r="R29" s="63">
        <v>0.57299999999999995</v>
      </c>
      <c r="S29" s="63">
        <v>0.58699999999999997</v>
      </c>
      <c r="T29" s="63">
        <v>0.27500000000000002</v>
      </c>
      <c r="U29" s="63">
        <v>0.58199999999999996</v>
      </c>
      <c r="V29" s="63">
        <v>0</v>
      </c>
      <c r="W29" s="63">
        <v>0.35699999999999998</v>
      </c>
      <c r="X29" s="63">
        <v>0.48599999999999999</v>
      </c>
      <c r="Y29" s="63">
        <v>0</v>
      </c>
      <c r="Z29" s="63">
        <v>0.28599999999999998</v>
      </c>
      <c r="AA29" s="63">
        <v>0.58699999999999997</v>
      </c>
      <c r="AB29" s="63">
        <v>0.5</v>
      </c>
      <c r="AC29" s="63">
        <v>0.28499999999999998</v>
      </c>
      <c r="AD29" s="63">
        <v>0.53100000000000003</v>
      </c>
      <c r="AE29" s="63">
        <v>0.309</v>
      </c>
      <c r="AF29" s="63">
        <v>0</v>
      </c>
      <c r="AG29" s="63">
        <v>0.67800000000000005</v>
      </c>
      <c r="AH29" s="63">
        <v>0.51500000000000001</v>
      </c>
      <c r="AI29" s="63">
        <v>0.47799999999999998</v>
      </c>
      <c r="AJ29" s="63">
        <v>0.40600000000000003</v>
      </c>
      <c r="AK29" s="63">
        <v>0.55800000000000005</v>
      </c>
      <c r="AL29" s="63">
        <v>0.48099999999999998</v>
      </c>
      <c r="AM29" s="63">
        <v>0.35399999999999998</v>
      </c>
      <c r="AN29" s="63">
        <v>1.0369999999999999</v>
      </c>
      <c r="AO29" s="63">
        <v>0.19800000000000001</v>
      </c>
      <c r="AP29" s="63">
        <v>0.38800000000000001</v>
      </c>
      <c r="AQ29" s="63">
        <v>0.47699999999999998</v>
      </c>
      <c r="AR29" s="63">
        <v>0.36599999999999999</v>
      </c>
      <c r="AS29" s="63">
        <v>0.254</v>
      </c>
      <c r="AT29" s="63">
        <v>0.224</v>
      </c>
      <c r="AU29" s="63">
        <v>0.17399999999999999</v>
      </c>
      <c r="AX29" s="9">
        <v>0.5</v>
      </c>
      <c r="AY29" s="9">
        <v>0.58199999999999996</v>
      </c>
      <c r="AZ29" s="9">
        <v>0.48599999999999999</v>
      </c>
      <c r="BA29" s="9">
        <v>0.58099999999999996</v>
      </c>
      <c r="BB29" s="9">
        <v>0.58099999999999996</v>
      </c>
      <c r="BD29" s="9">
        <v>0.22700000000000001</v>
      </c>
      <c r="BE29" s="9">
        <v>2.4E-2</v>
      </c>
      <c r="BF29" s="9">
        <v>3.7999999999999999E-2</v>
      </c>
      <c r="BG29" s="9">
        <v>0.624</v>
      </c>
      <c r="BH29" s="9">
        <v>1.4E-2</v>
      </c>
      <c r="BI29" s="9">
        <v>0</v>
      </c>
      <c r="BJ29" s="98">
        <v>0.54200000000000004</v>
      </c>
      <c r="BK29" s="9">
        <v>1.7999999999999999E-2</v>
      </c>
    </row>
    <row r="30" spans="1:63" x14ac:dyDescent="0.25">
      <c r="A30" s="63" t="s">
        <v>20</v>
      </c>
      <c r="B30" s="62"/>
      <c r="C30" s="65">
        <v>971300</v>
      </c>
      <c r="D30" s="63">
        <v>0.12769999999999998</v>
      </c>
      <c r="E30" s="63">
        <v>2.9000000000000001E-2</v>
      </c>
      <c r="F30" s="63">
        <v>2.8000000000000001E-2</v>
      </c>
      <c r="G30" s="63">
        <v>2.8000000000000001E-2</v>
      </c>
      <c r="H30" s="63">
        <v>0</v>
      </c>
      <c r="I30" s="63">
        <v>3.7999999999999999E-2</v>
      </c>
      <c r="J30" s="63">
        <v>0.04</v>
      </c>
      <c r="K30" s="63">
        <v>4.7E-2</v>
      </c>
      <c r="L30" s="63">
        <v>3.5000000000000003E-2</v>
      </c>
      <c r="M30" s="63">
        <v>5.2999999999999999E-2</v>
      </c>
      <c r="N30" s="63">
        <v>3.7999999999999999E-2</v>
      </c>
      <c r="O30" s="63">
        <v>5.3999999999999999E-2</v>
      </c>
      <c r="P30" s="63">
        <v>5.3999999999999999E-2</v>
      </c>
      <c r="Q30" s="63">
        <v>4.7E-2</v>
      </c>
      <c r="R30" s="63">
        <v>5.1999999999999998E-2</v>
      </c>
      <c r="S30" s="63">
        <v>5.3999999999999999E-2</v>
      </c>
      <c r="T30" s="63">
        <v>2.5000000000000001E-2</v>
      </c>
      <c r="U30" s="63">
        <v>5.2999999999999999E-2</v>
      </c>
      <c r="V30" s="63">
        <v>0</v>
      </c>
      <c r="W30" s="63">
        <v>3.3000000000000002E-2</v>
      </c>
      <c r="X30" s="63">
        <v>4.3999999999999997E-2</v>
      </c>
      <c r="Y30" s="63">
        <v>0</v>
      </c>
      <c r="Z30" s="63">
        <v>2.5999999999999999E-2</v>
      </c>
      <c r="AA30" s="63">
        <v>5.3999999999999999E-2</v>
      </c>
      <c r="AB30" s="63">
        <v>4.5999999999999999E-2</v>
      </c>
      <c r="AC30" s="63">
        <v>2.5999999999999999E-2</v>
      </c>
      <c r="AD30" s="63">
        <v>4.9000000000000002E-2</v>
      </c>
      <c r="AE30" s="63">
        <v>2.8000000000000001E-2</v>
      </c>
      <c r="AF30" s="63">
        <v>0</v>
      </c>
      <c r="AG30" s="63">
        <v>6.2E-2</v>
      </c>
      <c r="AH30" s="63">
        <v>4.7E-2</v>
      </c>
      <c r="AI30" s="63">
        <v>4.3999999999999997E-2</v>
      </c>
      <c r="AJ30" s="63">
        <v>3.6999999999999998E-2</v>
      </c>
      <c r="AK30" s="63">
        <v>5.0999999999999997E-2</v>
      </c>
      <c r="AL30" s="63">
        <v>4.3999999999999997E-2</v>
      </c>
      <c r="AM30" s="63">
        <v>3.2000000000000001E-2</v>
      </c>
      <c r="AN30" s="63">
        <v>9.5000000000000001E-2</v>
      </c>
      <c r="AO30" s="63">
        <v>1.7999999999999999E-2</v>
      </c>
      <c r="AP30" s="63">
        <v>3.5000000000000003E-2</v>
      </c>
      <c r="AQ30" s="63">
        <v>4.3999999999999997E-2</v>
      </c>
      <c r="AR30" s="63">
        <v>3.3000000000000002E-2</v>
      </c>
      <c r="AS30" s="63">
        <v>2.3E-2</v>
      </c>
      <c r="AT30" s="63">
        <v>0.02</v>
      </c>
      <c r="AU30" s="63">
        <v>1.6E-2</v>
      </c>
      <c r="AX30" s="9">
        <v>4.5999999999999999E-2</v>
      </c>
      <c r="AY30" s="9">
        <v>5.2999999999999999E-2</v>
      </c>
      <c r="AZ30" s="9">
        <v>4.3999999999999997E-2</v>
      </c>
      <c r="BA30" s="9">
        <v>5.2999999999999999E-2</v>
      </c>
      <c r="BB30" s="9">
        <v>5.2999999999999999E-2</v>
      </c>
      <c r="BD30" s="9">
        <v>0.04</v>
      </c>
      <c r="BE30" s="9">
        <v>4.8000000000000001E-2</v>
      </c>
      <c r="BF30" s="9">
        <v>5.5E-2</v>
      </c>
      <c r="BG30" s="9">
        <v>5.7000000000000002E-2</v>
      </c>
      <c r="BH30" s="9">
        <v>4.7E-2</v>
      </c>
      <c r="BI30" s="9">
        <v>6.3E-2</v>
      </c>
      <c r="BJ30" s="98">
        <v>0.05</v>
      </c>
      <c r="BK30" s="9">
        <v>3.7999999999999999E-2</v>
      </c>
    </row>
    <row r="31" spans="1:63" x14ac:dyDescent="0.25">
      <c r="A31" s="63" t="s">
        <v>21</v>
      </c>
      <c r="B31" s="62"/>
      <c r="C31" s="65">
        <v>977400</v>
      </c>
      <c r="D31" s="63">
        <v>0.90790000000000004</v>
      </c>
      <c r="E31" s="63">
        <v>7.3999999999999996E-2</v>
      </c>
      <c r="F31" s="63">
        <v>7.2999999999999995E-2</v>
      </c>
      <c r="G31" s="63">
        <v>7.3999999999999996E-2</v>
      </c>
      <c r="H31" s="63">
        <v>0</v>
      </c>
      <c r="I31" s="63">
        <v>9.9000000000000005E-2</v>
      </c>
      <c r="J31" s="63">
        <v>0.10299999999999999</v>
      </c>
      <c r="K31" s="63">
        <v>0.121</v>
      </c>
      <c r="L31" s="63">
        <v>9.0999999999999998E-2</v>
      </c>
      <c r="M31" s="63">
        <v>0.13800000000000001</v>
      </c>
      <c r="N31" s="63">
        <v>9.8000000000000004E-2</v>
      </c>
      <c r="O31" s="63">
        <v>0.14000000000000001</v>
      </c>
      <c r="P31" s="63">
        <v>0.14000000000000001</v>
      </c>
      <c r="Q31" s="63">
        <v>0.122</v>
      </c>
      <c r="R31" s="63">
        <v>0.13600000000000001</v>
      </c>
      <c r="S31" s="63">
        <v>0.14000000000000001</v>
      </c>
      <c r="T31" s="63">
        <v>6.5000000000000002E-2</v>
      </c>
      <c r="U31" s="63">
        <v>0.13800000000000001</v>
      </c>
      <c r="V31" s="63">
        <v>0</v>
      </c>
      <c r="W31" s="63">
        <v>8.5000000000000006E-2</v>
      </c>
      <c r="X31" s="63">
        <v>0.11600000000000001</v>
      </c>
      <c r="Y31" s="63">
        <v>0</v>
      </c>
      <c r="Z31" s="63">
        <v>6.8000000000000005E-2</v>
      </c>
      <c r="AA31" s="63">
        <v>0.14000000000000001</v>
      </c>
      <c r="AB31" s="63">
        <v>0.11899999999999999</v>
      </c>
      <c r="AC31" s="63">
        <v>6.8000000000000005E-2</v>
      </c>
      <c r="AD31" s="63">
        <v>0.126</v>
      </c>
      <c r="AE31" s="63">
        <v>7.2999999999999995E-2</v>
      </c>
      <c r="AF31" s="63">
        <v>0</v>
      </c>
      <c r="AG31" s="63">
        <v>0.161</v>
      </c>
      <c r="AH31" s="63">
        <v>0.123</v>
      </c>
      <c r="AI31" s="63">
        <v>0.114</v>
      </c>
      <c r="AJ31" s="63">
        <v>9.7000000000000003E-2</v>
      </c>
      <c r="AK31" s="63">
        <v>0.13300000000000001</v>
      </c>
      <c r="AL31" s="63">
        <v>0.115</v>
      </c>
      <c r="AM31" s="63">
        <v>8.4000000000000005E-2</v>
      </c>
      <c r="AN31" s="63">
        <v>0.247</v>
      </c>
      <c r="AO31" s="63">
        <v>4.7E-2</v>
      </c>
      <c r="AP31" s="63">
        <v>9.1999999999999998E-2</v>
      </c>
      <c r="AQ31" s="63">
        <v>0.114</v>
      </c>
      <c r="AR31" s="63">
        <v>8.6999999999999994E-2</v>
      </c>
      <c r="AS31" s="63">
        <v>0.06</v>
      </c>
      <c r="AT31" s="63">
        <v>5.2999999999999999E-2</v>
      </c>
      <c r="AU31" s="63">
        <v>4.1000000000000002E-2</v>
      </c>
      <c r="AX31" s="9">
        <v>0.11899999999999999</v>
      </c>
      <c r="AY31" s="9">
        <v>0.13800000000000001</v>
      </c>
      <c r="AZ31" s="9">
        <v>0.11600000000000001</v>
      </c>
      <c r="BA31" s="9">
        <v>0.13800000000000001</v>
      </c>
      <c r="BB31" s="9">
        <v>0.13800000000000001</v>
      </c>
      <c r="BD31" s="9">
        <v>0.104</v>
      </c>
      <c r="BE31" s="9">
        <v>0.123</v>
      </c>
      <c r="BF31" s="9">
        <v>0.14399999999999999</v>
      </c>
      <c r="BG31" s="9">
        <v>0.14899999999999999</v>
      </c>
      <c r="BH31" s="9">
        <v>0.121</v>
      </c>
      <c r="BI31" s="9">
        <v>0.16300000000000001</v>
      </c>
      <c r="BJ31" s="98">
        <v>0.129</v>
      </c>
      <c r="BK31" s="9">
        <v>9.8000000000000004E-2</v>
      </c>
    </row>
    <row r="32" spans="1:63" x14ac:dyDescent="0.25">
      <c r="A32" s="63" t="s">
        <v>22</v>
      </c>
      <c r="B32" s="62"/>
      <c r="C32" s="65">
        <v>972000</v>
      </c>
      <c r="D32" s="63">
        <v>0.33349999999999996</v>
      </c>
      <c r="E32" s="63">
        <v>0.63700000000000001</v>
      </c>
      <c r="F32" s="63">
        <v>0.63</v>
      </c>
      <c r="G32" s="63">
        <v>0.63200000000000001</v>
      </c>
      <c r="H32" s="63">
        <v>0</v>
      </c>
      <c r="I32" s="63">
        <v>0.84799999999999998</v>
      </c>
      <c r="J32" s="63">
        <v>0.88600000000000001</v>
      </c>
      <c r="K32" s="63">
        <v>1.042</v>
      </c>
      <c r="L32" s="63">
        <v>0.77700000000000002</v>
      </c>
      <c r="M32" s="63">
        <v>1.1859999999999999</v>
      </c>
      <c r="N32" s="63">
        <v>0.83799999999999997</v>
      </c>
      <c r="O32" s="63">
        <v>1.2</v>
      </c>
      <c r="P32" s="63">
        <v>1.2</v>
      </c>
      <c r="Q32" s="63">
        <v>1.044</v>
      </c>
      <c r="R32" s="63">
        <v>1.17</v>
      </c>
      <c r="S32" s="63">
        <v>1.2</v>
      </c>
      <c r="T32" s="63">
        <v>0.56200000000000006</v>
      </c>
      <c r="U32" s="63">
        <v>1.1879999999999999</v>
      </c>
      <c r="V32" s="63">
        <v>0</v>
      </c>
      <c r="W32" s="63">
        <v>0.72899999999999998</v>
      </c>
      <c r="X32" s="63">
        <v>0.99299999999999999</v>
      </c>
      <c r="Y32" s="63">
        <v>0</v>
      </c>
      <c r="Z32" s="63">
        <v>0.58499999999999996</v>
      </c>
      <c r="AA32" s="63">
        <v>1.2</v>
      </c>
      <c r="AB32" s="63">
        <v>1.0209999999999999</v>
      </c>
      <c r="AC32" s="63">
        <v>0.58199999999999996</v>
      </c>
      <c r="AD32" s="63">
        <v>1.085</v>
      </c>
      <c r="AE32" s="63">
        <v>0.63</v>
      </c>
      <c r="AF32" s="63">
        <v>0</v>
      </c>
      <c r="AG32" s="63">
        <v>1.385</v>
      </c>
      <c r="AH32" s="63">
        <v>1.052</v>
      </c>
      <c r="AI32" s="63">
        <v>0.97599999999999998</v>
      </c>
      <c r="AJ32" s="63">
        <v>0.82899999999999996</v>
      </c>
      <c r="AK32" s="63">
        <v>1.1399999999999999</v>
      </c>
      <c r="AL32" s="63">
        <v>0.98299999999999998</v>
      </c>
      <c r="AM32" s="63">
        <v>0.72399999999999998</v>
      </c>
      <c r="AN32" s="63">
        <v>2.1190000000000002</v>
      </c>
      <c r="AO32" s="63">
        <v>0.40400000000000003</v>
      </c>
      <c r="AP32" s="63">
        <v>0.79200000000000004</v>
      </c>
      <c r="AQ32" s="63">
        <v>0.97499999999999998</v>
      </c>
      <c r="AR32" s="63">
        <v>0.747</v>
      </c>
      <c r="AS32" s="63">
        <v>0.51800000000000002</v>
      </c>
      <c r="AT32" s="63">
        <v>0.45700000000000002</v>
      </c>
      <c r="AU32" s="63">
        <v>0.35499999999999998</v>
      </c>
      <c r="AX32" s="9">
        <v>1.0209999999999999</v>
      </c>
      <c r="AY32" s="9">
        <v>1.1879999999999999</v>
      </c>
      <c r="AZ32" s="9">
        <v>0.99299999999999999</v>
      </c>
      <c r="BA32" s="9">
        <v>1.1859999999999999</v>
      </c>
      <c r="BB32" s="9">
        <v>1.1859999999999999</v>
      </c>
      <c r="BD32" s="9">
        <v>0.89200000000000002</v>
      </c>
      <c r="BE32" s="9">
        <v>1.056</v>
      </c>
      <c r="BF32" s="9">
        <v>1.242</v>
      </c>
      <c r="BG32" s="9">
        <v>1.276</v>
      </c>
      <c r="BH32" s="9">
        <v>1.0349999999999999</v>
      </c>
      <c r="BI32" s="9">
        <v>1.405</v>
      </c>
      <c r="BJ32" s="98">
        <v>1.1080000000000001</v>
      </c>
      <c r="BK32" s="9">
        <v>0.84</v>
      </c>
    </row>
    <row r="33" spans="1:63" x14ac:dyDescent="0.25">
      <c r="A33" s="63" t="s">
        <v>75</v>
      </c>
      <c r="B33" s="62"/>
      <c r="C33" s="65">
        <v>951500</v>
      </c>
      <c r="D33" s="63">
        <v>2.8576000000000001</v>
      </c>
      <c r="E33" s="63">
        <v>0.90700000000000003</v>
      </c>
      <c r="F33" s="63">
        <v>0.89700000000000002</v>
      </c>
      <c r="G33" s="63">
        <v>0.9</v>
      </c>
      <c r="H33" s="63">
        <v>0</v>
      </c>
      <c r="I33" s="63">
        <v>1.2070000000000001</v>
      </c>
      <c r="J33" s="63">
        <v>1.262</v>
      </c>
      <c r="K33" s="63">
        <v>1.4830000000000001</v>
      </c>
      <c r="L33" s="63">
        <v>1.107</v>
      </c>
      <c r="M33" s="63">
        <v>1.6879999999999999</v>
      </c>
      <c r="N33" s="63">
        <v>1.1930000000000001</v>
      </c>
      <c r="O33" s="63">
        <v>1.708</v>
      </c>
      <c r="P33" s="63">
        <v>1.708</v>
      </c>
      <c r="Q33" s="63">
        <v>1.486</v>
      </c>
      <c r="R33" s="63">
        <v>1.6659999999999999</v>
      </c>
      <c r="S33" s="63">
        <v>1.708</v>
      </c>
      <c r="T33" s="63">
        <v>0.8</v>
      </c>
      <c r="U33" s="63">
        <v>1.6919999999999999</v>
      </c>
      <c r="V33" s="63">
        <v>0</v>
      </c>
      <c r="W33" s="63">
        <v>1.0369999999999999</v>
      </c>
      <c r="X33" s="63">
        <v>1.4139999999999999</v>
      </c>
      <c r="Y33" s="63">
        <v>0</v>
      </c>
      <c r="Z33" s="63">
        <v>0.83199999999999996</v>
      </c>
      <c r="AA33" s="63">
        <v>1.708</v>
      </c>
      <c r="AB33" s="63">
        <v>1.454</v>
      </c>
      <c r="AC33" s="63">
        <v>0.82899999999999996</v>
      </c>
      <c r="AD33" s="63">
        <v>1.5449999999999999</v>
      </c>
      <c r="AE33" s="63">
        <v>0.89700000000000002</v>
      </c>
      <c r="AF33" s="63">
        <v>0</v>
      </c>
      <c r="AG33" s="63">
        <v>1.972</v>
      </c>
      <c r="AH33" s="63">
        <v>1.4970000000000001</v>
      </c>
      <c r="AI33" s="63">
        <v>1.39</v>
      </c>
      <c r="AJ33" s="63">
        <v>1.18</v>
      </c>
      <c r="AK33" s="63">
        <v>1.623</v>
      </c>
      <c r="AL33" s="63">
        <v>1.4</v>
      </c>
      <c r="AM33" s="63">
        <v>1.0309999999999999</v>
      </c>
      <c r="AN33" s="63">
        <v>3.016</v>
      </c>
      <c r="AO33" s="63">
        <v>0.57499999999999996</v>
      </c>
      <c r="AP33" s="63">
        <v>1.1279999999999999</v>
      </c>
      <c r="AQ33" s="63">
        <v>1.389</v>
      </c>
      <c r="AR33" s="63">
        <v>1.0629999999999999</v>
      </c>
      <c r="AS33" s="63">
        <v>0.73799999999999999</v>
      </c>
      <c r="AT33" s="63">
        <v>0.65</v>
      </c>
      <c r="AU33" s="63">
        <v>0.50600000000000001</v>
      </c>
      <c r="AX33" s="9">
        <v>0.32400000000000001</v>
      </c>
      <c r="AY33" s="9">
        <v>1.6919999999999999</v>
      </c>
      <c r="AZ33" s="9">
        <v>1.4139999999999999</v>
      </c>
      <c r="BA33" s="9">
        <v>1.6879999999999999</v>
      </c>
      <c r="BB33" s="9">
        <v>1.6879999999999999</v>
      </c>
      <c r="BD33" s="9">
        <v>1.2709999999999999</v>
      </c>
      <c r="BE33" s="9">
        <v>1.5029999999999999</v>
      </c>
      <c r="BF33" s="9">
        <v>1.7689999999999999</v>
      </c>
      <c r="BG33" s="9">
        <v>1.8160000000000001</v>
      </c>
      <c r="BH33" s="9">
        <v>1.474</v>
      </c>
      <c r="BI33" s="9">
        <v>2</v>
      </c>
      <c r="BJ33" s="98">
        <v>1.5760000000000001</v>
      </c>
      <c r="BK33" s="9">
        <v>1.196</v>
      </c>
    </row>
    <row r="34" spans="1:63" x14ac:dyDescent="0.25">
      <c r="A34" s="63" t="s">
        <v>24</v>
      </c>
      <c r="B34" s="62"/>
      <c r="C34" s="65">
        <v>951700</v>
      </c>
      <c r="D34" s="63">
        <v>4.0692000000000004</v>
      </c>
      <c r="E34" s="63">
        <v>0.20200000000000001</v>
      </c>
      <c r="F34" s="63">
        <v>0.2</v>
      </c>
      <c r="G34" s="63">
        <v>0.20100000000000001</v>
      </c>
      <c r="H34" s="63">
        <v>0</v>
      </c>
      <c r="I34" s="63">
        <v>0.26900000000000002</v>
      </c>
      <c r="J34" s="63">
        <v>0.28199999999999997</v>
      </c>
      <c r="K34" s="63">
        <v>0.33100000000000002</v>
      </c>
      <c r="L34" s="63">
        <v>0.247</v>
      </c>
      <c r="M34" s="63">
        <v>0.377</v>
      </c>
      <c r="N34" s="63">
        <v>0.26600000000000001</v>
      </c>
      <c r="O34" s="63">
        <v>0.38100000000000001</v>
      </c>
      <c r="P34" s="63">
        <v>0.38100000000000001</v>
      </c>
      <c r="Q34" s="63">
        <v>0.33200000000000002</v>
      </c>
      <c r="R34" s="63">
        <v>0.372</v>
      </c>
      <c r="S34" s="63">
        <v>0.38100000000000001</v>
      </c>
      <c r="T34" s="63">
        <v>0.17799999999999999</v>
      </c>
      <c r="U34" s="63">
        <v>0.378</v>
      </c>
      <c r="V34" s="63">
        <v>0</v>
      </c>
      <c r="W34" s="63">
        <v>0.23200000000000001</v>
      </c>
      <c r="X34" s="63">
        <v>0.316</v>
      </c>
      <c r="Y34" s="63">
        <v>0</v>
      </c>
      <c r="Z34" s="63">
        <v>0.186</v>
      </c>
      <c r="AA34" s="63">
        <v>0.38100000000000001</v>
      </c>
      <c r="AB34" s="63">
        <v>0.32400000000000001</v>
      </c>
      <c r="AC34" s="63">
        <v>0.185</v>
      </c>
      <c r="AD34" s="63">
        <v>0.34499999999999997</v>
      </c>
      <c r="AE34" s="63">
        <v>0.2</v>
      </c>
      <c r="AF34" s="63">
        <v>0</v>
      </c>
      <c r="AG34" s="63">
        <v>0.44</v>
      </c>
      <c r="AH34" s="63">
        <v>0.33400000000000002</v>
      </c>
      <c r="AI34" s="63">
        <v>0.31</v>
      </c>
      <c r="AJ34" s="63">
        <v>0.26300000000000001</v>
      </c>
      <c r="AK34" s="63">
        <v>0.36199999999999999</v>
      </c>
      <c r="AL34" s="63">
        <v>0.312</v>
      </c>
      <c r="AM34" s="63">
        <v>0.23</v>
      </c>
      <c r="AN34" s="63">
        <v>0.67300000000000004</v>
      </c>
      <c r="AO34" s="63">
        <v>0.128</v>
      </c>
      <c r="AP34" s="63">
        <v>0.252</v>
      </c>
      <c r="AQ34" s="63">
        <v>0.31</v>
      </c>
      <c r="AR34" s="63">
        <v>0.23699999999999999</v>
      </c>
      <c r="AS34" s="63">
        <v>0.16500000000000001</v>
      </c>
      <c r="AT34" s="63">
        <v>0.14499999999999999</v>
      </c>
      <c r="AU34" s="63">
        <v>0.113</v>
      </c>
      <c r="AX34" s="9">
        <v>1.454</v>
      </c>
      <c r="AY34" s="9">
        <v>0.378</v>
      </c>
      <c r="AZ34" s="9">
        <v>0.316</v>
      </c>
      <c r="BA34" s="9">
        <v>0.377</v>
      </c>
      <c r="BB34" s="9">
        <v>0.377</v>
      </c>
      <c r="BD34" s="9">
        <v>0.28399999999999997</v>
      </c>
      <c r="BE34" s="9">
        <v>0.33500000000000002</v>
      </c>
      <c r="BF34" s="9">
        <v>0.39500000000000002</v>
      </c>
      <c r="BG34" s="9">
        <v>0.40500000000000003</v>
      </c>
      <c r="BH34" s="9">
        <v>0.32800000000000001</v>
      </c>
      <c r="BI34" s="9">
        <v>0.44600000000000001</v>
      </c>
      <c r="BJ34" s="98">
        <v>0.35199999999999998</v>
      </c>
      <c r="BK34" s="9">
        <v>0.26700000000000002</v>
      </c>
    </row>
    <row r="35" spans="1:63" x14ac:dyDescent="0.25">
      <c r="A35" s="63" t="s">
        <v>25</v>
      </c>
      <c r="B35" s="62"/>
      <c r="C35" s="65">
        <v>930100</v>
      </c>
      <c r="D35" s="63">
        <v>2.0628000000000002</v>
      </c>
      <c r="E35" s="63">
        <v>0.12</v>
      </c>
      <c r="F35" s="63">
        <v>0.11899999999999999</v>
      </c>
      <c r="G35" s="63">
        <v>0.11899999999999999</v>
      </c>
      <c r="H35" s="63">
        <v>0</v>
      </c>
      <c r="I35" s="63">
        <v>0.16</v>
      </c>
      <c r="J35" s="63">
        <v>0.16700000000000001</v>
      </c>
      <c r="K35" s="63">
        <v>0.19600000000000001</v>
      </c>
      <c r="L35" s="63">
        <v>0.14599999999999999</v>
      </c>
      <c r="M35" s="63">
        <v>0.223</v>
      </c>
      <c r="N35" s="63">
        <v>0.158</v>
      </c>
      <c r="O35" s="63">
        <v>0.22600000000000001</v>
      </c>
      <c r="P35" s="63">
        <v>0.22600000000000001</v>
      </c>
      <c r="Q35" s="63">
        <v>0.19700000000000001</v>
      </c>
      <c r="R35" s="63">
        <v>0.22</v>
      </c>
      <c r="S35" s="63">
        <v>0.22600000000000001</v>
      </c>
      <c r="T35" s="63">
        <v>0.106</v>
      </c>
      <c r="U35" s="63">
        <v>0.224</v>
      </c>
      <c r="V35" s="63">
        <v>0</v>
      </c>
      <c r="W35" s="63">
        <v>0.13700000000000001</v>
      </c>
      <c r="X35" s="63">
        <v>0.187</v>
      </c>
      <c r="Y35" s="63">
        <v>0</v>
      </c>
      <c r="Z35" s="63">
        <v>0.11</v>
      </c>
      <c r="AA35" s="63">
        <v>0.22600000000000001</v>
      </c>
      <c r="AB35" s="63">
        <v>0.192</v>
      </c>
      <c r="AC35" s="63">
        <v>0.11</v>
      </c>
      <c r="AD35" s="63">
        <v>0.20399999999999999</v>
      </c>
      <c r="AE35" s="63">
        <v>0.11899999999999999</v>
      </c>
      <c r="AF35" s="63">
        <v>0</v>
      </c>
      <c r="AG35" s="63">
        <v>0.26100000000000001</v>
      </c>
      <c r="AH35" s="63">
        <v>0.19800000000000001</v>
      </c>
      <c r="AI35" s="63">
        <v>0.184</v>
      </c>
      <c r="AJ35" s="63">
        <v>0.151</v>
      </c>
      <c r="AK35" s="63">
        <v>0.215</v>
      </c>
      <c r="AL35" s="63">
        <v>0.185</v>
      </c>
      <c r="AM35" s="63">
        <v>0.13600000000000001</v>
      </c>
      <c r="AN35" s="63">
        <v>0.39900000000000002</v>
      </c>
      <c r="AO35" s="63">
        <v>7.5999999999999998E-2</v>
      </c>
      <c r="AP35" s="63">
        <v>0.14899999999999999</v>
      </c>
      <c r="AQ35" s="63">
        <v>0.184</v>
      </c>
      <c r="AR35" s="63">
        <v>0.14099999999999999</v>
      </c>
      <c r="AS35" s="63">
        <v>9.8000000000000004E-2</v>
      </c>
      <c r="AT35" s="63">
        <v>8.5999999999999993E-2</v>
      </c>
      <c r="AU35" s="63">
        <v>6.7000000000000004E-2</v>
      </c>
      <c r="AX35" s="9">
        <v>0</v>
      </c>
      <c r="AY35" s="9">
        <v>0.224</v>
      </c>
      <c r="AZ35" s="9">
        <v>0.19900000000000001</v>
      </c>
      <c r="BA35" s="9">
        <v>0.223</v>
      </c>
      <c r="BB35" s="9">
        <v>0.223</v>
      </c>
      <c r="BD35" s="9">
        <v>0.16700000000000001</v>
      </c>
      <c r="BE35" s="9">
        <v>0.19600000000000001</v>
      </c>
      <c r="BF35" s="9">
        <v>0.224</v>
      </c>
      <c r="BG35" s="9">
        <v>0.22600000000000001</v>
      </c>
      <c r="BH35" s="9">
        <v>0.192</v>
      </c>
      <c r="BI35" s="9">
        <v>0.26100000000000001</v>
      </c>
      <c r="BJ35" s="98">
        <v>0.19600000000000001</v>
      </c>
      <c r="BK35" s="9">
        <v>0.151</v>
      </c>
    </row>
    <row r="36" spans="1:63" x14ac:dyDescent="0.25">
      <c r="A36" s="63" t="s">
        <v>26</v>
      </c>
      <c r="B36" s="62"/>
      <c r="C36" s="65">
        <v>930200</v>
      </c>
      <c r="D36" s="63">
        <v>2.0931000000000002</v>
      </c>
      <c r="E36" s="63">
        <v>0.105</v>
      </c>
      <c r="F36" s="63">
        <v>0.104</v>
      </c>
      <c r="G36" s="63">
        <v>0.105</v>
      </c>
      <c r="H36" s="63">
        <v>0</v>
      </c>
      <c r="I36" s="63">
        <v>0.14000000000000001</v>
      </c>
      <c r="J36" s="63">
        <v>0.14699999999999999</v>
      </c>
      <c r="K36" s="63">
        <v>0.17199999999999999</v>
      </c>
      <c r="L36" s="63">
        <v>0.129</v>
      </c>
      <c r="M36" s="63">
        <v>0.19600000000000001</v>
      </c>
      <c r="N36" s="63">
        <v>0.13900000000000001</v>
      </c>
      <c r="O36" s="63">
        <v>0.19800000000000001</v>
      </c>
      <c r="P36" s="63">
        <v>0.19800000000000001</v>
      </c>
      <c r="Q36" s="63">
        <v>0.17299999999999999</v>
      </c>
      <c r="R36" s="63">
        <v>0.19400000000000001</v>
      </c>
      <c r="S36" s="63">
        <v>0.19800000000000001</v>
      </c>
      <c r="T36" s="63">
        <v>9.2999999999999999E-2</v>
      </c>
      <c r="U36" s="63">
        <v>0.19700000000000001</v>
      </c>
      <c r="V36" s="63">
        <v>0</v>
      </c>
      <c r="W36" s="63">
        <v>0.121</v>
      </c>
      <c r="X36" s="63">
        <v>0.16400000000000001</v>
      </c>
      <c r="Y36" s="63">
        <v>0</v>
      </c>
      <c r="Z36" s="63">
        <v>9.7000000000000003E-2</v>
      </c>
      <c r="AA36" s="63">
        <v>0.19800000000000001</v>
      </c>
      <c r="AB36" s="63">
        <v>0.16900000000000001</v>
      </c>
      <c r="AC36" s="63">
        <v>9.6000000000000002E-2</v>
      </c>
      <c r="AD36" s="63">
        <v>0.18</v>
      </c>
      <c r="AE36" s="63">
        <v>0.104</v>
      </c>
      <c r="AF36" s="63">
        <v>0</v>
      </c>
      <c r="AG36" s="63">
        <v>0.22900000000000001</v>
      </c>
      <c r="AH36" s="63">
        <v>0.17399999999999999</v>
      </c>
      <c r="AI36" s="63">
        <v>0.161</v>
      </c>
      <c r="AJ36" s="63">
        <v>0.13200000000000001</v>
      </c>
      <c r="AK36" s="63">
        <v>0.189</v>
      </c>
      <c r="AL36" s="63">
        <v>0.16300000000000001</v>
      </c>
      <c r="AM36" s="63">
        <v>0.12</v>
      </c>
      <c r="AN36" s="63">
        <v>0.35</v>
      </c>
      <c r="AO36" s="63">
        <v>6.7000000000000004E-2</v>
      </c>
      <c r="AP36" s="63">
        <v>0.13100000000000001</v>
      </c>
      <c r="AQ36" s="63">
        <v>0.161</v>
      </c>
      <c r="AR36" s="63">
        <v>0.124</v>
      </c>
      <c r="AS36" s="63">
        <v>8.5999999999999993E-2</v>
      </c>
      <c r="AT36" s="63">
        <v>7.5999999999999998E-2</v>
      </c>
      <c r="AU36" s="63">
        <v>5.8999999999999997E-2</v>
      </c>
      <c r="AX36" s="9">
        <v>0</v>
      </c>
      <c r="AY36" s="9">
        <v>0.19700000000000001</v>
      </c>
      <c r="AZ36" s="9">
        <v>0.17399999999999999</v>
      </c>
      <c r="BA36" s="9">
        <v>0.19600000000000001</v>
      </c>
      <c r="BB36" s="9">
        <v>0.19600000000000001</v>
      </c>
      <c r="BD36" s="9">
        <v>0.14699999999999999</v>
      </c>
      <c r="BE36" s="9">
        <v>0.17199999999999999</v>
      </c>
      <c r="BF36" s="9">
        <v>0.19700000000000001</v>
      </c>
      <c r="BG36" s="9">
        <v>0.19800000000000001</v>
      </c>
      <c r="BH36" s="9">
        <v>0.16900000000000001</v>
      </c>
      <c r="BI36" s="9">
        <v>0.22900000000000001</v>
      </c>
      <c r="BJ36" s="98">
        <v>0.17199999999999999</v>
      </c>
      <c r="BK36" s="9">
        <v>0.13200000000000001</v>
      </c>
    </row>
    <row r="37" spans="1:63" x14ac:dyDescent="0.25">
      <c r="A37" s="63" t="s">
        <v>27</v>
      </c>
      <c r="B37" s="62"/>
      <c r="C37" s="65">
        <v>930300</v>
      </c>
      <c r="D37" s="63">
        <v>5.8409000000000004</v>
      </c>
      <c r="E37" s="63">
        <v>0.33300000000000002</v>
      </c>
      <c r="F37" s="63">
        <v>0.33</v>
      </c>
      <c r="G37" s="63">
        <v>0.33100000000000002</v>
      </c>
      <c r="H37" s="63">
        <v>0</v>
      </c>
      <c r="I37" s="63">
        <v>0.44400000000000001</v>
      </c>
      <c r="J37" s="63">
        <v>0.46400000000000002</v>
      </c>
      <c r="K37" s="63">
        <v>0.54500000000000004</v>
      </c>
      <c r="L37" s="63">
        <v>0.40699999999999997</v>
      </c>
      <c r="M37" s="63">
        <v>0.621</v>
      </c>
      <c r="N37" s="63">
        <v>0.439</v>
      </c>
      <c r="O37" s="63">
        <v>0.628</v>
      </c>
      <c r="P37" s="63">
        <v>0.628</v>
      </c>
      <c r="Q37" s="63">
        <v>0.54600000000000004</v>
      </c>
      <c r="R37" s="63">
        <v>0.61199999999999999</v>
      </c>
      <c r="S37" s="63">
        <v>0.628</v>
      </c>
      <c r="T37" s="63">
        <v>0.29399999999999998</v>
      </c>
      <c r="U37" s="63">
        <v>0.622</v>
      </c>
      <c r="V37" s="63">
        <v>0</v>
      </c>
      <c r="W37" s="63">
        <v>0.38100000000000001</v>
      </c>
      <c r="X37" s="63">
        <v>0.52</v>
      </c>
      <c r="Y37" s="63">
        <v>0</v>
      </c>
      <c r="Z37" s="63">
        <v>0.30599999999999999</v>
      </c>
      <c r="AA37" s="63">
        <v>0.628</v>
      </c>
      <c r="AB37" s="63">
        <v>0.53400000000000003</v>
      </c>
      <c r="AC37" s="63">
        <v>0.30499999999999999</v>
      </c>
      <c r="AD37" s="63">
        <v>0.56799999999999995</v>
      </c>
      <c r="AE37" s="63">
        <v>0.33</v>
      </c>
      <c r="AF37" s="63">
        <v>0</v>
      </c>
      <c r="AG37" s="63">
        <v>0.72499999999999998</v>
      </c>
      <c r="AH37" s="63">
        <v>0.55000000000000004</v>
      </c>
      <c r="AI37" s="63">
        <v>0.51100000000000001</v>
      </c>
      <c r="AJ37" s="63">
        <v>0.41899999999999998</v>
      </c>
      <c r="AK37" s="63">
        <v>0.59699999999999998</v>
      </c>
      <c r="AL37" s="63">
        <v>0.51500000000000001</v>
      </c>
      <c r="AM37" s="63">
        <v>0.379</v>
      </c>
      <c r="AN37" s="63">
        <v>1.109</v>
      </c>
      <c r="AO37" s="63">
        <v>0.21099999999999999</v>
      </c>
      <c r="AP37" s="63">
        <v>0.41499999999999998</v>
      </c>
      <c r="AQ37" s="63">
        <v>0.51</v>
      </c>
      <c r="AR37" s="63">
        <v>0.39100000000000001</v>
      </c>
      <c r="AS37" s="63">
        <v>0.27100000000000002</v>
      </c>
      <c r="AT37" s="63">
        <v>0.23899999999999999</v>
      </c>
      <c r="AU37" s="63">
        <v>0.186</v>
      </c>
      <c r="AX37" s="9">
        <v>0</v>
      </c>
      <c r="AY37" s="9">
        <v>0.622</v>
      </c>
      <c r="AZ37" s="9">
        <v>0</v>
      </c>
      <c r="BA37" s="9">
        <v>0.621</v>
      </c>
      <c r="BB37" s="9">
        <v>0.621</v>
      </c>
      <c r="BD37" s="9">
        <v>0.46400000000000002</v>
      </c>
      <c r="BE37" s="9">
        <v>0.54500000000000004</v>
      </c>
      <c r="BF37" s="9">
        <v>0.622</v>
      </c>
      <c r="BG37" s="9">
        <v>0.628</v>
      </c>
      <c r="BH37" s="9">
        <v>0.53400000000000003</v>
      </c>
      <c r="BI37" s="9">
        <v>0.72499999999999998</v>
      </c>
      <c r="BJ37" s="98">
        <v>0.54500000000000004</v>
      </c>
      <c r="BK37" s="9">
        <v>0.41899999999999998</v>
      </c>
    </row>
    <row r="38" spans="1:63" x14ac:dyDescent="0.25">
      <c r="A38" s="63" t="s">
        <v>28</v>
      </c>
      <c r="B38" s="62"/>
      <c r="C38" s="65">
        <v>930400</v>
      </c>
      <c r="D38" s="63">
        <v>3.0550000000000002</v>
      </c>
      <c r="E38" s="63">
        <v>0.157</v>
      </c>
      <c r="F38" s="63">
        <v>0.155</v>
      </c>
      <c r="G38" s="63">
        <v>0.156</v>
      </c>
      <c r="H38" s="63">
        <v>0</v>
      </c>
      <c r="I38" s="63">
        <v>0.20899999999999999</v>
      </c>
      <c r="J38" s="63">
        <v>0.219</v>
      </c>
      <c r="K38" s="63">
        <v>0.25700000000000001</v>
      </c>
      <c r="L38" s="63">
        <v>0.192</v>
      </c>
      <c r="M38" s="63">
        <v>0.29299999999999998</v>
      </c>
      <c r="N38" s="63">
        <v>0.20699999999999999</v>
      </c>
      <c r="O38" s="63">
        <v>0.29599999999999999</v>
      </c>
      <c r="P38" s="63">
        <v>0.29599999999999999</v>
      </c>
      <c r="Q38" s="63">
        <v>0.25800000000000001</v>
      </c>
      <c r="R38" s="63">
        <v>0.28899999999999998</v>
      </c>
      <c r="S38" s="63">
        <v>0.29599999999999999</v>
      </c>
      <c r="T38" s="63">
        <v>0.13900000000000001</v>
      </c>
      <c r="U38" s="63">
        <v>0.29299999999999998</v>
      </c>
      <c r="V38" s="63">
        <v>0</v>
      </c>
      <c r="W38" s="63">
        <v>0.18</v>
      </c>
      <c r="X38" s="63">
        <v>0.245</v>
      </c>
      <c r="Y38" s="63">
        <v>0</v>
      </c>
      <c r="Z38" s="63">
        <v>0.14399999999999999</v>
      </c>
      <c r="AA38" s="63">
        <v>0.29599999999999999</v>
      </c>
      <c r="AB38" s="63">
        <v>0.252</v>
      </c>
      <c r="AC38" s="63">
        <v>0.14399999999999999</v>
      </c>
      <c r="AD38" s="63">
        <v>0.26800000000000002</v>
      </c>
      <c r="AE38" s="63">
        <v>0.155</v>
      </c>
      <c r="AF38" s="63">
        <v>0</v>
      </c>
      <c r="AG38" s="63">
        <v>0.34200000000000003</v>
      </c>
      <c r="AH38" s="63">
        <v>0.25900000000000001</v>
      </c>
      <c r="AI38" s="63">
        <v>0.24099999999999999</v>
      </c>
      <c r="AJ38" s="63">
        <v>0.19700000000000001</v>
      </c>
      <c r="AK38" s="63">
        <v>0.28100000000000003</v>
      </c>
      <c r="AL38" s="63">
        <v>0.24299999999999999</v>
      </c>
      <c r="AM38" s="63">
        <v>0.17899999999999999</v>
      </c>
      <c r="AN38" s="63">
        <v>0.52300000000000002</v>
      </c>
      <c r="AO38" s="63">
        <v>0.1</v>
      </c>
      <c r="AP38" s="63">
        <v>0.19500000000000001</v>
      </c>
      <c r="AQ38" s="63">
        <v>0.24099999999999999</v>
      </c>
      <c r="AR38" s="63">
        <v>0.184</v>
      </c>
      <c r="AS38" s="63">
        <v>0.128</v>
      </c>
      <c r="AT38" s="63">
        <v>0.113</v>
      </c>
      <c r="AU38" s="63">
        <v>8.7999999999999995E-2</v>
      </c>
      <c r="AX38" s="9">
        <v>0</v>
      </c>
      <c r="AY38" s="9">
        <v>0.29299999999999998</v>
      </c>
      <c r="AZ38" s="9">
        <v>0.26100000000000001</v>
      </c>
      <c r="BA38" s="9">
        <v>0.29299999999999998</v>
      </c>
      <c r="BB38" s="9">
        <v>0.29299999999999998</v>
      </c>
      <c r="BD38" s="9">
        <v>0.219</v>
      </c>
      <c r="BE38" s="9">
        <v>0.25700000000000001</v>
      </c>
      <c r="BF38" s="9">
        <v>0.29299999999999998</v>
      </c>
      <c r="BG38" s="9">
        <v>0.29599999999999999</v>
      </c>
      <c r="BH38" s="9">
        <v>0.252</v>
      </c>
      <c r="BI38" s="9">
        <v>0.34200000000000003</v>
      </c>
      <c r="BJ38" s="98">
        <v>0.25700000000000001</v>
      </c>
      <c r="BK38" s="9">
        <v>0.19700000000000001</v>
      </c>
    </row>
    <row r="39" spans="1:63" x14ac:dyDescent="0.25">
      <c r="A39" s="63" t="s">
        <v>29</v>
      </c>
      <c r="B39" s="62"/>
      <c r="C39" s="65">
        <v>930500</v>
      </c>
      <c r="D39" s="63">
        <v>12.897300000000001</v>
      </c>
      <c r="E39" s="63">
        <v>0.73</v>
      </c>
      <c r="F39" s="63">
        <v>0.72199999999999998</v>
      </c>
      <c r="G39" s="63">
        <v>0.72499999999999998</v>
      </c>
      <c r="H39" s="63">
        <v>0</v>
      </c>
      <c r="I39" s="63">
        <v>0.97099999999999997</v>
      </c>
      <c r="J39" s="63">
        <v>1.016</v>
      </c>
      <c r="K39" s="63">
        <v>1.194</v>
      </c>
      <c r="L39" s="63">
        <v>0.89100000000000001</v>
      </c>
      <c r="M39" s="63">
        <v>1.359</v>
      </c>
      <c r="N39" s="63">
        <v>0.96</v>
      </c>
      <c r="O39" s="63">
        <v>1.375</v>
      </c>
      <c r="P39" s="63">
        <v>1.375</v>
      </c>
      <c r="Q39" s="63">
        <v>1.1970000000000001</v>
      </c>
      <c r="R39" s="63">
        <v>1.341</v>
      </c>
      <c r="S39" s="63">
        <v>1.375</v>
      </c>
      <c r="T39" s="63">
        <v>0.64400000000000002</v>
      </c>
      <c r="U39" s="63">
        <v>1.3620000000000001</v>
      </c>
      <c r="V39" s="63">
        <v>0</v>
      </c>
      <c r="W39" s="63">
        <v>0.83499999999999996</v>
      </c>
      <c r="X39" s="63">
        <v>1.139</v>
      </c>
      <c r="Y39" s="63">
        <v>0</v>
      </c>
      <c r="Z39" s="63">
        <v>0.67</v>
      </c>
      <c r="AA39" s="63">
        <v>1.375</v>
      </c>
      <c r="AB39" s="63">
        <v>1.17</v>
      </c>
      <c r="AC39" s="63">
        <v>0.66700000000000004</v>
      </c>
      <c r="AD39" s="63">
        <v>1.244</v>
      </c>
      <c r="AE39" s="63">
        <v>0.72199999999999998</v>
      </c>
      <c r="AF39" s="63">
        <v>0</v>
      </c>
      <c r="AG39" s="63">
        <v>1.587</v>
      </c>
      <c r="AH39" s="63">
        <v>1.2050000000000001</v>
      </c>
      <c r="AI39" s="63">
        <v>1.119</v>
      </c>
      <c r="AJ39" s="63">
        <v>0.91700000000000004</v>
      </c>
      <c r="AK39" s="63">
        <v>1.3069999999999999</v>
      </c>
      <c r="AL39" s="63">
        <v>1.127</v>
      </c>
      <c r="AM39" s="63">
        <v>0.83</v>
      </c>
      <c r="AN39" s="63">
        <v>2.4279999999999999</v>
      </c>
      <c r="AO39" s="63">
        <v>0.46300000000000002</v>
      </c>
      <c r="AP39" s="63">
        <v>0.90800000000000003</v>
      </c>
      <c r="AQ39" s="63">
        <v>1.1180000000000001</v>
      </c>
      <c r="AR39" s="63">
        <v>0.85599999999999998</v>
      </c>
      <c r="AS39" s="63">
        <v>0.59399999999999997</v>
      </c>
      <c r="AT39" s="63">
        <v>0.52300000000000002</v>
      </c>
      <c r="AU39" s="63">
        <v>0.40699999999999997</v>
      </c>
      <c r="AX39" s="9">
        <v>0</v>
      </c>
      <c r="AY39" s="9">
        <v>1.3620000000000001</v>
      </c>
      <c r="AZ39" s="9">
        <v>1.2110000000000001</v>
      </c>
      <c r="BA39" s="9">
        <v>1.359</v>
      </c>
      <c r="BB39" s="9">
        <v>1.359</v>
      </c>
      <c r="BD39" s="9">
        <v>1.016</v>
      </c>
      <c r="BE39" s="9">
        <v>1.194</v>
      </c>
      <c r="BF39" s="9">
        <v>1.3620000000000001</v>
      </c>
      <c r="BG39" s="9">
        <v>1.375</v>
      </c>
      <c r="BH39" s="9">
        <v>1.17</v>
      </c>
      <c r="BI39" s="9">
        <v>1.587</v>
      </c>
      <c r="BJ39" s="98">
        <v>1.194</v>
      </c>
      <c r="BK39" s="9">
        <v>0.91700000000000004</v>
      </c>
    </row>
    <row r="40" spans="1:63" x14ac:dyDescent="0.25">
      <c r="A40" s="63" t="s">
        <v>30</v>
      </c>
      <c r="B40" s="62"/>
      <c r="C40" s="65">
        <v>930600</v>
      </c>
      <c r="D40" s="63">
        <v>3.7687999999999997</v>
      </c>
      <c r="E40" s="63">
        <v>0.21199999999999999</v>
      </c>
      <c r="F40" s="63">
        <v>0.21</v>
      </c>
      <c r="G40" s="63">
        <v>0.21</v>
      </c>
      <c r="H40" s="63">
        <v>0</v>
      </c>
      <c r="I40" s="63">
        <v>0.28199999999999997</v>
      </c>
      <c r="J40" s="63">
        <v>0.29499999999999998</v>
      </c>
      <c r="K40" s="63">
        <v>0.34699999999999998</v>
      </c>
      <c r="L40" s="63">
        <v>0.25900000000000001</v>
      </c>
      <c r="M40" s="63">
        <v>0.39500000000000002</v>
      </c>
      <c r="N40" s="63">
        <v>0.27900000000000003</v>
      </c>
      <c r="O40" s="63">
        <v>0.39900000000000002</v>
      </c>
      <c r="P40" s="63">
        <v>0.39900000000000002</v>
      </c>
      <c r="Q40" s="63">
        <v>0.34699999999999998</v>
      </c>
      <c r="R40" s="63">
        <v>0.38900000000000001</v>
      </c>
      <c r="S40" s="63">
        <v>0.39900000000000002</v>
      </c>
      <c r="T40" s="63">
        <v>0.187</v>
      </c>
      <c r="U40" s="63">
        <v>0.39500000000000002</v>
      </c>
      <c r="V40" s="63">
        <v>0</v>
      </c>
      <c r="W40" s="63">
        <v>0.24199999999999999</v>
      </c>
      <c r="X40" s="63">
        <v>0.33100000000000002</v>
      </c>
      <c r="Y40" s="63">
        <v>0</v>
      </c>
      <c r="Z40" s="63">
        <v>0.19500000000000001</v>
      </c>
      <c r="AA40" s="63">
        <v>0.39900000000000002</v>
      </c>
      <c r="AB40" s="63">
        <v>0.34</v>
      </c>
      <c r="AC40" s="63">
        <v>0.19400000000000001</v>
      </c>
      <c r="AD40" s="63">
        <v>0.36099999999999999</v>
      </c>
      <c r="AE40" s="63">
        <v>0.21</v>
      </c>
      <c r="AF40" s="63">
        <v>0</v>
      </c>
      <c r="AG40" s="63">
        <v>0.46100000000000002</v>
      </c>
      <c r="AH40" s="63">
        <v>0.35</v>
      </c>
      <c r="AI40" s="63">
        <v>0.32500000000000001</v>
      </c>
      <c r="AJ40" s="63">
        <v>0.26600000000000001</v>
      </c>
      <c r="AK40" s="63">
        <v>0.379</v>
      </c>
      <c r="AL40" s="63">
        <v>0.32700000000000001</v>
      </c>
      <c r="AM40" s="63">
        <v>0.24099999999999999</v>
      </c>
      <c r="AN40" s="63">
        <v>0.70499999999999996</v>
      </c>
      <c r="AO40" s="63">
        <v>0.13400000000000001</v>
      </c>
      <c r="AP40" s="63">
        <v>0.26400000000000001</v>
      </c>
      <c r="AQ40" s="63">
        <v>0.32500000000000001</v>
      </c>
      <c r="AR40" s="63">
        <v>0.248</v>
      </c>
      <c r="AS40" s="63">
        <v>0.17199999999999999</v>
      </c>
      <c r="AT40" s="63">
        <v>0.152</v>
      </c>
      <c r="AU40" s="63">
        <v>0.11799999999999999</v>
      </c>
      <c r="AX40" s="9">
        <v>0</v>
      </c>
      <c r="AY40" s="9">
        <v>0.39500000000000002</v>
      </c>
      <c r="AZ40" s="9">
        <v>0.35199999999999998</v>
      </c>
      <c r="BA40" s="9">
        <v>0.39500000000000002</v>
      </c>
      <c r="BB40" s="9">
        <v>0.39500000000000002</v>
      </c>
      <c r="BD40" s="9">
        <v>0.29499999999999998</v>
      </c>
      <c r="BE40" s="9">
        <v>0.34699999999999998</v>
      </c>
      <c r="BF40" s="9">
        <v>0.39500000000000002</v>
      </c>
      <c r="BG40" s="9">
        <v>0.39900000000000002</v>
      </c>
      <c r="BH40" s="9">
        <v>0.34</v>
      </c>
      <c r="BI40" s="9">
        <v>0.46100000000000002</v>
      </c>
      <c r="BJ40" s="98">
        <v>0.34699999999999998</v>
      </c>
      <c r="BK40" s="9">
        <v>0.26600000000000001</v>
      </c>
    </row>
    <row r="41" spans="1:63" x14ac:dyDescent="0.25">
      <c r="A41" s="63" t="s">
        <v>31</v>
      </c>
      <c r="B41" s="62"/>
      <c r="C41" s="65">
        <v>930700</v>
      </c>
      <c r="D41" s="63">
        <v>3.7388999999999997</v>
      </c>
      <c r="E41" s="63">
        <v>0.217</v>
      </c>
      <c r="F41" s="63">
        <v>0.214</v>
      </c>
      <c r="G41" s="63">
        <v>0.215</v>
      </c>
      <c r="H41" s="63">
        <v>0</v>
      </c>
      <c r="I41" s="63">
        <v>0.28799999999999998</v>
      </c>
      <c r="J41" s="63">
        <v>0.30199999999999999</v>
      </c>
      <c r="K41" s="63">
        <v>0.35499999999999998</v>
      </c>
      <c r="L41" s="63">
        <v>0.26500000000000001</v>
      </c>
      <c r="M41" s="63">
        <v>0.40400000000000003</v>
      </c>
      <c r="N41" s="63">
        <v>0.28499999999999998</v>
      </c>
      <c r="O41" s="63">
        <v>0.40799999999999997</v>
      </c>
      <c r="P41" s="63">
        <v>0.40799999999999997</v>
      </c>
      <c r="Q41" s="63">
        <v>0.35499999999999998</v>
      </c>
      <c r="R41" s="63">
        <v>0.39800000000000002</v>
      </c>
      <c r="S41" s="63">
        <v>0.40799999999999997</v>
      </c>
      <c r="T41" s="63">
        <v>0.191</v>
      </c>
      <c r="U41" s="63">
        <v>0.40400000000000003</v>
      </c>
      <c r="V41" s="63">
        <v>0</v>
      </c>
      <c r="W41" s="63">
        <v>0.248</v>
      </c>
      <c r="X41" s="63">
        <v>0.33800000000000002</v>
      </c>
      <c r="Y41" s="63">
        <v>0</v>
      </c>
      <c r="Z41" s="63">
        <v>0.19900000000000001</v>
      </c>
      <c r="AA41" s="63">
        <v>0.40799999999999997</v>
      </c>
      <c r="AB41" s="63">
        <v>0.34699999999999998</v>
      </c>
      <c r="AC41" s="63">
        <v>0.19800000000000001</v>
      </c>
      <c r="AD41" s="63">
        <v>0.36899999999999999</v>
      </c>
      <c r="AE41" s="63">
        <v>0.214</v>
      </c>
      <c r="AF41" s="63">
        <v>0</v>
      </c>
      <c r="AG41" s="63">
        <v>0.47099999999999997</v>
      </c>
      <c r="AH41" s="63">
        <v>0.35799999999999998</v>
      </c>
      <c r="AI41" s="63">
        <v>0.33200000000000002</v>
      </c>
      <c r="AJ41" s="63">
        <v>0.27200000000000002</v>
      </c>
      <c r="AK41" s="63">
        <v>0.38800000000000001</v>
      </c>
      <c r="AL41" s="63">
        <v>0.33500000000000002</v>
      </c>
      <c r="AM41" s="63">
        <v>0.246</v>
      </c>
      <c r="AN41" s="63">
        <v>0.72099999999999997</v>
      </c>
      <c r="AO41" s="63">
        <v>0.13700000000000001</v>
      </c>
      <c r="AP41" s="63">
        <v>0.27</v>
      </c>
      <c r="AQ41" s="63">
        <v>0.33200000000000002</v>
      </c>
      <c r="AR41" s="63">
        <v>0.254</v>
      </c>
      <c r="AS41" s="63">
        <v>0.17599999999999999</v>
      </c>
      <c r="AT41" s="63">
        <v>0.155</v>
      </c>
      <c r="AU41" s="63">
        <v>0.121</v>
      </c>
      <c r="AX41" s="9">
        <v>0</v>
      </c>
      <c r="AY41" s="9">
        <v>0.40400000000000003</v>
      </c>
      <c r="AZ41" s="9">
        <v>0.36</v>
      </c>
      <c r="BA41" s="9">
        <v>0.40400000000000003</v>
      </c>
      <c r="BB41" s="9">
        <v>0.40400000000000003</v>
      </c>
      <c r="BD41" s="9">
        <v>0.30199999999999999</v>
      </c>
      <c r="BE41" s="9">
        <v>0.35499999999999998</v>
      </c>
      <c r="BF41" s="9">
        <v>0.40400000000000003</v>
      </c>
      <c r="BG41" s="9">
        <v>0.40799999999999997</v>
      </c>
      <c r="BH41" s="9">
        <v>0.34699999999999998</v>
      </c>
      <c r="BI41" s="9">
        <v>0.47099999999999997</v>
      </c>
      <c r="BJ41" s="98">
        <v>0.35499999999999998</v>
      </c>
      <c r="BK41" s="9">
        <v>0.27200000000000002</v>
      </c>
    </row>
    <row r="42" spans="1:63" x14ac:dyDescent="0.25">
      <c r="A42" s="63" t="s">
        <v>32</v>
      </c>
      <c r="B42" s="62"/>
      <c r="C42" s="65">
        <v>930800</v>
      </c>
      <c r="D42" s="63">
        <v>2.2791999999999999</v>
      </c>
      <c r="E42" s="63">
        <v>0.126</v>
      </c>
      <c r="F42" s="63">
        <v>0.124</v>
      </c>
      <c r="G42" s="63">
        <v>0.125</v>
      </c>
      <c r="H42" s="63">
        <v>0</v>
      </c>
      <c r="I42" s="63">
        <v>0.16700000000000001</v>
      </c>
      <c r="J42" s="63">
        <v>0.17499999999999999</v>
      </c>
      <c r="K42" s="63">
        <v>0.20499999999999999</v>
      </c>
      <c r="L42" s="63">
        <v>0.153</v>
      </c>
      <c r="M42" s="63">
        <v>0.23400000000000001</v>
      </c>
      <c r="N42" s="63">
        <v>0.16500000000000001</v>
      </c>
      <c r="O42" s="63">
        <v>0.23599999999999999</v>
      </c>
      <c r="P42" s="63">
        <v>0.23599999999999999</v>
      </c>
      <c r="Q42" s="63">
        <v>0.20599999999999999</v>
      </c>
      <c r="R42" s="63">
        <v>0.23</v>
      </c>
      <c r="S42" s="63">
        <v>0.23599999999999999</v>
      </c>
      <c r="T42" s="63">
        <v>0.111</v>
      </c>
      <c r="U42" s="63">
        <v>0.23400000000000001</v>
      </c>
      <c r="V42" s="63">
        <v>0</v>
      </c>
      <c r="W42" s="63">
        <v>0.14399999999999999</v>
      </c>
      <c r="X42" s="63">
        <v>0.19600000000000001</v>
      </c>
      <c r="Y42" s="63">
        <v>0</v>
      </c>
      <c r="Z42" s="63">
        <v>0.115</v>
      </c>
      <c r="AA42" s="63">
        <v>0.23599999999999999</v>
      </c>
      <c r="AB42" s="63">
        <v>0.20100000000000001</v>
      </c>
      <c r="AC42" s="63">
        <v>0.115</v>
      </c>
      <c r="AD42" s="63">
        <v>0.214</v>
      </c>
      <c r="AE42" s="63">
        <v>0.124</v>
      </c>
      <c r="AF42" s="63">
        <v>0</v>
      </c>
      <c r="AG42" s="63">
        <v>0.27300000000000002</v>
      </c>
      <c r="AH42" s="63">
        <v>0.20699999999999999</v>
      </c>
      <c r="AI42" s="63">
        <v>0.192</v>
      </c>
      <c r="AJ42" s="63">
        <v>0.158</v>
      </c>
      <c r="AK42" s="63">
        <v>0.22500000000000001</v>
      </c>
      <c r="AL42" s="63">
        <v>0.19400000000000001</v>
      </c>
      <c r="AM42" s="63">
        <v>0.14299999999999999</v>
      </c>
      <c r="AN42" s="63">
        <v>0.41699999999999998</v>
      </c>
      <c r="AO42" s="63">
        <v>0.08</v>
      </c>
      <c r="AP42" s="63">
        <v>0.156</v>
      </c>
      <c r="AQ42" s="63">
        <v>0.192</v>
      </c>
      <c r="AR42" s="63">
        <v>0.14699999999999999</v>
      </c>
      <c r="AS42" s="63">
        <v>0.10199999999999999</v>
      </c>
      <c r="AT42" s="63">
        <v>0.09</v>
      </c>
      <c r="AU42" s="63">
        <v>7.0000000000000007E-2</v>
      </c>
      <c r="AX42" s="9">
        <v>0</v>
      </c>
      <c r="AY42" s="9">
        <v>0.23400000000000001</v>
      </c>
      <c r="AZ42" s="9">
        <v>0.20799999999999999</v>
      </c>
      <c r="BA42" s="9">
        <v>0.23400000000000001</v>
      </c>
      <c r="BB42" s="9">
        <v>0.23400000000000001</v>
      </c>
      <c r="BD42" s="9">
        <v>0.17499999999999999</v>
      </c>
      <c r="BE42" s="9">
        <v>0.20499999999999999</v>
      </c>
      <c r="BF42" s="9">
        <v>0.23400000000000001</v>
      </c>
      <c r="BG42" s="9">
        <v>0.23599999999999999</v>
      </c>
      <c r="BH42" s="9">
        <v>0.20100000000000001</v>
      </c>
      <c r="BI42" s="9">
        <v>0.27300000000000002</v>
      </c>
      <c r="BJ42" s="98">
        <v>0.20499999999999999</v>
      </c>
      <c r="BK42" s="9">
        <v>0.158</v>
      </c>
    </row>
    <row r="43" spans="1:63" x14ac:dyDescent="0.25">
      <c r="A43" s="63" t="s">
        <v>33</v>
      </c>
      <c r="B43" s="62"/>
      <c r="C43" s="65">
        <v>930900</v>
      </c>
      <c r="D43" s="63">
        <v>6.5716999999999999</v>
      </c>
      <c r="E43" s="63">
        <v>0.38100000000000001</v>
      </c>
      <c r="F43" s="63">
        <v>0.377</v>
      </c>
      <c r="G43" s="63">
        <v>0.378</v>
      </c>
      <c r="H43" s="63">
        <v>0</v>
      </c>
      <c r="I43" s="63">
        <v>0.50600000000000001</v>
      </c>
      <c r="J43" s="63">
        <v>0.53</v>
      </c>
      <c r="K43" s="63">
        <v>0.623</v>
      </c>
      <c r="L43" s="63">
        <v>0.46500000000000002</v>
      </c>
      <c r="M43" s="63">
        <v>0.70899999999999996</v>
      </c>
      <c r="N43" s="63">
        <v>0.501</v>
      </c>
      <c r="O43" s="63">
        <v>0.71699999999999997</v>
      </c>
      <c r="P43" s="63">
        <v>0.71699999999999997</v>
      </c>
      <c r="Q43" s="63">
        <v>0.624</v>
      </c>
      <c r="R43" s="63">
        <v>0.69899999999999995</v>
      </c>
      <c r="S43" s="63">
        <v>0.71699999999999997</v>
      </c>
      <c r="T43" s="63">
        <v>0.33600000000000002</v>
      </c>
      <c r="U43" s="63">
        <v>0.71</v>
      </c>
      <c r="V43" s="63">
        <v>0</v>
      </c>
      <c r="W43" s="63">
        <v>0.435</v>
      </c>
      <c r="X43" s="63">
        <v>0.59399999999999997</v>
      </c>
      <c r="Y43" s="63">
        <v>0</v>
      </c>
      <c r="Z43" s="63">
        <v>0.34899999999999998</v>
      </c>
      <c r="AA43" s="63">
        <v>0.71699999999999997</v>
      </c>
      <c r="AB43" s="63">
        <v>0.61</v>
      </c>
      <c r="AC43" s="63">
        <v>0.34799999999999998</v>
      </c>
      <c r="AD43" s="63">
        <v>0.64900000000000002</v>
      </c>
      <c r="AE43" s="63">
        <v>0.377</v>
      </c>
      <c r="AF43" s="63">
        <v>0</v>
      </c>
      <c r="AG43" s="63">
        <v>0.82799999999999996</v>
      </c>
      <c r="AH43" s="63">
        <v>0.628</v>
      </c>
      <c r="AI43" s="63">
        <v>0.58299999999999996</v>
      </c>
      <c r="AJ43" s="63">
        <v>0.47799999999999998</v>
      </c>
      <c r="AK43" s="63">
        <v>0.68100000000000005</v>
      </c>
      <c r="AL43" s="63">
        <v>0.58699999999999997</v>
      </c>
      <c r="AM43" s="63">
        <v>0.433</v>
      </c>
      <c r="AN43" s="63">
        <v>1.266</v>
      </c>
      <c r="AO43" s="63">
        <v>0.24099999999999999</v>
      </c>
      <c r="AP43" s="63">
        <v>0.47399999999999998</v>
      </c>
      <c r="AQ43" s="63">
        <v>0.58299999999999996</v>
      </c>
      <c r="AR43" s="63">
        <v>0.44600000000000001</v>
      </c>
      <c r="AS43" s="63">
        <v>0.31</v>
      </c>
      <c r="AT43" s="63">
        <v>0.27300000000000002</v>
      </c>
      <c r="AU43" s="63">
        <v>0.21199999999999999</v>
      </c>
      <c r="AX43" s="9">
        <v>0</v>
      </c>
      <c r="AY43" s="9">
        <v>0.71</v>
      </c>
      <c r="AZ43" s="9">
        <v>0.63200000000000001</v>
      </c>
      <c r="BA43" s="9">
        <v>0.70899999999999996</v>
      </c>
      <c r="BB43" s="9">
        <v>0.70899999999999996</v>
      </c>
      <c r="BD43" s="9">
        <v>0.53</v>
      </c>
      <c r="BE43" s="9">
        <v>0.623</v>
      </c>
      <c r="BF43" s="9">
        <v>0.71</v>
      </c>
      <c r="BG43" s="9">
        <v>0.71699999999999997</v>
      </c>
      <c r="BH43" s="9">
        <v>0.61</v>
      </c>
      <c r="BI43" s="9">
        <v>0.82799999999999996</v>
      </c>
      <c r="BJ43" s="98">
        <v>0.623</v>
      </c>
      <c r="BK43" s="9">
        <v>0.47799999999999998</v>
      </c>
    </row>
    <row r="44" spans="1:63" x14ac:dyDescent="0.25">
      <c r="A44" s="63" t="s">
        <v>34</v>
      </c>
      <c r="B44" s="62"/>
      <c r="C44" s="65">
        <v>931000</v>
      </c>
      <c r="D44" s="63">
        <v>2.1105</v>
      </c>
      <c r="E44" s="63">
        <v>0.121</v>
      </c>
      <c r="F44" s="63">
        <v>0.12</v>
      </c>
      <c r="G44" s="63">
        <v>0.12</v>
      </c>
      <c r="H44" s="63">
        <v>0</v>
      </c>
      <c r="I44" s="63">
        <v>0.16200000000000001</v>
      </c>
      <c r="J44" s="63">
        <v>0.16900000000000001</v>
      </c>
      <c r="K44" s="63">
        <v>0.19900000000000001</v>
      </c>
      <c r="L44" s="63">
        <v>0.14799999999999999</v>
      </c>
      <c r="M44" s="63">
        <v>0.22600000000000001</v>
      </c>
      <c r="N44" s="63">
        <v>0.16</v>
      </c>
      <c r="O44" s="63">
        <v>0.22900000000000001</v>
      </c>
      <c r="P44" s="63">
        <v>0.22900000000000001</v>
      </c>
      <c r="Q44" s="63">
        <v>0.19900000000000001</v>
      </c>
      <c r="R44" s="63">
        <v>0.223</v>
      </c>
      <c r="S44" s="63">
        <v>0.22900000000000001</v>
      </c>
      <c r="T44" s="63">
        <v>0.107</v>
      </c>
      <c r="U44" s="63">
        <v>0.22600000000000001</v>
      </c>
      <c r="V44" s="63">
        <v>0</v>
      </c>
      <c r="W44" s="63">
        <v>0.13900000000000001</v>
      </c>
      <c r="X44" s="63">
        <v>0.189</v>
      </c>
      <c r="Y44" s="63">
        <v>0</v>
      </c>
      <c r="Z44" s="63">
        <v>0.111</v>
      </c>
      <c r="AA44" s="63">
        <v>0.22900000000000001</v>
      </c>
      <c r="AB44" s="63">
        <v>0.19500000000000001</v>
      </c>
      <c r="AC44" s="63">
        <v>0.111</v>
      </c>
      <c r="AD44" s="63">
        <v>0.20699999999999999</v>
      </c>
      <c r="AE44" s="63">
        <v>0.12</v>
      </c>
      <c r="AF44" s="63">
        <v>0</v>
      </c>
      <c r="AG44" s="63">
        <v>0.26400000000000001</v>
      </c>
      <c r="AH44" s="63">
        <v>0.2</v>
      </c>
      <c r="AI44" s="63">
        <v>0.186</v>
      </c>
      <c r="AJ44" s="63">
        <v>0.153</v>
      </c>
      <c r="AK44" s="63">
        <v>0.217</v>
      </c>
      <c r="AL44" s="63">
        <v>0.187</v>
      </c>
      <c r="AM44" s="63">
        <v>0.13800000000000001</v>
      </c>
      <c r="AN44" s="63">
        <v>0.40400000000000003</v>
      </c>
      <c r="AO44" s="63">
        <v>7.6999999999999999E-2</v>
      </c>
      <c r="AP44" s="63">
        <v>0.151</v>
      </c>
      <c r="AQ44" s="63">
        <v>0.186</v>
      </c>
      <c r="AR44" s="63">
        <v>0.14199999999999999</v>
      </c>
      <c r="AS44" s="63">
        <v>9.9000000000000005E-2</v>
      </c>
      <c r="AT44" s="63">
        <v>8.6999999999999994E-2</v>
      </c>
      <c r="AU44" s="63">
        <v>6.8000000000000005E-2</v>
      </c>
      <c r="AX44" s="9">
        <v>0</v>
      </c>
      <c r="AY44" s="9">
        <v>0.22600000000000001</v>
      </c>
      <c r="AZ44" s="9">
        <v>0.20100000000000001</v>
      </c>
      <c r="BA44" s="9">
        <v>0.22600000000000001</v>
      </c>
      <c r="BB44" s="9">
        <v>0.22600000000000001</v>
      </c>
      <c r="BD44" s="9">
        <v>0.16900000000000001</v>
      </c>
      <c r="BE44" s="9">
        <v>0.19900000000000001</v>
      </c>
      <c r="BF44" s="9">
        <v>0.22600000000000001</v>
      </c>
      <c r="BG44" s="9">
        <v>0.22900000000000001</v>
      </c>
      <c r="BH44" s="9">
        <v>0.19500000000000001</v>
      </c>
      <c r="BI44" s="9">
        <v>0.26400000000000001</v>
      </c>
      <c r="BJ44" s="98">
        <v>0.19900000000000001</v>
      </c>
      <c r="BK44" s="9">
        <v>0.153</v>
      </c>
    </row>
    <row r="45" spans="1:63" x14ac:dyDescent="0.25">
      <c r="A45" s="63" t="s">
        <v>35</v>
      </c>
      <c r="B45" s="62"/>
      <c r="C45" s="65">
        <v>931200</v>
      </c>
      <c r="D45" s="63">
        <v>2.1084000000000001</v>
      </c>
      <c r="E45" s="63">
        <v>0.112</v>
      </c>
      <c r="F45" s="63">
        <v>0.111</v>
      </c>
      <c r="G45" s="63">
        <v>0.111</v>
      </c>
      <c r="H45" s="63">
        <v>0</v>
      </c>
      <c r="I45" s="63">
        <v>0.14899999999999999</v>
      </c>
      <c r="J45" s="63">
        <v>0.156</v>
      </c>
      <c r="K45" s="63">
        <v>0.184</v>
      </c>
      <c r="L45" s="63">
        <v>0.13700000000000001</v>
      </c>
      <c r="M45" s="63">
        <v>0.20899999999999999</v>
      </c>
      <c r="N45" s="63">
        <v>0.14799999999999999</v>
      </c>
      <c r="O45" s="63">
        <v>0.21099999999999999</v>
      </c>
      <c r="P45" s="63">
        <v>0.21099999999999999</v>
      </c>
      <c r="Q45" s="63">
        <v>0.184</v>
      </c>
      <c r="R45" s="63">
        <v>0.20599999999999999</v>
      </c>
      <c r="S45" s="63">
        <v>0.21099999999999999</v>
      </c>
      <c r="T45" s="63">
        <v>9.9000000000000005E-2</v>
      </c>
      <c r="U45" s="63">
        <v>0.20899999999999999</v>
      </c>
      <c r="V45" s="63">
        <v>0</v>
      </c>
      <c r="W45" s="63">
        <v>0.128</v>
      </c>
      <c r="X45" s="63">
        <v>0.17499999999999999</v>
      </c>
      <c r="Y45" s="63">
        <v>0</v>
      </c>
      <c r="Z45" s="63">
        <v>0.10299999999999999</v>
      </c>
      <c r="AA45" s="63">
        <v>0.21099999999999999</v>
      </c>
      <c r="AB45" s="63">
        <v>0.18</v>
      </c>
      <c r="AC45" s="63">
        <v>0.10299999999999999</v>
      </c>
      <c r="AD45" s="63">
        <v>0.191</v>
      </c>
      <c r="AE45" s="63">
        <v>0.111</v>
      </c>
      <c r="AF45" s="63">
        <v>0</v>
      </c>
      <c r="AG45" s="63">
        <v>0.24399999999999999</v>
      </c>
      <c r="AH45" s="63">
        <v>0.185</v>
      </c>
      <c r="AI45" s="63">
        <v>0.17199999999999999</v>
      </c>
      <c r="AJ45" s="63">
        <v>0.14099999999999999</v>
      </c>
      <c r="AK45" s="63">
        <v>0.20100000000000001</v>
      </c>
      <c r="AL45" s="63">
        <v>0.17299999999999999</v>
      </c>
      <c r="AM45" s="63">
        <v>0.128</v>
      </c>
      <c r="AN45" s="63">
        <v>0.373</v>
      </c>
      <c r="AO45" s="63">
        <v>7.0999999999999994E-2</v>
      </c>
      <c r="AP45" s="63">
        <v>0.14000000000000001</v>
      </c>
      <c r="AQ45" s="63">
        <v>0.17199999999999999</v>
      </c>
      <c r="AR45" s="63">
        <v>0.13200000000000001</v>
      </c>
      <c r="AS45" s="63">
        <v>9.0999999999999998E-2</v>
      </c>
      <c r="AT45" s="63">
        <v>0.08</v>
      </c>
      <c r="AU45" s="63">
        <v>6.3E-2</v>
      </c>
      <c r="AX45" s="9">
        <v>0</v>
      </c>
      <c r="AY45" s="9">
        <v>0.20899999999999999</v>
      </c>
      <c r="AZ45" s="9">
        <v>0.186</v>
      </c>
      <c r="BA45" s="9">
        <v>0.20899999999999999</v>
      </c>
      <c r="BB45" s="9">
        <v>0.20899999999999999</v>
      </c>
      <c r="BD45" s="9">
        <v>0.156</v>
      </c>
      <c r="BE45" s="9">
        <v>0.184</v>
      </c>
      <c r="BF45" s="9">
        <v>0.20899999999999999</v>
      </c>
      <c r="BG45" s="9">
        <v>0.21099999999999999</v>
      </c>
      <c r="BH45" s="9">
        <v>0.18</v>
      </c>
      <c r="BI45" s="9">
        <v>0.24399999999999999</v>
      </c>
      <c r="BJ45" s="98">
        <v>0.184</v>
      </c>
      <c r="BK45" s="9">
        <v>0.14099999999999999</v>
      </c>
    </row>
    <row r="46" spans="1:63" x14ac:dyDescent="0.25">
      <c r="A46" s="63" t="s">
        <v>36</v>
      </c>
      <c r="B46" s="62"/>
      <c r="C46" s="65">
        <v>931300</v>
      </c>
      <c r="D46" s="63">
        <v>1.9452</v>
      </c>
      <c r="E46" s="63">
        <v>0.112</v>
      </c>
      <c r="F46" s="63">
        <v>0.111</v>
      </c>
      <c r="G46" s="63">
        <v>0.111</v>
      </c>
      <c r="H46" s="63">
        <v>0</v>
      </c>
      <c r="I46" s="63">
        <v>0.14899999999999999</v>
      </c>
      <c r="J46" s="63">
        <v>0.156</v>
      </c>
      <c r="K46" s="63">
        <v>0.184</v>
      </c>
      <c r="L46" s="63">
        <v>0.13700000000000001</v>
      </c>
      <c r="M46" s="63">
        <v>0.20899999999999999</v>
      </c>
      <c r="N46" s="63">
        <v>0.14799999999999999</v>
      </c>
      <c r="O46" s="63">
        <v>0.21099999999999999</v>
      </c>
      <c r="P46" s="63">
        <v>0.21099999999999999</v>
      </c>
      <c r="Q46" s="63">
        <v>0.184</v>
      </c>
      <c r="R46" s="63">
        <v>0.20599999999999999</v>
      </c>
      <c r="S46" s="63">
        <v>0.21099999999999999</v>
      </c>
      <c r="T46" s="63">
        <v>9.9000000000000005E-2</v>
      </c>
      <c r="U46" s="63">
        <v>0.20899999999999999</v>
      </c>
      <c r="V46" s="63">
        <v>0</v>
      </c>
      <c r="W46" s="63">
        <v>0.128</v>
      </c>
      <c r="X46" s="63">
        <v>0.17499999999999999</v>
      </c>
      <c r="Y46" s="63">
        <v>0</v>
      </c>
      <c r="Z46" s="63">
        <v>0.10299999999999999</v>
      </c>
      <c r="AA46" s="63">
        <v>0.21099999999999999</v>
      </c>
      <c r="AB46" s="63">
        <v>0.18</v>
      </c>
      <c r="AC46" s="63">
        <v>0.10299999999999999</v>
      </c>
      <c r="AD46" s="63">
        <v>0.191</v>
      </c>
      <c r="AE46" s="63">
        <v>0.111</v>
      </c>
      <c r="AF46" s="63">
        <v>0</v>
      </c>
      <c r="AG46" s="63">
        <v>0.24399999999999999</v>
      </c>
      <c r="AH46" s="63">
        <v>0.185</v>
      </c>
      <c r="AI46" s="63">
        <v>0.17199999999999999</v>
      </c>
      <c r="AJ46" s="63">
        <v>0.14099999999999999</v>
      </c>
      <c r="AK46" s="63">
        <v>0.20100000000000001</v>
      </c>
      <c r="AL46" s="63">
        <v>0.17299999999999999</v>
      </c>
      <c r="AM46" s="63">
        <v>0.128</v>
      </c>
      <c r="AN46" s="63">
        <v>0.373</v>
      </c>
      <c r="AO46" s="63">
        <v>7.0999999999999994E-2</v>
      </c>
      <c r="AP46" s="63">
        <v>0.14000000000000001</v>
      </c>
      <c r="AQ46" s="63">
        <v>0.17199999999999999</v>
      </c>
      <c r="AR46" s="63">
        <v>0.13200000000000001</v>
      </c>
      <c r="AS46" s="63">
        <v>9.0999999999999998E-2</v>
      </c>
      <c r="AT46" s="63">
        <v>0.08</v>
      </c>
      <c r="AU46" s="63">
        <v>6.3E-2</v>
      </c>
      <c r="AX46" s="9">
        <v>0</v>
      </c>
      <c r="AY46" s="9">
        <v>0.20899999999999999</v>
      </c>
      <c r="AZ46" s="9">
        <v>0.186</v>
      </c>
      <c r="BA46" s="9">
        <v>0.20899999999999999</v>
      </c>
      <c r="BB46" s="9">
        <v>0.20899999999999999</v>
      </c>
      <c r="BD46" s="9">
        <v>0.156</v>
      </c>
      <c r="BE46" s="9">
        <v>0.184</v>
      </c>
      <c r="BF46" s="9">
        <v>0.20899999999999999</v>
      </c>
      <c r="BG46" s="9">
        <v>0.21099999999999999</v>
      </c>
      <c r="BH46" s="9">
        <v>0.18</v>
      </c>
      <c r="BI46" s="9">
        <v>0.24399999999999999</v>
      </c>
      <c r="BJ46" s="98">
        <v>0.184</v>
      </c>
      <c r="BK46" s="9">
        <v>0.14099999999999999</v>
      </c>
    </row>
    <row r="47" spans="1:63" x14ac:dyDescent="0.25">
      <c r="A47" s="63" t="s">
        <v>37</v>
      </c>
      <c r="B47" s="62"/>
      <c r="C47" s="65">
        <v>931400</v>
      </c>
      <c r="D47" s="63">
        <v>7.6750999999999996</v>
      </c>
      <c r="E47" s="63">
        <v>0.437</v>
      </c>
      <c r="F47" s="63">
        <v>0.433</v>
      </c>
      <c r="G47" s="63">
        <v>0.434</v>
      </c>
      <c r="H47" s="63">
        <v>0</v>
      </c>
      <c r="I47" s="63">
        <v>0.58199999999999996</v>
      </c>
      <c r="J47" s="63">
        <v>0.60799999999999998</v>
      </c>
      <c r="K47" s="63">
        <v>0.71499999999999997</v>
      </c>
      <c r="L47" s="63">
        <v>0.53400000000000003</v>
      </c>
      <c r="M47" s="63">
        <v>0.81399999999999995</v>
      </c>
      <c r="N47" s="63">
        <v>0.57499999999999996</v>
      </c>
      <c r="O47" s="63">
        <v>0.82299999999999995</v>
      </c>
      <c r="P47" s="63">
        <v>0.82299999999999995</v>
      </c>
      <c r="Q47" s="63">
        <v>0.71699999999999997</v>
      </c>
      <c r="R47" s="63">
        <v>0.80300000000000005</v>
      </c>
      <c r="S47" s="63">
        <v>0.82299999999999995</v>
      </c>
      <c r="T47" s="63">
        <v>0.38600000000000001</v>
      </c>
      <c r="U47" s="63">
        <v>0.81599999999999995</v>
      </c>
      <c r="V47" s="63">
        <v>0</v>
      </c>
      <c r="W47" s="63">
        <v>0.5</v>
      </c>
      <c r="X47" s="63">
        <v>0.68200000000000005</v>
      </c>
      <c r="Y47" s="63">
        <v>0</v>
      </c>
      <c r="Z47" s="63">
        <v>0.40100000000000002</v>
      </c>
      <c r="AA47" s="63">
        <v>0.82299999999999995</v>
      </c>
      <c r="AB47" s="63">
        <v>0.70099999999999996</v>
      </c>
      <c r="AC47" s="63">
        <v>0.4</v>
      </c>
      <c r="AD47" s="63">
        <v>0.745</v>
      </c>
      <c r="AE47" s="63">
        <v>0.433</v>
      </c>
      <c r="AF47" s="63">
        <v>0</v>
      </c>
      <c r="AG47" s="63">
        <v>0.95099999999999996</v>
      </c>
      <c r="AH47" s="63">
        <v>0.72199999999999998</v>
      </c>
      <c r="AI47" s="63">
        <v>0.67</v>
      </c>
      <c r="AJ47" s="63">
        <v>0.54900000000000004</v>
      </c>
      <c r="AK47" s="63">
        <v>0.78300000000000003</v>
      </c>
      <c r="AL47" s="63">
        <v>0.67500000000000004</v>
      </c>
      <c r="AM47" s="63">
        <v>0.497</v>
      </c>
      <c r="AN47" s="63">
        <v>1.454</v>
      </c>
      <c r="AO47" s="63">
        <v>0.27700000000000002</v>
      </c>
      <c r="AP47" s="63">
        <v>0.54400000000000004</v>
      </c>
      <c r="AQ47" s="63">
        <v>0.67</v>
      </c>
      <c r="AR47" s="63">
        <v>0.51300000000000001</v>
      </c>
      <c r="AS47" s="63">
        <v>0.35599999999999998</v>
      </c>
      <c r="AT47" s="63">
        <v>0.313</v>
      </c>
      <c r="AU47" s="63">
        <v>0.24399999999999999</v>
      </c>
      <c r="AX47" s="9">
        <v>0</v>
      </c>
      <c r="AY47" s="9">
        <v>0.81599999999999995</v>
      </c>
      <c r="AZ47" s="9">
        <v>0.72499999999999998</v>
      </c>
      <c r="BA47" s="9">
        <v>0.81399999999999995</v>
      </c>
      <c r="BB47" s="9">
        <v>0.81399999999999995</v>
      </c>
      <c r="BD47" s="9">
        <v>0.60799999999999998</v>
      </c>
      <c r="BE47" s="9">
        <v>0.71499999999999997</v>
      </c>
      <c r="BF47" s="9">
        <v>0.81599999999999995</v>
      </c>
      <c r="BG47" s="9">
        <v>0.82299999999999995</v>
      </c>
      <c r="BH47" s="9">
        <v>0.70099999999999996</v>
      </c>
      <c r="BI47" s="9">
        <v>0.95099999999999996</v>
      </c>
      <c r="BJ47" s="98">
        <v>0.71499999999999997</v>
      </c>
      <c r="BK47" s="9">
        <v>0.54900000000000004</v>
      </c>
    </row>
    <row r="48" spans="1:63" x14ac:dyDescent="0.25">
      <c r="A48" s="63" t="s">
        <v>38</v>
      </c>
      <c r="B48" s="62"/>
      <c r="C48" s="65">
        <v>931500</v>
      </c>
      <c r="D48" s="63">
        <v>2.6807000000000003</v>
      </c>
      <c r="E48" s="63">
        <v>0.15</v>
      </c>
      <c r="F48" s="63">
        <v>0.14799999999999999</v>
      </c>
      <c r="G48" s="63">
        <v>0.14799999999999999</v>
      </c>
      <c r="H48" s="63">
        <v>0</v>
      </c>
      <c r="I48" s="63">
        <v>0.19900000000000001</v>
      </c>
      <c r="J48" s="63">
        <v>0.20799999999999999</v>
      </c>
      <c r="K48" s="63">
        <v>0.245</v>
      </c>
      <c r="L48" s="63">
        <v>0.183</v>
      </c>
      <c r="M48" s="63">
        <v>0.27800000000000002</v>
      </c>
      <c r="N48" s="63">
        <v>0.19700000000000001</v>
      </c>
      <c r="O48" s="63">
        <v>0.28199999999999997</v>
      </c>
      <c r="P48" s="63">
        <v>0.28199999999999997</v>
      </c>
      <c r="Q48" s="63">
        <v>0.245</v>
      </c>
      <c r="R48" s="63">
        <v>0.27500000000000002</v>
      </c>
      <c r="S48" s="63">
        <v>0.28199999999999997</v>
      </c>
      <c r="T48" s="63">
        <v>0.13200000000000001</v>
      </c>
      <c r="U48" s="63">
        <v>0.27900000000000003</v>
      </c>
      <c r="V48" s="63">
        <v>0</v>
      </c>
      <c r="W48" s="63">
        <v>0.17100000000000001</v>
      </c>
      <c r="X48" s="63">
        <v>0.23300000000000001</v>
      </c>
      <c r="Y48" s="63">
        <v>0</v>
      </c>
      <c r="Z48" s="63">
        <v>0.13700000000000001</v>
      </c>
      <c r="AA48" s="63">
        <v>0.28199999999999997</v>
      </c>
      <c r="AB48" s="63">
        <v>0.24</v>
      </c>
      <c r="AC48" s="63">
        <v>0.13700000000000001</v>
      </c>
      <c r="AD48" s="63">
        <v>0.255</v>
      </c>
      <c r="AE48" s="63">
        <v>0.14799999999999999</v>
      </c>
      <c r="AF48" s="63">
        <v>0</v>
      </c>
      <c r="AG48" s="63">
        <v>0.32500000000000001</v>
      </c>
      <c r="AH48" s="63">
        <v>0.247</v>
      </c>
      <c r="AI48" s="63">
        <v>0.22900000000000001</v>
      </c>
      <c r="AJ48" s="63">
        <v>0.188</v>
      </c>
      <c r="AK48" s="63">
        <v>0.26800000000000002</v>
      </c>
      <c r="AL48" s="63">
        <v>0.23100000000000001</v>
      </c>
      <c r="AM48" s="63">
        <v>0.17</v>
      </c>
      <c r="AN48" s="63">
        <v>0.497</v>
      </c>
      <c r="AO48" s="63">
        <v>9.5000000000000001E-2</v>
      </c>
      <c r="AP48" s="63">
        <v>0.186</v>
      </c>
      <c r="AQ48" s="63">
        <v>0.22900000000000001</v>
      </c>
      <c r="AR48" s="63">
        <v>0.17499999999999999</v>
      </c>
      <c r="AS48" s="63">
        <v>0.122</v>
      </c>
      <c r="AT48" s="63">
        <v>0.107</v>
      </c>
      <c r="AU48" s="63">
        <v>8.3000000000000004E-2</v>
      </c>
      <c r="AX48" s="9">
        <v>0</v>
      </c>
      <c r="AY48" s="9">
        <v>0.27900000000000003</v>
      </c>
      <c r="AZ48" s="9">
        <v>0.248</v>
      </c>
      <c r="BA48" s="9">
        <v>0.27800000000000002</v>
      </c>
      <c r="BB48" s="9">
        <v>0.27800000000000002</v>
      </c>
      <c r="BD48" s="9">
        <v>0.20799999999999999</v>
      </c>
      <c r="BE48" s="9">
        <v>0.245</v>
      </c>
      <c r="BF48" s="9">
        <v>0.27900000000000003</v>
      </c>
      <c r="BG48" s="9">
        <v>0.28199999999999997</v>
      </c>
      <c r="BH48" s="9">
        <v>0.24</v>
      </c>
      <c r="BI48" s="9">
        <v>0.32500000000000001</v>
      </c>
      <c r="BJ48" s="98">
        <v>0.245</v>
      </c>
      <c r="BK48" s="9">
        <v>0.188</v>
      </c>
    </row>
    <row r="49" spans="1:63" x14ac:dyDescent="0.25">
      <c r="A49" s="63" t="s">
        <v>39</v>
      </c>
      <c r="B49" s="62"/>
      <c r="C49" s="65">
        <v>931600</v>
      </c>
      <c r="D49" s="63">
        <v>2.0920999999999998</v>
      </c>
      <c r="E49" s="63">
        <v>0.11899999999999999</v>
      </c>
      <c r="F49" s="63">
        <v>0.11700000000000001</v>
      </c>
      <c r="G49" s="63">
        <v>0.11799999999999999</v>
      </c>
      <c r="H49" s="63">
        <v>0</v>
      </c>
      <c r="I49" s="63">
        <v>0.158</v>
      </c>
      <c r="J49" s="63">
        <v>0.16500000000000001</v>
      </c>
      <c r="K49" s="63">
        <v>0.19400000000000001</v>
      </c>
      <c r="L49" s="63">
        <v>0.14499999999999999</v>
      </c>
      <c r="M49" s="63">
        <v>0.221</v>
      </c>
      <c r="N49" s="63">
        <v>0.156</v>
      </c>
      <c r="O49" s="63">
        <v>0.224</v>
      </c>
      <c r="P49" s="63">
        <v>0.224</v>
      </c>
      <c r="Q49" s="63">
        <v>0.19500000000000001</v>
      </c>
      <c r="R49" s="63">
        <v>0.218</v>
      </c>
      <c r="S49" s="63">
        <v>0.224</v>
      </c>
      <c r="T49" s="63">
        <v>0.105</v>
      </c>
      <c r="U49" s="63">
        <v>0.221</v>
      </c>
      <c r="V49" s="63">
        <v>0</v>
      </c>
      <c r="W49" s="63">
        <v>0.13600000000000001</v>
      </c>
      <c r="X49" s="63">
        <v>0.185</v>
      </c>
      <c r="Y49" s="63">
        <v>0</v>
      </c>
      <c r="Z49" s="63">
        <v>0.109</v>
      </c>
      <c r="AA49" s="63">
        <v>0.224</v>
      </c>
      <c r="AB49" s="63">
        <v>0.19</v>
      </c>
      <c r="AC49" s="63">
        <v>0.109</v>
      </c>
      <c r="AD49" s="63">
        <v>0.20200000000000001</v>
      </c>
      <c r="AE49" s="63">
        <v>0.11700000000000001</v>
      </c>
      <c r="AF49" s="63">
        <v>0</v>
      </c>
      <c r="AG49" s="63">
        <v>0.25800000000000001</v>
      </c>
      <c r="AH49" s="63">
        <v>0.19600000000000001</v>
      </c>
      <c r="AI49" s="63">
        <v>0.182</v>
      </c>
      <c r="AJ49" s="63">
        <v>0.14899999999999999</v>
      </c>
      <c r="AK49" s="63">
        <v>0.21199999999999999</v>
      </c>
      <c r="AL49" s="63">
        <v>0.183</v>
      </c>
      <c r="AM49" s="63">
        <v>0.13500000000000001</v>
      </c>
      <c r="AN49" s="63">
        <v>0.39500000000000002</v>
      </c>
      <c r="AO49" s="63">
        <v>7.4999999999999997E-2</v>
      </c>
      <c r="AP49" s="63">
        <v>0.14799999999999999</v>
      </c>
      <c r="AQ49" s="63">
        <v>0.182</v>
      </c>
      <c r="AR49" s="63">
        <v>0.13900000000000001</v>
      </c>
      <c r="AS49" s="63">
        <v>9.7000000000000003E-2</v>
      </c>
      <c r="AT49" s="63">
        <v>8.5000000000000006E-2</v>
      </c>
      <c r="AU49" s="63">
        <v>6.6000000000000003E-2</v>
      </c>
      <c r="AX49" s="9">
        <v>0</v>
      </c>
      <c r="AY49" s="9">
        <v>0.221</v>
      </c>
      <c r="AZ49" s="9">
        <v>0.19700000000000001</v>
      </c>
      <c r="BA49" s="9">
        <v>0.221</v>
      </c>
      <c r="BB49" s="9">
        <v>0.221</v>
      </c>
      <c r="BD49" s="9">
        <v>0.16500000000000001</v>
      </c>
      <c r="BE49" s="9">
        <v>0.19400000000000001</v>
      </c>
      <c r="BF49" s="9">
        <v>0.221</v>
      </c>
      <c r="BG49" s="9">
        <v>0.224</v>
      </c>
      <c r="BH49" s="9">
        <v>0.19</v>
      </c>
      <c r="BI49" s="9">
        <v>0.25800000000000001</v>
      </c>
      <c r="BJ49" s="98">
        <v>0.19400000000000001</v>
      </c>
      <c r="BK49" s="9">
        <v>0.14899999999999999</v>
      </c>
    </row>
    <row r="50" spans="1:63" x14ac:dyDescent="0.25">
      <c r="A50" s="63" t="s">
        <v>40</v>
      </c>
      <c r="B50" s="62"/>
      <c r="C50" s="65">
        <v>931700</v>
      </c>
      <c r="D50" s="63">
        <v>9.3861000000000008</v>
      </c>
      <c r="E50" s="63">
        <v>0.497</v>
      </c>
      <c r="F50" s="63">
        <v>0.49099999999999999</v>
      </c>
      <c r="G50" s="63">
        <v>0.49299999999999999</v>
      </c>
      <c r="H50" s="63">
        <v>0</v>
      </c>
      <c r="I50" s="63">
        <v>0.66100000000000003</v>
      </c>
      <c r="J50" s="63">
        <v>0.69099999999999995</v>
      </c>
      <c r="K50" s="63">
        <v>0.81200000000000006</v>
      </c>
      <c r="L50" s="63">
        <v>0.60599999999999998</v>
      </c>
      <c r="M50" s="63">
        <v>0.92400000000000004</v>
      </c>
      <c r="N50" s="63">
        <v>0.65300000000000002</v>
      </c>
      <c r="O50" s="63">
        <v>0.93500000000000005</v>
      </c>
      <c r="P50" s="63">
        <v>0.93500000000000005</v>
      </c>
      <c r="Q50" s="63">
        <v>0.81399999999999995</v>
      </c>
      <c r="R50" s="63">
        <v>0.91200000000000003</v>
      </c>
      <c r="S50" s="63">
        <v>0.93500000000000005</v>
      </c>
      <c r="T50" s="63">
        <v>0.438</v>
      </c>
      <c r="U50" s="63">
        <v>0.92600000000000005</v>
      </c>
      <c r="V50" s="63">
        <v>0</v>
      </c>
      <c r="W50" s="63">
        <v>0.56799999999999995</v>
      </c>
      <c r="X50" s="63">
        <v>0.77400000000000002</v>
      </c>
      <c r="Y50" s="63">
        <v>0</v>
      </c>
      <c r="Z50" s="63">
        <v>0.45600000000000002</v>
      </c>
      <c r="AA50" s="63">
        <v>0.93500000000000005</v>
      </c>
      <c r="AB50" s="63">
        <v>0.79600000000000004</v>
      </c>
      <c r="AC50" s="63">
        <v>0.45400000000000001</v>
      </c>
      <c r="AD50" s="63">
        <v>0.84599999999999997</v>
      </c>
      <c r="AE50" s="63">
        <v>0.49099999999999999</v>
      </c>
      <c r="AF50" s="63">
        <v>0</v>
      </c>
      <c r="AG50" s="63">
        <v>1.079</v>
      </c>
      <c r="AH50" s="63">
        <v>0.82</v>
      </c>
      <c r="AI50" s="63">
        <v>0.76100000000000001</v>
      </c>
      <c r="AJ50" s="63">
        <v>0.624</v>
      </c>
      <c r="AK50" s="63">
        <v>0.88900000000000001</v>
      </c>
      <c r="AL50" s="63">
        <v>0.76600000000000001</v>
      </c>
      <c r="AM50" s="63">
        <v>0.56399999999999995</v>
      </c>
      <c r="AN50" s="63">
        <v>1.651</v>
      </c>
      <c r="AO50" s="63">
        <v>0.315</v>
      </c>
      <c r="AP50" s="63">
        <v>0.61799999999999999</v>
      </c>
      <c r="AQ50" s="63">
        <v>0.76</v>
      </c>
      <c r="AR50" s="63">
        <v>0.58199999999999996</v>
      </c>
      <c r="AS50" s="63">
        <v>0.40400000000000003</v>
      </c>
      <c r="AT50" s="63">
        <v>0.35599999999999998</v>
      </c>
      <c r="AU50" s="63">
        <v>0.27700000000000002</v>
      </c>
      <c r="AX50" s="9">
        <v>8.9320000000000004</v>
      </c>
      <c r="AY50" s="9">
        <v>2.2160000000000002</v>
      </c>
      <c r="AZ50" s="9">
        <v>0.82299999999999995</v>
      </c>
      <c r="BA50" s="9">
        <v>0.92400000000000004</v>
      </c>
      <c r="BB50" s="9">
        <v>0.92400000000000004</v>
      </c>
      <c r="BD50" s="9">
        <v>0.69099999999999995</v>
      </c>
      <c r="BE50" s="9">
        <v>0.81200000000000006</v>
      </c>
      <c r="BF50" s="9">
        <v>0.92600000000000005</v>
      </c>
      <c r="BG50" s="9">
        <v>0.93500000000000005</v>
      </c>
      <c r="BH50" s="9">
        <v>0.79600000000000004</v>
      </c>
      <c r="BI50" s="9">
        <v>1.079</v>
      </c>
      <c r="BJ50" s="98">
        <v>0.81200000000000006</v>
      </c>
      <c r="BK50" s="9">
        <v>0.624</v>
      </c>
    </row>
    <row r="51" spans="1:63" x14ac:dyDescent="0.25">
      <c r="A51" s="63" t="s">
        <v>41</v>
      </c>
      <c r="B51" s="62"/>
      <c r="C51" s="65">
        <v>931900</v>
      </c>
      <c r="D51" s="63">
        <v>12.762100000000002</v>
      </c>
      <c r="E51" s="63">
        <v>0.69199999999999995</v>
      </c>
      <c r="F51" s="63">
        <v>0.68500000000000005</v>
      </c>
      <c r="G51" s="63">
        <v>0.68600000000000005</v>
      </c>
      <c r="H51" s="63">
        <v>0</v>
      </c>
      <c r="I51" s="63">
        <v>0.92</v>
      </c>
      <c r="J51" s="63">
        <v>0.96299999999999997</v>
      </c>
      <c r="K51" s="63">
        <v>1.131</v>
      </c>
      <c r="L51" s="63">
        <v>0.84399999999999997</v>
      </c>
      <c r="M51" s="63">
        <v>1.288</v>
      </c>
      <c r="N51" s="63">
        <v>0.91</v>
      </c>
      <c r="O51" s="63">
        <v>1.3029999999999999</v>
      </c>
      <c r="P51" s="63">
        <v>1.3029999999999999</v>
      </c>
      <c r="Q51" s="63">
        <v>1.1339999999999999</v>
      </c>
      <c r="R51" s="63">
        <v>1.27</v>
      </c>
      <c r="S51" s="63">
        <v>1.3029999999999999</v>
      </c>
      <c r="T51" s="63">
        <v>0.61</v>
      </c>
      <c r="U51" s="63">
        <v>1.29</v>
      </c>
      <c r="V51" s="63">
        <v>0</v>
      </c>
      <c r="W51" s="63">
        <v>0.79100000000000004</v>
      </c>
      <c r="X51" s="63">
        <v>1.079</v>
      </c>
      <c r="Y51" s="63">
        <v>0</v>
      </c>
      <c r="Z51" s="63">
        <v>0.63500000000000001</v>
      </c>
      <c r="AA51" s="63">
        <v>1.3029999999999999</v>
      </c>
      <c r="AB51" s="63">
        <v>1.109</v>
      </c>
      <c r="AC51" s="63">
        <v>0.63200000000000001</v>
      </c>
      <c r="AD51" s="63">
        <v>1.179</v>
      </c>
      <c r="AE51" s="63">
        <v>0.68500000000000005</v>
      </c>
      <c r="AF51" s="63">
        <v>0</v>
      </c>
      <c r="AG51" s="63">
        <v>1.504</v>
      </c>
      <c r="AH51" s="63">
        <v>1.1419999999999999</v>
      </c>
      <c r="AI51" s="63">
        <v>1.06</v>
      </c>
      <c r="AJ51" s="63">
        <v>0.86899999999999999</v>
      </c>
      <c r="AK51" s="63">
        <v>1.238</v>
      </c>
      <c r="AL51" s="63">
        <v>1.0680000000000001</v>
      </c>
      <c r="AM51" s="63">
        <v>0.78600000000000003</v>
      </c>
      <c r="AN51" s="63">
        <v>2.3010000000000002</v>
      </c>
      <c r="AO51" s="63">
        <v>0.438</v>
      </c>
      <c r="AP51" s="63">
        <v>0.86099999999999999</v>
      </c>
      <c r="AQ51" s="63">
        <v>1.0589999999999999</v>
      </c>
      <c r="AR51" s="63">
        <v>0.81100000000000005</v>
      </c>
      <c r="AS51" s="63">
        <v>0.56299999999999994</v>
      </c>
      <c r="AT51" s="63">
        <v>0.496</v>
      </c>
      <c r="AU51" s="63">
        <v>0.38600000000000001</v>
      </c>
      <c r="AX51" s="9">
        <v>0</v>
      </c>
      <c r="AY51" s="9">
        <v>0</v>
      </c>
      <c r="AZ51" s="9">
        <v>1.1479999999999999</v>
      </c>
      <c r="BA51" s="9">
        <v>1.288</v>
      </c>
      <c r="BB51" s="9">
        <v>1.288</v>
      </c>
      <c r="BD51" s="9">
        <v>0.96299999999999997</v>
      </c>
      <c r="BE51" s="9">
        <v>1.131</v>
      </c>
      <c r="BF51" s="9">
        <v>1.29</v>
      </c>
      <c r="BG51" s="9">
        <v>1.3029999999999999</v>
      </c>
      <c r="BH51" s="9">
        <v>1.109</v>
      </c>
      <c r="BI51" s="9">
        <v>1.504</v>
      </c>
      <c r="BJ51" s="98">
        <v>1.131</v>
      </c>
      <c r="BK51" s="9">
        <v>0.86899999999999999</v>
      </c>
    </row>
    <row r="52" spans="1:63" x14ac:dyDescent="0.25">
      <c r="A52" s="63" t="s">
        <v>42</v>
      </c>
      <c r="B52" s="62"/>
      <c r="C52" s="65">
        <v>932000</v>
      </c>
      <c r="D52" s="63">
        <v>8.3463999999999992</v>
      </c>
      <c r="E52" s="63">
        <v>0.48099999999999998</v>
      </c>
      <c r="F52" s="63">
        <v>0.47599999999999998</v>
      </c>
      <c r="G52" s="63">
        <v>0.47699999999999998</v>
      </c>
      <c r="H52" s="63">
        <v>0</v>
      </c>
      <c r="I52" s="63">
        <v>0.63900000000000001</v>
      </c>
      <c r="J52" s="63">
        <v>0.66900000000000004</v>
      </c>
      <c r="K52" s="63">
        <v>0.78600000000000003</v>
      </c>
      <c r="L52" s="63">
        <v>0.58699999999999997</v>
      </c>
      <c r="M52" s="63">
        <v>0.89500000000000002</v>
      </c>
      <c r="N52" s="63">
        <v>0.63200000000000001</v>
      </c>
      <c r="O52" s="63">
        <v>0.90500000000000003</v>
      </c>
      <c r="P52" s="63">
        <v>0.90500000000000003</v>
      </c>
      <c r="Q52" s="63">
        <v>0.78800000000000003</v>
      </c>
      <c r="R52" s="63">
        <v>0.88300000000000001</v>
      </c>
      <c r="S52" s="63">
        <v>0.90500000000000003</v>
      </c>
      <c r="T52" s="63">
        <v>0.42399999999999999</v>
      </c>
      <c r="U52" s="63">
        <v>0.89600000000000002</v>
      </c>
      <c r="V52" s="63">
        <v>0</v>
      </c>
      <c r="W52" s="63">
        <v>0.55000000000000004</v>
      </c>
      <c r="X52" s="63">
        <v>0.75</v>
      </c>
      <c r="Y52" s="63">
        <v>0</v>
      </c>
      <c r="Z52" s="63">
        <v>0.441</v>
      </c>
      <c r="AA52" s="63">
        <v>0.90500000000000003</v>
      </c>
      <c r="AB52" s="63">
        <v>0.77</v>
      </c>
      <c r="AC52" s="63">
        <v>0.439</v>
      </c>
      <c r="AD52" s="63">
        <v>0.81899999999999995</v>
      </c>
      <c r="AE52" s="63">
        <v>0.47599999999999998</v>
      </c>
      <c r="AF52" s="63">
        <v>0</v>
      </c>
      <c r="AG52" s="63">
        <v>1.0449999999999999</v>
      </c>
      <c r="AH52" s="63">
        <v>0.79400000000000004</v>
      </c>
      <c r="AI52" s="63">
        <v>0.73699999999999999</v>
      </c>
      <c r="AJ52" s="63">
        <v>0.60399999999999998</v>
      </c>
      <c r="AK52" s="63">
        <v>0.86</v>
      </c>
      <c r="AL52" s="63">
        <v>0.74199999999999999</v>
      </c>
      <c r="AM52" s="63">
        <v>0.54600000000000004</v>
      </c>
      <c r="AN52" s="63">
        <v>1.5980000000000001</v>
      </c>
      <c r="AO52" s="63">
        <v>0.30499999999999999</v>
      </c>
      <c r="AP52" s="63">
        <v>0.59799999999999998</v>
      </c>
      <c r="AQ52" s="63">
        <v>0.73599999999999999</v>
      </c>
      <c r="AR52" s="63">
        <v>0.56299999999999994</v>
      </c>
      <c r="AS52" s="63">
        <v>0.39100000000000001</v>
      </c>
      <c r="AT52" s="63">
        <v>0.34399999999999997</v>
      </c>
      <c r="AU52" s="63">
        <v>0.26800000000000002</v>
      </c>
      <c r="AX52" s="9">
        <v>0</v>
      </c>
      <c r="AY52" s="9">
        <v>0.89600000000000002</v>
      </c>
      <c r="AZ52" s="9">
        <v>0.79800000000000004</v>
      </c>
      <c r="BA52" s="9">
        <v>0.89500000000000002</v>
      </c>
      <c r="BB52" s="9">
        <v>0.89500000000000002</v>
      </c>
      <c r="BD52" s="9">
        <v>0.66900000000000004</v>
      </c>
      <c r="BE52" s="9">
        <v>0.78600000000000003</v>
      </c>
      <c r="BF52" s="9">
        <v>0.89600000000000002</v>
      </c>
      <c r="BG52" s="9">
        <v>0.90500000000000003</v>
      </c>
      <c r="BH52" s="9">
        <v>0.77</v>
      </c>
      <c r="BI52" s="9">
        <v>1.0449999999999999</v>
      </c>
      <c r="BJ52" s="98">
        <v>0.78600000000000003</v>
      </c>
      <c r="BK52" s="9">
        <v>0.60399999999999998</v>
      </c>
    </row>
    <row r="53" spans="1:63" x14ac:dyDescent="0.25">
      <c r="A53" s="63" t="s">
        <v>43</v>
      </c>
      <c r="B53" s="62"/>
      <c r="C53" s="65">
        <v>932100</v>
      </c>
      <c r="D53" s="63">
        <v>2.0781999999999998</v>
      </c>
      <c r="E53" s="63">
        <v>0.111</v>
      </c>
      <c r="F53" s="63">
        <v>0.11</v>
      </c>
      <c r="G53" s="63">
        <v>0.11</v>
      </c>
      <c r="H53" s="63">
        <v>0</v>
      </c>
      <c r="I53" s="63">
        <v>0.14799999999999999</v>
      </c>
      <c r="J53" s="63">
        <v>0.155</v>
      </c>
      <c r="K53" s="63">
        <v>0.182</v>
      </c>
      <c r="L53" s="63">
        <v>0.13600000000000001</v>
      </c>
      <c r="M53" s="63">
        <v>0.20699999999999999</v>
      </c>
      <c r="N53" s="63">
        <v>0.14599999999999999</v>
      </c>
      <c r="O53" s="63">
        <v>0.21</v>
      </c>
      <c r="P53" s="63">
        <v>0.21</v>
      </c>
      <c r="Q53" s="63">
        <v>0.182</v>
      </c>
      <c r="R53" s="63">
        <v>0.20399999999999999</v>
      </c>
      <c r="S53" s="63">
        <v>0.21</v>
      </c>
      <c r="T53" s="63">
        <v>9.8000000000000004E-2</v>
      </c>
      <c r="U53" s="63">
        <v>0.20799999999999999</v>
      </c>
      <c r="V53" s="63">
        <v>0</v>
      </c>
      <c r="W53" s="63">
        <v>0.127</v>
      </c>
      <c r="X53" s="63">
        <v>0.17399999999999999</v>
      </c>
      <c r="Y53" s="63">
        <v>0</v>
      </c>
      <c r="Z53" s="63">
        <v>0.10199999999999999</v>
      </c>
      <c r="AA53" s="63">
        <v>0.21</v>
      </c>
      <c r="AB53" s="63">
        <v>0.17799999999999999</v>
      </c>
      <c r="AC53" s="63">
        <v>0.10199999999999999</v>
      </c>
      <c r="AD53" s="63">
        <v>0.19</v>
      </c>
      <c r="AE53" s="63">
        <v>0.11</v>
      </c>
      <c r="AF53" s="63">
        <v>0</v>
      </c>
      <c r="AG53" s="63">
        <v>0.24199999999999999</v>
      </c>
      <c r="AH53" s="63">
        <v>0.184</v>
      </c>
      <c r="AI53" s="63">
        <v>0.17100000000000001</v>
      </c>
      <c r="AJ53" s="63">
        <v>0.14000000000000001</v>
      </c>
      <c r="AK53" s="63">
        <v>0.19900000000000001</v>
      </c>
      <c r="AL53" s="63">
        <v>0.17199999999999999</v>
      </c>
      <c r="AM53" s="63">
        <v>0.127</v>
      </c>
      <c r="AN53" s="63">
        <v>0.37</v>
      </c>
      <c r="AO53" s="63">
        <v>7.0999999999999994E-2</v>
      </c>
      <c r="AP53" s="63">
        <v>0.13900000000000001</v>
      </c>
      <c r="AQ53" s="63">
        <v>0.17</v>
      </c>
      <c r="AR53" s="63">
        <v>0.13100000000000001</v>
      </c>
      <c r="AS53" s="63">
        <v>9.0999999999999998E-2</v>
      </c>
      <c r="AT53" s="63">
        <v>0.08</v>
      </c>
      <c r="AU53" s="63">
        <v>6.2E-2</v>
      </c>
      <c r="AX53" s="9">
        <v>0</v>
      </c>
      <c r="AY53" s="9">
        <v>0.20799999999999999</v>
      </c>
      <c r="AZ53" s="9">
        <v>0.185</v>
      </c>
      <c r="BA53" s="9">
        <v>0.20699999999999999</v>
      </c>
      <c r="BB53" s="9">
        <v>0.20699999999999999</v>
      </c>
      <c r="BD53" s="9">
        <v>0.155</v>
      </c>
      <c r="BE53" s="9">
        <v>0.182</v>
      </c>
      <c r="BF53" s="9">
        <v>0.20799999999999999</v>
      </c>
      <c r="BG53" s="9">
        <v>0.21</v>
      </c>
      <c r="BH53" s="9">
        <v>0.17799999999999999</v>
      </c>
      <c r="BI53" s="9">
        <v>0.24199999999999999</v>
      </c>
      <c r="BJ53" s="98">
        <v>0.182</v>
      </c>
      <c r="BK53" s="9">
        <v>0.14000000000000001</v>
      </c>
    </row>
    <row r="54" spans="1:63" x14ac:dyDescent="0.25">
      <c r="A54" s="63" t="s">
        <v>44</v>
      </c>
      <c r="B54" s="62"/>
      <c r="C54" s="65">
        <v>932200</v>
      </c>
      <c r="D54" s="63">
        <v>2.1798999999999999</v>
      </c>
      <c r="E54" s="63">
        <v>0.122</v>
      </c>
      <c r="F54" s="63">
        <v>0.121</v>
      </c>
      <c r="G54" s="63">
        <v>0.121</v>
      </c>
      <c r="H54" s="63">
        <v>0</v>
      </c>
      <c r="I54" s="63">
        <v>0.16200000000000001</v>
      </c>
      <c r="J54" s="63">
        <v>0.17</v>
      </c>
      <c r="K54" s="63">
        <v>0.19900000000000001</v>
      </c>
      <c r="L54" s="63">
        <v>0.14899999999999999</v>
      </c>
      <c r="M54" s="63">
        <v>0.22700000000000001</v>
      </c>
      <c r="N54" s="63">
        <v>0.16</v>
      </c>
      <c r="O54" s="63">
        <v>0.23</v>
      </c>
      <c r="P54" s="63">
        <v>0.23</v>
      </c>
      <c r="Q54" s="63">
        <v>0.2</v>
      </c>
      <c r="R54" s="63">
        <v>0.224</v>
      </c>
      <c r="S54" s="63">
        <v>0.23</v>
      </c>
      <c r="T54" s="63">
        <v>0.107</v>
      </c>
      <c r="U54" s="63">
        <v>0.22700000000000001</v>
      </c>
      <c r="V54" s="63">
        <v>0</v>
      </c>
      <c r="W54" s="63">
        <v>0.13900000000000001</v>
      </c>
      <c r="X54" s="63">
        <v>0.19</v>
      </c>
      <c r="Y54" s="63">
        <v>0</v>
      </c>
      <c r="Z54" s="63">
        <v>0.112</v>
      </c>
      <c r="AA54" s="63">
        <v>0.23</v>
      </c>
      <c r="AB54" s="63">
        <v>0.19500000000000001</v>
      </c>
      <c r="AC54" s="63">
        <v>0.111</v>
      </c>
      <c r="AD54" s="63">
        <v>0.20799999999999999</v>
      </c>
      <c r="AE54" s="63">
        <v>0.121</v>
      </c>
      <c r="AF54" s="63">
        <v>0</v>
      </c>
      <c r="AG54" s="63">
        <v>0.26500000000000001</v>
      </c>
      <c r="AH54" s="63">
        <v>0.20100000000000001</v>
      </c>
      <c r="AI54" s="63">
        <v>0.187</v>
      </c>
      <c r="AJ54" s="63">
        <v>0.153</v>
      </c>
      <c r="AK54" s="63">
        <v>0.218</v>
      </c>
      <c r="AL54" s="63">
        <v>0.188</v>
      </c>
      <c r="AM54" s="63">
        <v>0.13900000000000001</v>
      </c>
      <c r="AN54" s="63">
        <v>0.40500000000000003</v>
      </c>
      <c r="AO54" s="63">
        <v>7.6999999999999999E-2</v>
      </c>
      <c r="AP54" s="63">
        <v>0.152</v>
      </c>
      <c r="AQ54" s="63">
        <v>0.187</v>
      </c>
      <c r="AR54" s="63">
        <v>0.14299999999999999</v>
      </c>
      <c r="AS54" s="63">
        <v>9.9000000000000005E-2</v>
      </c>
      <c r="AT54" s="63">
        <v>8.6999999999999994E-2</v>
      </c>
      <c r="AU54" s="63">
        <v>6.8000000000000005E-2</v>
      </c>
      <c r="AX54" s="9">
        <v>0</v>
      </c>
      <c r="AY54" s="9">
        <v>0.22700000000000001</v>
      </c>
      <c r="AZ54" s="9">
        <v>0.20200000000000001</v>
      </c>
      <c r="BA54" s="9">
        <v>0.22700000000000001</v>
      </c>
      <c r="BB54" s="9">
        <v>0.22700000000000001</v>
      </c>
      <c r="BD54" s="9">
        <v>0.17</v>
      </c>
      <c r="BE54" s="9">
        <v>0.19900000000000001</v>
      </c>
      <c r="BF54" s="9">
        <v>0.22700000000000001</v>
      </c>
      <c r="BG54" s="9">
        <v>0.23</v>
      </c>
      <c r="BH54" s="9">
        <v>0.19500000000000001</v>
      </c>
      <c r="BI54" s="9">
        <v>0.26500000000000001</v>
      </c>
      <c r="BJ54" s="98">
        <v>0.19900000000000001</v>
      </c>
      <c r="BK54" s="9">
        <v>0.153</v>
      </c>
    </row>
    <row r="55" spans="1:63" x14ac:dyDescent="0.25">
      <c r="A55" s="62" t="s">
        <v>349</v>
      </c>
      <c r="B55" s="62"/>
      <c r="C55" s="65">
        <v>932300</v>
      </c>
      <c r="D55" s="63">
        <v>2.17</v>
      </c>
      <c r="E55" s="63">
        <v>0.12199999999999978</v>
      </c>
      <c r="F55" s="63">
        <v>0.12000000000000033</v>
      </c>
      <c r="G55" s="63">
        <v>0.12</v>
      </c>
      <c r="H55" s="63">
        <v>0</v>
      </c>
      <c r="I55" s="63">
        <v>0.16199999999999978</v>
      </c>
      <c r="J55" s="63">
        <v>0.16599999999999934</v>
      </c>
      <c r="K55" s="63">
        <v>0.19700000000000001</v>
      </c>
      <c r="L55" s="63">
        <v>0.14399999999999988</v>
      </c>
      <c r="M55" s="63">
        <v>0.22300000000000056</v>
      </c>
      <c r="N55" s="63">
        <v>0.15699999999999967</v>
      </c>
      <c r="O55" s="63">
        <v>0.22700000000000001</v>
      </c>
      <c r="P55" s="63">
        <v>0.22700000000000001</v>
      </c>
      <c r="Q55" s="63">
        <v>0.19399999999999989</v>
      </c>
      <c r="R55" s="63">
        <v>0.22199999999999767</v>
      </c>
      <c r="S55" s="63">
        <v>0.22700000000000001</v>
      </c>
      <c r="T55" s="63">
        <v>0.10399999999999933</v>
      </c>
      <c r="U55" s="63">
        <v>0.2269999999999989</v>
      </c>
      <c r="V55" s="63">
        <v>0</v>
      </c>
      <c r="W55" s="63">
        <v>0.13999999999999979</v>
      </c>
      <c r="X55" s="63">
        <v>0.18700000000000055</v>
      </c>
      <c r="Y55" s="63">
        <v>0</v>
      </c>
      <c r="Z55" s="63">
        <v>0.111</v>
      </c>
      <c r="AA55" s="63">
        <v>0.22700000000000001</v>
      </c>
      <c r="AB55" s="63">
        <v>0.1949999999999989</v>
      </c>
      <c r="AC55" s="63">
        <v>0.10899999999999878</v>
      </c>
      <c r="AD55" s="63">
        <v>0.20400000000000054</v>
      </c>
      <c r="AE55" s="63">
        <v>0.12000000000000033</v>
      </c>
      <c r="AF55" s="63">
        <v>0</v>
      </c>
      <c r="AG55" s="63">
        <v>0.26099999999999879</v>
      </c>
      <c r="AH55" s="63">
        <v>0.2009999999999989</v>
      </c>
      <c r="AI55" s="63">
        <v>0.185</v>
      </c>
      <c r="AJ55" s="63">
        <v>0.151</v>
      </c>
      <c r="AK55" s="63">
        <v>0.216</v>
      </c>
      <c r="AL55" s="63">
        <v>0.18500000000000233</v>
      </c>
      <c r="AM55" s="63">
        <v>0.13499999999999934</v>
      </c>
      <c r="AN55" s="63">
        <v>0.40199999999999891</v>
      </c>
      <c r="AO55" s="63">
        <v>7.6999999999999E-2</v>
      </c>
      <c r="AP55" s="63">
        <v>0.14699999999999899</v>
      </c>
      <c r="AQ55" s="63">
        <v>0.18300000000000055</v>
      </c>
      <c r="AR55" s="63">
        <v>0.14000000000000054</v>
      </c>
      <c r="AS55" s="63">
        <v>9.499999999999989E-2</v>
      </c>
      <c r="AT55" s="63">
        <v>8.8000000000000217E-2</v>
      </c>
      <c r="AU55" s="63">
        <v>6.6000000000000114E-2</v>
      </c>
      <c r="AX55" s="9">
        <v>0</v>
      </c>
      <c r="AY55" s="9">
        <v>0.2269999999999989</v>
      </c>
      <c r="AZ55" s="9">
        <v>0.19900000000000001</v>
      </c>
      <c r="BA55" s="9">
        <v>0.22300000000000056</v>
      </c>
      <c r="BB55" s="9">
        <v>0.22300000000000056</v>
      </c>
      <c r="BD55" s="9">
        <v>0.16599999999999934</v>
      </c>
      <c r="BE55" s="9">
        <v>0.19700000000000001</v>
      </c>
      <c r="BF55" s="9">
        <v>0.2269999999999989</v>
      </c>
      <c r="BG55" s="9">
        <v>0.22700000000000001</v>
      </c>
      <c r="BH55" s="9">
        <v>0.1949999999999989</v>
      </c>
      <c r="BI55" s="9">
        <v>0.26099999999999879</v>
      </c>
      <c r="BJ55" s="98">
        <v>0.19700000000000001</v>
      </c>
      <c r="BK55" s="9">
        <v>0.151</v>
      </c>
    </row>
    <row r="56" spans="1:63" x14ac:dyDescent="0.25">
      <c r="A56" s="63" t="s">
        <v>46</v>
      </c>
      <c r="B56" s="62"/>
      <c r="C56" s="65">
        <v>932400</v>
      </c>
      <c r="D56" s="63">
        <v>2.1576</v>
      </c>
      <c r="E56" s="63">
        <v>0.11700000000000001</v>
      </c>
      <c r="F56" s="63">
        <v>0.11600000000000001</v>
      </c>
      <c r="G56" s="63">
        <v>0.11700000000000001</v>
      </c>
      <c r="H56" s="63">
        <v>0</v>
      </c>
      <c r="I56" s="63">
        <v>0.156</v>
      </c>
      <c r="J56" s="63">
        <v>0.16300000000000001</v>
      </c>
      <c r="K56" s="63">
        <v>0.192</v>
      </c>
      <c r="L56" s="63">
        <v>0.14299999999999999</v>
      </c>
      <c r="M56" s="63">
        <v>0.219</v>
      </c>
      <c r="N56" s="63">
        <v>0.155</v>
      </c>
      <c r="O56" s="63">
        <v>0.221</v>
      </c>
      <c r="P56" s="63">
        <v>0.221</v>
      </c>
      <c r="Q56" s="63">
        <v>0.193</v>
      </c>
      <c r="R56" s="63">
        <v>0.216</v>
      </c>
      <c r="S56" s="63">
        <v>0.221</v>
      </c>
      <c r="T56" s="63">
        <v>0.104</v>
      </c>
      <c r="U56" s="63">
        <v>0.219</v>
      </c>
      <c r="V56" s="63">
        <v>0</v>
      </c>
      <c r="W56" s="63">
        <v>0.13400000000000001</v>
      </c>
      <c r="X56" s="63">
        <v>0.183</v>
      </c>
      <c r="Y56" s="63">
        <v>0</v>
      </c>
      <c r="Z56" s="63">
        <v>0.108</v>
      </c>
      <c r="AA56" s="63">
        <v>0.221</v>
      </c>
      <c r="AB56" s="63">
        <v>0.188</v>
      </c>
      <c r="AC56" s="63">
        <v>0.107</v>
      </c>
      <c r="AD56" s="63">
        <v>0.2</v>
      </c>
      <c r="AE56" s="63">
        <v>0.11600000000000001</v>
      </c>
      <c r="AF56" s="63">
        <v>0</v>
      </c>
      <c r="AG56" s="63">
        <v>0.255</v>
      </c>
      <c r="AH56" s="63">
        <v>0.19400000000000001</v>
      </c>
      <c r="AI56" s="63">
        <v>0.18</v>
      </c>
      <c r="AJ56" s="63">
        <v>0.14799999999999999</v>
      </c>
      <c r="AK56" s="63">
        <v>0.21</v>
      </c>
      <c r="AL56" s="63">
        <v>0.18099999999999999</v>
      </c>
      <c r="AM56" s="63">
        <v>0.13400000000000001</v>
      </c>
      <c r="AN56" s="63">
        <v>0.39100000000000001</v>
      </c>
      <c r="AO56" s="63">
        <v>7.3999999999999996E-2</v>
      </c>
      <c r="AP56" s="63">
        <v>0.14599999999999999</v>
      </c>
      <c r="AQ56" s="63">
        <v>0.18</v>
      </c>
      <c r="AR56" s="63">
        <v>0.13800000000000001</v>
      </c>
      <c r="AS56" s="63">
        <v>9.6000000000000002E-2</v>
      </c>
      <c r="AT56" s="63">
        <v>8.4000000000000005E-2</v>
      </c>
      <c r="AU56" s="63">
        <v>6.5000000000000002E-2</v>
      </c>
      <c r="AX56" s="9">
        <v>0</v>
      </c>
      <c r="AY56" s="9">
        <v>0.219</v>
      </c>
      <c r="AZ56" s="9">
        <v>0.19500000000000001</v>
      </c>
      <c r="BA56" s="9">
        <v>0.219</v>
      </c>
      <c r="BB56" s="9">
        <v>0.219</v>
      </c>
      <c r="BD56" s="9">
        <v>0.16300000000000001</v>
      </c>
      <c r="BE56" s="9">
        <v>0.192</v>
      </c>
      <c r="BF56" s="9">
        <v>0.219</v>
      </c>
      <c r="BG56" s="9">
        <v>0.221</v>
      </c>
      <c r="BH56" s="9">
        <v>0.188</v>
      </c>
      <c r="BI56" s="9">
        <v>0.255</v>
      </c>
      <c r="BJ56" s="98">
        <v>0.192</v>
      </c>
      <c r="BK56" s="9">
        <v>0.14799999999999999</v>
      </c>
    </row>
    <row r="57" spans="1:63" x14ac:dyDescent="0.25">
      <c r="A57" s="63" t="s">
        <v>74</v>
      </c>
      <c r="B57" s="62"/>
      <c r="C57" s="65">
        <v>973100</v>
      </c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</row>
    <row r="58" spans="1:63" x14ac:dyDescent="0.25">
      <c r="A58" s="63" t="s">
        <v>402</v>
      </c>
      <c r="B58" s="62"/>
      <c r="C58" s="65">
        <v>950654</v>
      </c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W58" s="9">
        <v>8.3332999999999995</v>
      </c>
    </row>
    <row r="59" spans="1:63" x14ac:dyDescent="0.25">
      <c r="A59" s="12" t="s">
        <v>399</v>
      </c>
      <c r="C59" s="10">
        <v>971200</v>
      </c>
      <c r="BA59" s="9">
        <v>2.46</v>
      </c>
      <c r="BB59" s="9">
        <v>1.23</v>
      </c>
    </row>
    <row r="60" spans="1:63" ht="12.75" x14ac:dyDescent="0.2">
      <c r="A60" s="62"/>
      <c r="B60" s="62"/>
      <c r="C60" s="62"/>
      <c r="D60" s="63"/>
      <c r="E60" s="63">
        <f t="shared" ref="E60:AV60" si="0">SUM(E6:E57)</f>
        <v>200.00000000000009</v>
      </c>
      <c r="F60" s="63">
        <f t="shared" si="0"/>
        <v>200.00000000000003</v>
      </c>
      <c r="G60" s="63">
        <f t="shared" si="0"/>
        <v>199.99999999999994</v>
      </c>
      <c r="H60" s="63">
        <f t="shared" si="0"/>
        <v>200</v>
      </c>
      <c r="I60" s="63">
        <f t="shared" si="0"/>
        <v>200.00000000000011</v>
      </c>
      <c r="J60" s="63">
        <f t="shared" si="0"/>
        <v>199.99999999999997</v>
      </c>
      <c r="K60" s="63">
        <f t="shared" si="0"/>
        <v>200.00000000000006</v>
      </c>
      <c r="L60" s="63">
        <f t="shared" si="0"/>
        <v>199.99999999999991</v>
      </c>
      <c r="M60" s="63">
        <f t="shared" si="0"/>
        <v>200.00000000000006</v>
      </c>
      <c r="N60" s="63">
        <f t="shared" si="0"/>
        <v>200</v>
      </c>
      <c r="O60" s="63">
        <f t="shared" si="0"/>
        <v>200</v>
      </c>
      <c r="P60" s="63">
        <f t="shared" si="0"/>
        <v>200</v>
      </c>
      <c r="Q60" s="63">
        <f t="shared" si="0"/>
        <v>200.00000000000003</v>
      </c>
      <c r="R60" s="63">
        <f t="shared" si="0"/>
        <v>199.99999999999997</v>
      </c>
      <c r="S60" s="63">
        <f t="shared" si="0"/>
        <v>200</v>
      </c>
      <c r="T60" s="63">
        <f t="shared" si="0"/>
        <v>200.00000000000009</v>
      </c>
      <c r="U60" s="63">
        <f t="shared" si="0"/>
        <v>199.99999999999994</v>
      </c>
      <c r="V60" s="63">
        <f t="shared" si="0"/>
        <v>200</v>
      </c>
      <c r="W60" s="63">
        <f t="shared" si="0"/>
        <v>200.00000000000003</v>
      </c>
      <c r="X60" s="63">
        <f t="shared" si="0"/>
        <v>200.00000000000006</v>
      </c>
      <c r="Y60" s="63">
        <f t="shared" si="0"/>
        <v>200</v>
      </c>
      <c r="Z60" s="63">
        <f t="shared" si="0"/>
        <v>200.00000000000006</v>
      </c>
      <c r="AA60" s="63">
        <f t="shared" si="0"/>
        <v>200</v>
      </c>
      <c r="AB60" s="63">
        <f t="shared" si="0"/>
        <v>199.99999999999997</v>
      </c>
      <c r="AC60" s="63">
        <f t="shared" si="0"/>
        <v>200.00000000000009</v>
      </c>
      <c r="AD60" s="63">
        <f t="shared" si="0"/>
        <v>200</v>
      </c>
      <c r="AE60" s="63">
        <f t="shared" si="0"/>
        <v>200.00000000000003</v>
      </c>
      <c r="AF60" s="63">
        <f t="shared" si="0"/>
        <v>200</v>
      </c>
      <c r="AG60" s="63">
        <f t="shared" si="0"/>
        <v>199.99999999999997</v>
      </c>
      <c r="AH60" s="63">
        <f t="shared" si="0"/>
        <v>200.00000000000003</v>
      </c>
      <c r="AI60" s="63">
        <f t="shared" si="0"/>
        <v>200.00000000000003</v>
      </c>
      <c r="AJ60" s="63">
        <f t="shared" si="0"/>
        <v>199.99999999999997</v>
      </c>
      <c r="AK60" s="63">
        <f t="shared" si="0"/>
        <v>199.99999999999997</v>
      </c>
      <c r="AL60" s="63">
        <f t="shared" si="0"/>
        <v>200</v>
      </c>
      <c r="AM60" s="63">
        <f t="shared" si="0"/>
        <v>200</v>
      </c>
      <c r="AN60" s="63">
        <f t="shared" si="0"/>
        <v>200.00000000000006</v>
      </c>
      <c r="AO60" s="63">
        <f t="shared" si="0"/>
        <v>199.99999999999991</v>
      </c>
      <c r="AP60" s="63">
        <f t="shared" si="0"/>
        <v>199.99999999999997</v>
      </c>
      <c r="AQ60" s="63">
        <f t="shared" si="0"/>
        <v>199.99999999999997</v>
      </c>
      <c r="AR60" s="63">
        <f t="shared" si="0"/>
        <v>200</v>
      </c>
      <c r="AS60" s="63">
        <f t="shared" si="0"/>
        <v>200.00000000000003</v>
      </c>
      <c r="AT60" s="63">
        <f t="shared" si="0"/>
        <v>200</v>
      </c>
      <c r="AU60" s="63">
        <f t="shared" si="0"/>
        <v>199.99999999999997</v>
      </c>
      <c r="AV60" s="63">
        <f t="shared" si="0"/>
        <v>200</v>
      </c>
      <c r="AW60" s="63">
        <f t="shared" ref="AW60:AZ60" si="1">SUM(AW6:AW59)</f>
        <v>200.00000000000003</v>
      </c>
      <c r="AX60" s="63">
        <f t="shared" si="1"/>
        <v>100.00000000000003</v>
      </c>
      <c r="AY60" s="63">
        <f t="shared" si="1"/>
        <v>99.999999999999986</v>
      </c>
      <c r="AZ60" s="63">
        <f t="shared" si="1"/>
        <v>100</v>
      </c>
      <c r="BA60" s="63">
        <f t="shared" ref="BA60:BK60" si="2">SUM(BA6:BA59)</f>
        <v>100</v>
      </c>
      <c r="BB60" s="63">
        <f t="shared" si="2"/>
        <v>100</v>
      </c>
      <c r="BC60" s="63">
        <f t="shared" si="2"/>
        <v>100</v>
      </c>
      <c r="BD60" s="63">
        <f t="shared" si="2"/>
        <v>100.00000000000006</v>
      </c>
      <c r="BE60" s="63">
        <f t="shared" si="2"/>
        <v>100</v>
      </c>
      <c r="BF60" s="63">
        <f t="shared" si="2"/>
        <v>100.00000000000001</v>
      </c>
      <c r="BG60" s="63">
        <f>SUM(BG6:BG59)</f>
        <v>100</v>
      </c>
      <c r="BH60" s="63">
        <f>SUM(BH6:BH59)</f>
        <v>99.999999999999957</v>
      </c>
      <c r="BI60" s="63">
        <f>SUM(BI6:BI59)</f>
        <v>99.999999999999943</v>
      </c>
      <c r="BJ60" s="63">
        <f>SUM(BJ6:BJ59)</f>
        <v>100.00000000000003</v>
      </c>
      <c r="BK60" s="63">
        <f t="shared" si="2"/>
        <v>100.00000000000001</v>
      </c>
    </row>
    <row r="61" spans="1:63" x14ac:dyDescent="0.25">
      <c r="AT61" s="9">
        <v>107</v>
      </c>
      <c r="AU61" s="9">
        <v>126</v>
      </c>
    </row>
    <row r="62" spans="1:63" x14ac:dyDescent="0.25">
      <c r="AT62" s="11">
        <v>130014</v>
      </c>
      <c r="AU62" s="11">
        <v>380059</v>
      </c>
    </row>
    <row r="63" spans="1:63" ht="12.75" x14ac:dyDescent="0.2">
      <c r="AT63" s="11">
        <v>130015</v>
      </c>
      <c r="AU63" s="11">
        <v>130012</v>
      </c>
      <c r="AV63" s="82"/>
    </row>
    <row r="64" spans="1:63" x14ac:dyDescent="0.25">
      <c r="AT64" s="11">
        <v>130018</v>
      </c>
      <c r="AU64" s="11">
        <v>130013</v>
      </c>
    </row>
    <row r="65" spans="46:48" x14ac:dyDescent="0.25">
      <c r="AT65" s="11">
        <v>130019</v>
      </c>
      <c r="AU65" s="11">
        <v>130017</v>
      </c>
    </row>
    <row r="66" spans="46:48" x14ac:dyDescent="0.25">
      <c r="AT66" s="11"/>
      <c r="AU66" s="11">
        <v>130029</v>
      </c>
    </row>
    <row r="67" spans="46:48" ht="12.75" x14ac:dyDescent="0.2">
      <c r="AT67" s="11"/>
      <c r="AU67" s="11">
        <v>130009</v>
      </c>
      <c r="AV67" s="82"/>
    </row>
    <row r="68" spans="46:48" x14ac:dyDescent="0.25">
      <c r="AT68" s="11"/>
      <c r="AU68" s="11">
        <v>130008</v>
      </c>
    </row>
    <row r="69" spans="46:48" x14ac:dyDescent="0.25">
      <c r="AT69" s="11"/>
      <c r="AU69" s="11">
        <v>130016</v>
      </c>
    </row>
    <row r="70" spans="46:48" x14ac:dyDescent="0.25">
      <c r="AT70" s="11"/>
      <c r="AU70" s="11">
        <v>130011</v>
      </c>
    </row>
  </sheetData>
  <sheetProtection algorithmName="SHA-512" hashValue="UO3RWNN+F5VvVlHbbdqoEu4M7zhB1UBxmYvhiQ03JibFhpmNu43g+gIqnP40MQnY9N4xvHRDgQEzEIvjOEbY1g==" saltValue="lW1A6bATqqTz6Ov2Y2qmUw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58"/>
  <sheetViews>
    <sheetView topLeftCell="A3481" workbookViewId="0">
      <selection activeCell="H3502" sqref="H3502"/>
    </sheetView>
  </sheetViews>
  <sheetFormatPr defaultColWidth="8.85546875" defaultRowHeight="15" x14ac:dyDescent="0.25"/>
  <cols>
    <col min="1" max="1" width="8.85546875" style="24"/>
    <col min="2" max="2" width="27" style="24" bestFit="1" customWidth="1"/>
    <col min="3" max="3" width="11.42578125" style="24" bestFit="1" customWidth="1"/>
    <col min="5" max="16384" width="8.85546875" style="74"/>
  </cols>
  <sheetData>
    <row r="1" spans="1:3" ht="15.75" thickBot="1" x14ac:dyDescent="0.3">
      <c r="A1" s="100" t="s">
        <v>49</v>
      </c>
      <c r="B1" s="100" t="s">
        <v>1</v>
      </c>
      <c r="C1" s="100" t="s">
        <v>407</v>
      </c>
    </row>
    <row r="2" spans="1:3" ht="15.75" thickTop="1" x14ac:dyDescent="0.25">
      <c r="A2" s="101">
        <v>10004</v>
      </c>
      <c r="B2" s="101" t="s">
        <v>316</v>
      </c>
      <c r="C2" s="101">
        <v>1</v>
      </c>
    </row>
    <row r="3" spans="1:3" x14ac:dyDescent="0.25">
      <c r="A3" s="101">
        <v>10005</v>
      </c>
      <c r="B3" s="101" t="s">
        <v>316</v>
      </c>
      <c r="C3" s="101">
        <v>1</v>
      </c>
    </row>
    <row r="4" spans="1:3" x14ac:dyDescent="0.25">
      <c r="A4" s="101">
        <v>10006</v>
      </c>
      <c r="B4" s="101" t="s">
        <v>316</v>
      </c>
      <c r="C4" s="101">
        <v>1</v>
      </c>
    </row>
    <row r="5" spans="1:3" x14ac:dyDescent="0.25">
      <c r="A5" s="101">
        <v>10007</v>
      </c>
      <c r="B5" s="101" t="s">
        <v>316</v>
      </c>
      <c r="C5" s="101">
        <v>1</v>
      </c>
    </row>
    <row r="6" spans="1:3" x14ac:dyDescent="0.25">
      <c r="A6" s="101">
        <v>10008</v>
      </c>
      <c r="B6" s="101" t="s">
        <v>316</v>
      </c>
      <c r="C6" s="101">
        <v>1</v>
      </c>
    </row>
    <row r="7" spans="1:3" x14ac:dyDescent="0.25">
      <c r="A7" s="101">
        <v>10010</v>
      </c>
      <c r="B7" s="101" t="s">
        <v>316</v>
      </c>
      <c r="C7" s="101">
        <v>1</v>
      </c>
    </row>
    <row r="8" spans="1:3" x14ac:dyDescent="0.25">
      <c r="A8" s="101">
        <v>10011</v>
      </c>
      <c r="B8" s="101" t="s">
        <v>316</v>
      </c>
      <c r="C8" s="101">
        <v>1</v>
      </c>
    </row>
    <row r="9" spans="1:3" x14ac:dyDescent="0.25">
      <c r="A9" s="101">
        <v>10012</v>
      </c>
      <c r="B9" s="101" t="s">
        <v>316</v>
      </c>
      <c r="C9" s="101">
        <v>1</v>
      </c>
    </row>
    <row r="10" spans="1:3" x14ac:dyDescent="0.25">
      <c r="A10" s="101">
        <v>10013</v>
      </c>
      <c r="B10" s="101" t="s">
        <v>316</v>
      </c>
      <c r="C10" s="101">
        <v>1</v>
      </c>
    </row>
    <row r="11" spans="1:3" x14ac:dyDescent="0.25">
      <c r="A11" s="101">
        <v>10014</v>
      </c>
      <c r="B11" s="101" t="s">
        <v>316</v>
      </c>
      <c r="C11" s="101">
        <v>1</v>
      </c>
    </row>
    <row r="12" spans="1:3" x14ac:dyDescent="0.25">
      <c r="A12" s="101">
        <v>10015</v>
      </c>
      <c r="B12" s="101" t="s">
        <v>316</v>
      </c>
      <c r="C12" s="101">
        <v>1</v>
      </c>
    </row>
    <row r="13" spans="1:3" x14ac:dyDescent="0.25">
      <c r="A13" s="101">
        <v>10016</v>
      </c>
      <c r="B13" s="101" t="s">
        <v>316</v>
      </c>
      <c r="C13" s="101">
        <v>1</v>
      </c>
    </row>
    <row r="14" spans="1:3" x14ac:dyDescent="0.25">
      <c r="A14" s="101">
        <v>10017</v>
      </c>
      <c r="B14" s="101" t="s">
        <v>316</v>
      </c>
      <c r="C14" s="101">
        <v>1</v>
      </c>
    </row>
    <row r="15" spans="1:3" x14ac:dyDescent="0.25">
      <c r="A15" s="101">
        <v>10020</v>
      </c>
      <c r="B15" s="101" t="s">
        <v>316</v>
      </c>
      <c r="C15" s="101">
        <v>1</v>
      </c>
    </row>
    <row r="16" spans="1:3" x14ac:dyDescent="0.25">
      <c r="A16" s="101">
        <v>10021</v>
      </c>
      <c r="B16" s="101" t="s">
        <v>316</v>
      </c>
      <c r="C16" s="101">
        <v>1</v>
      </c>
    </row>
    <row r="17" spans="1:3" x14ac:dyDescent="0.25">
      <c r="A17" s="101">
        <v>10022</v>
      </c>
      <c r="B17" s="101" t="s">
        <v>316</v>
      </c>
      <c r="C17" s="101">
        <v>1</v>
      </c>
    </row>
    <row r="18" spans="1:3" x14ac:dyDescent="0.25">
      <c r="A18" s="101">
        <v>10024</v>
      </c>
      <c r="B18" s="101" t="s">
        <v>316</v>
      </c>
      <c r="C18" s="101">
        <v>1</v>
      </c>
    </row>
    <row r="19" spans="1:3" x14ac:dyDescent="0.25">
      <c r="A19" s="101">
        <v>10025</v>
      </c>
      <c r="B19" s="101" t="s">
        <v>316</v>
      </c>
      <c r="C19" s="101">
        <v>1</v>
      </c>
    </row>
    <row r="20" spans="1:3" x14ac:dyDescent="0.25">
      <c r="A20" s="101">
        <v>10026</v>
      </c>
      <c r="B20" s="101" t="s">
        <v>316</v>
      </c>
      <c r="C20" s="101">
        <v>1</v>
      </c>
    </row>
    <row r="21" spans="1:3" x14ac:dyDescent="0.25">
      <c r="A21" s="101">
        <v>10028</v>
      </c>
      <c r="B21" s="101" t="s">
        <v>316</v>
      </c>
      <c r="C21" s="101">
        <v>1</v>
      </c>
    </row>
    <row r="22" spans="1:3" x14ac:dyDescent="0.25">
      <c r="A22" s="101">
        <v>10029</v>
      </c>
      <c r="B22" s="101" t="s">
        <v>316</v>
      </c>
      <c r="C22" s="101">
        <v>1</v>
      </c>
    </row>
    <row r="23" spans="1:3" x14ac:dyDescent="0.25">
      <c r="A23" s="101">
        <v>10030</v>
      </c>
      <c r="B23" s="101" t="s">
        <v>316</v>
      </c>
      <c r="C23" s="101">
        <v>1</v>
      </c>
    </row>
    <row r="24" spans="1:3" x14ac:dyDescent="0.25">
      <c r="A24" s="101">
        <v>10032</v>
      </c>
      <c r="B24" s="101" t="s">
        <v>316</v>
      </c>
      <c r="C24" s="101">
        <v>1</v>
      </c>
    </row>
    <row r="25" spans="1:3" x14ac:dyDescent="0.25">
      <c r="A25" s="101">
        <v>10033</v>
      </c>
      <c r="B25" s="101" t="s">
        <v>316</v>
      </c>
      <c r="C25" s="101">
        <v>1</v>
      </c>
    </row>
    <row r="26" spans="1:3" x14ac:dyDescent="0.25">
      <c r="A26" s="101">
        <v>10034</v>
      </c>
      <c r="B26" s="101" t="s">
        <v>316</v>
      </c>
      <c r="C26" s="101">
        <v>1</v>
      </c>
    </row>
    <row r="27" spans="1:3" x14ac:dyDescent="0.25">
      <c r="A27" s="101">
        <v>10035</v>
      </c>
      <c r="B27" s="101" t="s">
        <v>316</v>
      </c>
      <c r="C27" s="101">
        <v>1</v>
      </c>
    </row>
    <row r="28" spans="1:3" x14ac:dyDescent="0.25">
      <c r="A28" s="101">
        <v>10036</v>
      </c>
      <c r="B28" s="101" t="s">
        <v>316</v>
      </c>
      <c r="C28" s="101">
        <v>1</v>
      </c>
    </row>
    <row r="29" spans="1:3" x14ac:dyDescent="0.25">
      <c r="A29" s="101">
        <v>10037</v>
      </c>
      <c r="B29" s="101" t="s">
        <v>316</v>
      </c>
      <c r="C29" s="101">
        <v>1</v>
      </c>
    </row>
    <row r="30" spans="1:3" x14ac:dyDescent="0.25">
      <c r="A30" s="101">
        <v>10038</v>
      </c>
      <c r="B30" s="101" t="s">
        <v>316</v>
      </c>
      <c r="C30" s="101">
        <v>1</v>
      </c>
    </row>
    <row r="31" spans="1:3" x14ac:dyDescent="0.25">
      <c r="A31" s="101">
        <v>10040</v>
      </c>
      <c r="B31" s="101" t="s">
        <v>316</v>
      </c>
      <c r="C31" s="101">
        <v>1</v>
      </c>
    </row>
    <row r="32" spans="1:3" x14ac:dyDescent="0.25">
      <c r="A32" s="101">
        <v>10041</v>
      </c>
      <c r="B32" s="101" t="s">
        <v>316</v>
      </c>
      <c r="C32" s="101">
        <v>1</v>
      </c>
    </row>
    <row r="33" spans="1:3" x14ac:dyDescent="0.25">
      <c r="A33" s="101">
        <v>10043</v>
      </c>
      <c r="B33" s="101" t="s">
        <v>316</v>
      </c>
      <c r="C33" s="101">
        <v>1</v>
      </c>
    </row>
    <row r="34" spans="1:3" x14ac:dyDescent="0.25">
      <c r="A34" s="101">
        <v>10044</v>
      </c>
      <c r="B34" s="101" t="s">
        <v>316</v>
      </c>
      <c r="C34" s="101">
        <v>1</v>
      </c>
    </row>
    <row r="35" spans="1:3" x14ac:dyDescent="0.25">
      <c r="A35" s="101">
        <v>10045</v>
      </c>
      <c r="B35" s="101" t="s">
        <v>316</v>
      </c>
      <c r="C35" s="101">
        <v>1</v>
      </c>
    </row>
    <row r="36" spans="1:3" x14ac:dyDescent="0.25">
      <c r="A36" s="101">
        <v>10046</v>
      </c>
      <c r="B36" s="101" t="s">
        <v>316</v>
      </c>
      <c r="C36" s="101">
        <v>1</v>
      </c>
    </row>
    <row r="37" spans="1:3" x14ac:dyDescent="0.25">
      <c r="A37" s="101">
        <v>10047</v>
      </c>
      <c r="B37" s="101" t="s">
        <v>316</v>
      </c>
      <c r="C37" s="101">
        <v>1</v>
      </c>
    </row>
    <row r="38" spans="1:3" x14ac:dyDescent="0.25">
      <c r="A38" s="101">
        <v>10048</v>
      </c>
      <c r="B38" s="101" t="s">
        <v>316</v>
      </c>
      <c r="C38" s="101">
        <v>1</v>
      </c>
    </row>
    <row r="39" spans="1:3" x14ac:dyDescent="0.25">
      <c r="A39" s="101">
        <v>10049</v>
      </c>
      <c r="B39" s="101" t="s">
        <v>316</v>
      </c>
      <c r="C39" s="101">
        <v>1</v>
      </c>
    </row>
    <row r="40" spans="1:3" x14ac:dyDescent="0.25">
      <c r="A40" s="101">
        <v>10050</v>
      </c>
      <c r="B40" s="101" t="s">
        <v>316</v>
      </c>
      <c r="C40" s="101">
        <v>1</v>
      </c>
    </row>
    <row r="41" spans="1:3" x14ac:dyDescent="0.25">
      <c r="A41" s="101">
        <v>10051</v>
      </c>
      <c r="B41" s="101" t="s">
        <v>316</v>
      </c>
      <c r="C41" s="101">
        <v>1</v>
      </c>
    </row>
    <row r="42" spans="1:3" x14ac:dyDescent="0.25">
      <c r="A42" s="101">
        <v>10052</v>
      </c>
      <c r="B42" s="101" t="s">
        <v>316</v>
      </c>
      <c r="C42" s="101">
        <v>1</v>
      </c>
    </row>
    <row r="43" spans="1:3" x14ac:dyDescent="0.25">
      <c r="A43" s="101">
        <v>10057</v>
      </c>
      <c r="B43" s="101" t="s">
        <v>316</v>
      </c>
      <c r="C43" s="101">
        <v>1</v>
      </c>
    </row>
    <row r="44" spans="1:3" x14ac:dyDescent="0.25">
      <c r="A44" s="101">
        <v>10060</v>
      </c>
      <c r="B44" s="101" t="s">
        <v>316</v>
      </c>
      <c r="C44" s="101">
        <v>1</v>
      </c>
    </row>
    <row r="45" spans="1:3" x14ac:dyDescent="0.25">
      <c r="A45" s="101">
        <v>10061</v>
      </c>
      <c r="B45" s="101" t="s">
        <v>316</v>
      </c>
      <c r="C45" s="101">
        <v>1</v>
      </c>
    </row>
    <row r="46" spans="1:3" x14ac:dyDescent="0.25">
      <c r="A46" s="101">
        <v>10064</v>
      </c>
      <c r="B46" s="101" t="s">
        <v>316</v>
      </c>
      <c r="C46" s="101">
        <v>1</v>
      </c>
    </row>
    <row r="47" spans="1:3" x14ac:dyDescent="0.25">
      <c r="A47" s="101">
        <v>10065</v>
      </c>
      <c r="B47" s="101" t="s">
        <v>316</v>
      </c>
      <c r="C47" s="101">
        <v>1</v>
      </c>
    </row>
    <row r="48" spans="1:3" x14ac:dyDescent="0.25">
      <c r="A48" s="101">
        <v>10066</v>
      </c>
      <c r="B48" s="101" t="s">
        <v>316</v>
      </c>
      <c r="C48" s="101">
        <v>1</v>
      </c>
    </row>
    <row r="49" spans="1:3" x14ac:dyDescent="0.25">
      <c r="A49" s="101">
        <v>10067</v>
      </c>
      <c r="B49" s="101" t="s">
        <v>316</v>
      </c>
      <c r="C49" s="101">
        <v>1</v>
      </c>
    </row>
    <row r="50" spans="1:3" x14ac:dyDescent="0.25">
      <c r="A50" s="101">
        <v>10068</v>
      </c>
      <c r="B50" s="101" t="s">
        <v>316</v>
      </c>
      <c r="C50" s="101">
        <v>1</v>
      </c>
    </row>
    <row r="51" spans="1:3" x14ac:dyDescent="0.25">
      <c r="A51" s="101">
        <v>10069</v>
      </c>
      <c r="B51" s="101" t="s">
        <v>316</v>
      </c>
      <c r="C51" s="101">
        <v>1</v>
      </c>
    </row>
    <row r="52" spans="1:3" x14ac:dyDescent="0.25">
      <c r="A52" s="101">
        <v>10071</v>
      </c>
      <c r="B52" s="101" t="s">
        <v>316</v>
      </c>
      <c r="C52" s="101">
        <v>1</v>
      </c>
    </row>
    <row r="53" spans="1:3" x14ac:dyDescent="0.25">
      <c r="A53" s="101">
        <v>10074</v>
      </c>
      <c r="B53" s="101" t="s">
        <v>316</v>
      </c>
      <c r="C53" s="101">
        <v>1</v>
      </c>
    </row>
    <row r="54" spans="1:3" x14ac:dyDescent="0.25">
      <c r="A54" s="101">
        <v>10076</v>
      </c>
      <c r="B54" s="101" t="s">
        <v>316</v>
      </c>
      <c r="C54" s="101">
        <v>1</v>
      </c>
    </row>
    <row r="55" spans="1:3" x14ac:dyDescent="0.25">
      <c r="A55" s="101">
        <v>10078</v>
      </c>
      <c r="B55" s="101" t="s">
        <v>316</v>
      </c>
      <c r="C55" s="101">
        <v>1</v>
      </c>
    </row>
    <row r="56" spans="1:3" x14ac:dyDescent="0.25">
      <c r="A56" s="101">
        <v>10079</v>
      </c>
      <c r="B56" s="101" t="s">
        <v>316</v>
      </c>
      <c r="C56" s="101">
        <v>1</v>
      </c>
    </row>
    <row r="57" spans="1:3" x14ac:dyDescent="0.25">
      <c r="A57" s="101">
        <v>10080</v>
      </c>
      <c r="B57" s="101" t="s">
        <v>316</v>
      </c>
      <c r="C57" s="101">
        <v>1</v>
      </c>
    </row>
    <row r="58" spans="1:3" x14ac:dyDescent="0.25">
      <c r="A58" s="101">
        <v>10081</v>
      </c>
      <c r="B58" s="101" t="s">
        <v>316</v>
      </c>
      <c r="C58" s="101">
        <v>1</v>
      </c>
    </row>
    <row r="59" spans="1:3" x14ac:dyDescent="0.25">
      <c r="A59" s="102">
        <v>10082</v>
      </c>
      <c r="B59" s="101" t="s">
        <v>316</v>
      </c>
      <c r="C59" s="101">
        <v>1</v>
      </c>
    </row>
    <row r="60" spans="1:3" x14ac:dyDescent="0.25">
      <c r="A60" s="102">
        <v>10083</v>
      </c>
      <c r="B60" s="101" t="s">
        <v>316</v>
      </c>
      <c r="C60" s="101">
        <v>1</v>
      </c>
    </row>
    <row r="61" spans="1:3" x14ac:dyDescent="0.25">
      <c r="A61" s="107">
        <v>10085</v>
      </c>
      <c r="B61" s="101" t="s">
        <v>316</v>
      </c>
      <c r="C61" s="107">
        <v>1</v>
      </c>
    </row>
    <row r="62" spans="1:3" x14ac:dyDescent="0.25">
      <c r="A62" s="101">
        <v>19001</v>
      </c>
      <c r="B62" s="101" t="s">
        <v>316</v>
      </c>
      <c r="C62" s="101">
        <v>1</v>
      </c>
    </row>
    <row r="63" spans="1:3" x14ac:dyDescent="0.25">
      <c r="A63" s="101">
        <v>100092</v>
      </c>
      <c r="B63" s="101" t="s">
        <v>316</v>
      </c>
      <c r="C63" s="101">
        <v>1</v>
      </c>
    </row>
    <row r="64" spans="1:3" x14ac:dyDescent="0.25">
      <c r="A64" s="101">
        <v>100093</v>
      </c>
      <c r="B64" s="101" t="s">
        <v>316</v>
      </c>
      <c r="C64" s="101">
        <v>1</v>
      </c>
    </row>
    <row r="65" spans="1:3" x14ac:dyDescent="0.25">
      <c r="A65" s="101">
        <v>100094</v>
      </c>
      <c r="B65" s="101" t="s">
        <v>316</v>
      </c>
      <c r="C65" s="101">
        <v>1</v>
      </c>
    </row>
    <row r="66" spans="1:3" x14ac:dyDescent="0.25">
      <c r="A66" s="101">
        <v>100095</v>
      </c>
      <c r="B66" s="101" t="s">
        <v>316</v>
      </c>
      <c r="C66" s="101">
        <v>1</v>
      </c>
    </row>
    <row r="67" spans="1:3" x14ac:dyDescent="0.25">
      <c r="A67" s="101">
        <v>100186</v>
      </c>
      <c r="B67" s="101" t="s">
        <v>316</v>
      </c>
      <c r="C67" s="101">
        <v>1</v>
      </c>
    </row>
    <row r="68" spans="1:3" x14ac:dyDescent="0.25">
      <c r="A68" s="107">
        <v>100201</v>
      </c>
      <c r="B68" s="101" t="s">
        <v>316</v>
      </c>
      <c r="C68" s="101">
        <v>1</v>
      </c>
    </row>
    <row r="69" spans="1:3" x14ac:dyDescent="0.25">
      <c r="A69" s="101">
        <v>250032</v>
      </c>
      <c r="B69" s="101" t="s">
        <v>316</v>
      </c>
      <c r="C69" s="101">
        <v>1</v>
      </c>
    </row>
    <row r="70" spans="1:3" x14ac:dyDescent="0.25">
      <c r="A70" s="101">
        <v>30002</v>
      </c>
      <c r="B70" s="101" t="s">
        <v>114</v>
      </c>
      <c r="C70" s="101">
        <v>2</v>
      </c>
    </row>
    <row r="71" spans="1:3" x14ac:dyDescent="0.25">
      <c r="A71" s="101">
        <v>30003</v>
      </c>
      <c r="B71" s="101" t="s">
        <v>114</v>
      </c>
      <c r="C71" s="101">
        <v>2</v>
      </c>
    </row>
    <row r="72" spans="1:3" x14ac:dyDescent="0.25">
      <c r="A72" s="101">
        <v>30004</v>
      </c>
      <c r="B72" s="101" t="s">
        <v>114</v>
      </c>
      <c r="C72" s="101">
        <v>2</v>
      </c>
    </row>
    <row r="73" spans="1:3" x14ac:dyDescent="0.25">
      <c r="A73" s="101">
        <v>30006</v>
      </c>
      <c r="B73" s="101" t="s">
        <v>114</v>
      </c>
      <c r="C73" s="101">
        <v>2</v>
      </c>
    </row>
    <row r="74" spans="1:3" x14ac:dyDescent="0.25">
      <c r="A74" s="101">
        <v>30007</v>
      </c>
      <c r="B74" s="101" t="s">
        <v>114</v>
      </c>
      <c r="C74" s="101">
        <v>2</v>
      </c>
    </row>
    <row r="75" spans="1:3" x14ac:dyDescent="0.25">
      <c r="A75" s="101">
        <v>30008</v>
      </c>
      <c r="B75" s="101" t="s">
        <v>114</v>
      </c>
      <c r="C75" s="101">
        <v>2</v>
      </c>
    </row>
    <row r="76" spans="1:3" x14ac:dyDescent="0.25">
      <c r="A76" s="101">
        <v>30009</v>
      </c>
      <c r="B76" s="101" t="s">
        <v>114</v>
      </c>
      <c r="C76" s="101">
        <v>2</v>
      </c>
    </row>
    <row r="77" spans="1:3" x14ac:dyDescent="0.25">
      <c r="A77" s="101">
        <v>30011</v>
      </c>
      <c r="B77" s="101" t="s">
        <v>114</v>
      </c>
      <c r="C77" s="101">
        <v>2</v>
      </c>
    </row>
    <row r="78" spans="1:3" x14ac:dyDescent="0.25">
      <c r="A78" s="101">
        <v>30012</v>
      </c>
      <c r="B78" s="101" t="s">
        <v>114</v>
      </c>
      <c r="C78" s="101">
        <v>2</v>
      </c>
    </row>
    <row r="79" spans="1:3" x14ac:dyDescent="0.25">
      <c r="A79" s="101">
        <v>30013</v>
      </c>
      <c r="B79" s="101" t="s">
        <v>114</v>
      </c>
      <c r="C79" s="101">
        <v>2</v>
      </c>
    </row>
    <row r="80" spans="1:3" x14ac:dyDescent="0.25">
      <c r="A80" s="101">
        <v>30014</v>
      </c>
      <c r="B80" s="101" t="s">
        <v>114</v>
      </c>
      <c r="C80" s="101">
        <v>2</v>
      </c>
    </row>
    <row r="81" spans="1:3" x14ac:dyDescent="0.25">
      <c r="A81" s="101">
        <v>30015</v>
      </c>
      <c r="B81" s="101" t="s">
        <v>114</v>
      </c>
      <c r="C81" s="101">
        <v>2</v>
      </c>
    </row>
    <row r="82" spans="1:3" x14ac:dyDescent="0.25">
      <c r="A82" s="101">
        <v>30017</v>
      </c>
      <c r="B82" s="101" t="s">
        <v>114</v>
      </c>
      <c r="C82" s="101">
        <v>2</v>
      </c>
    </row>
    <row r="83" spans="1:3" x14ac:dyDescent="0.25">
      <c r="A83" s="101">
        <v>30018</v>
      </c>
      <c r="B83" s="101" t="s">
        <v>114</v>
      </c>
      <c r="C83" s="101">
        <v>2</v>
      </c>
    </row>
    <row r="84" spans="1:3" x14ac:dyDescent="0.25">
      <c r="A84" s="101">
        <v>30019</v>
      </c>
      <c r="B84" s="101" t="s">
        <v>114</v>
      </c>
      <c r="C84" s="101">
        <v>2</v>
      </c>
    </row>
    <row r="85" spans="1:3" x14ac:dyDescent="0.25">
      <c r="A85" s="101">
        <v>30021</v>
      </c>
      <c r="B85" s="101" t="s">
        <v>114</v>
      </c>
      <c r="C85" s="101">
        <v>2</v>
      </c>
    </row>
    <row r="86" spans="1:3" x14ac:dyDescent="0.25">
      <c r="A86" s="101">
        <v>30023</v>
      </c>
      <c r="B86" s="101" t="s">
        <v>114</v>
      </c>
      <c r="C86" s="101">
        <v>2</v>
      </c>
    </row>
    <row r="87" spans="1:3" x14ac:dyDescent="0.25">
      <c r="A87" s="101">
        <v>30026</v>
      </c>
      <c r="B87" s="101" t="s">
        <v>114</v>
      </c>
      <c r="C87" s="101">
        <v>2</v>
      </c>
    </row>
    <row r="88" spans="1:3" x14ac:dyDescent="0.25">
      <c r="A88" s="101">
        <v>30028</v>
      </c>
      <c r="B88" s="101" t="s">
        <v>114</v>
      </c>
      <c r="C88" s="101">
        <v>2</v>
      </c>
    </row>
    <row r="89" spans="1:3" x14ac:dyDescent="0.25">
      <c r="A89" s="101">
        <v>30029</v>
      </c>
      <c r="B89" s="101" t="s">
        <v>114</v>
      </c>
      <c r="C89" s="101">
        <v>2</v>
      </c>
    </row>
    <row r="90" spans="1:3" x14ac:dyDescent="0.25">
      <c r="A90" s="101">
        <v>30031</v>
      </c>
      <c r="B90" s="101" t="s">
        <v>114</v>
      </c>
      <c r="C90" s="101">
        <v>2</v>
      </c>
    </row>
    <row r="91" spans="1:3" x14ac:dyDescent="0.25">
      <c r="A91" s="101">
        <v>30033</v>
      </c>
      <c r="B91" s="101" t="s">
        <v>114</v>
      </c>
      <c r="C91" s="101">
        <v>2</v>
      </c>
    </row>
    <row r="92" spans="1:3" x14ac:dyDescent="0.25">
      <c r="A92" s="101">
        <v>30034</v>
      </c>
      <c r="B92" s="101" t="s">
        <v>114</v>
      </c>
      <c r="C92" s="101">
        <v>2</v>
      </c>
    </row>
    <row r="93" spans="1:3" x14ac:dyDescent="0.25">
      <c r="A93" s="101">
        <v>30035</v>
      </c>
      <c r="B93" s="101" t="s">
        <v>114</v>
      </c>
      <c r="C93" s="101">
        <v>2</v>
      </c>
    </row>
    <row r="94" spans="1:3" x14ac:dyDescent="0.25">
      <c r="A94" s="101">
        <v>30038</v>
      </c>
      <c r="B94" s="101" t="s">
        <v>114</v>
      </c>
      <c r="C94" s="101">
        <v>2</v>
      </c>
    </row>
    <row r="95" spans="1:3" x14ac:dyDescent="0.25">
      <c r="A95" s="101">
        <v>30039</v>
      </c>
      <c r="B95" s="101" t="s">
        <v>114</v>
      </c>
      <c r="C95" s="101">
        <v>2</v>
      </c>
    </row>
    <row r="96" spans="1:3" x14ac:dyDescent="0.25">
      <c r="A96" s="102">
        <v>30041</v>
      </c>
      <c r="B96" s="102" t="s">
        <v>114</v>
      </c>
      <c r="C96" s="102">
        <v>2</v>
      </c>
    </row>
    <row r="97" spans="1:3" x14ac:dyDescent="0.25">
      <c r="A97" s="101">
        <v>30042</v>
      </c>
      <c r="B97" s="101" t="s">
        <v>114</v>
      </c>
      <c r="C97" s="101">
        <v>2</v>
      </c>
    </row>
    <row r="98" spans="1:3" x14ac:dyDescent="0.25">
      <c r="A98" s="107">
        <v>30043</v>
      </c>
      <c r="B98" s="107" t="s">
        <v>114</v>
      </c>
      <c r="C98" s="101">
        <v>2</v>
      </c>
    </row>
    <row r="99" spans="1:3" x14ac:dyDescent="0.25">
      <c r="A99" s="102">
        <v>30047</v>
      </c>
      <c r="B99" s="111" t="s">
        <v>114</v>
      </c>
      <c r="C99" s="102">
        <v>2</v>
      </c>
    </row>
    <row r="100" spans="1:3" x14ac:dyDescent="0.25">
      <c r="A100" s="107">
        <v>30048</v>
      </c>
      <c r="B100" s="107" t="s">
        <v>114</v>
      </c>
      <c r="C100" s="107">
        <v>2</v>
      </c>
    </row>
    <row r="101" spans="1:3" x14ac:dyDescent="0.25">
      <c r="A101" s="101">
        <v>30049</v>
      </c>
      <c r="B101" s="101" t="s">
        <v>114</v>
      </c>
      <c r="C101" s="101">
        <v>2</v>
      </c>
    </row>
    <row r="102" spans="1:3" x14ac:dyDescent="0.25">
      <c r="A102" s="107">
        <v>30051</v>
      </c>
      <c r="B102" s="107" t="s">
        <v>114</v>
      </c>
      <c r="C102" s="107">
        <v>2</v>
      </c>
    </row>
    <row r="103" spans="1:3" x14ac:dyDescent="0.25">
      <c r="A103" s="101">
        <v>39002</v>
      </c>
      <c r="B103" s="101" t="s">
        <v>114</v>
      </c>
      <c r="C103" s="101">
        <v>2</v>
      </c>
    </row>
    <row r="104" spans="1:3" x14ac:dyDescent="0.25">
      <c r="A104" s="101">
        <v>520008</v>
      </c>
      <c r="B104" s="101" t="s">
        <v>112</v>
      </c>
      <c r="C104" s="101">
        <v>5</v>
      </c>
    </row>
    <row r="105" spans="1:3" x14ac:dyDescent="0.25">
      <c r="A105" s="101">
        <v>520010</v>
      </c>
      <c r="B105" s="101" t="s">
        <v>112</v>
      </c>
      <c r="C105" s="101">
        <v>5</v>
      </c>
    </row>
    <row r="106" spans="1:3" x14ac:dyDescent="0.25">
      <c r="A106" s="101">
        <v>520011</v>
      </c>
      <c r="B106" s="101" t="s">
        <v>112</v>
      </c>
      <c r="C106" s="101">
        <v>5</v>
      </c>
    </row>
    <row r="107" spans="1:3" x14ac:dyDescent="0.25">
      <c r="A107" s="101">
        <v>520014</v>
      </c>
      <c r="B107" s="101" t="s">
        <v>112</v>
      </c>
      <c r="C107" s="101">
        <v>5</v>
      </c>
    </row>
    <row r="108" spans="1:3" x14ac:dyDescent="0.25">
      <c r="A108" s="101">
        <v>520016</v>
      </c>
      <c r="B108" s="101" t="s">
        <v>112</v>
      </c>
      <c r="C108" s="101">
        <v>5</v>
      </c>
    </row>
    <row r="109" spans="1:3" x14ac:dyDescent="0.25">
      <c r="A109" s="101">
        <v>520019</v>
      </c>
      <c r="B109" s="101" t="s">
        <v>112</v>
      </c>
      <c r="C109" s="101">
        <v>5</v>
      </c>
    </row>
    <row r="110" spans="1:3" x14ac:dyDescent="0.25">
      <c r="A110" s="101">
        <v>520023</v>
      </c>
      <c r="B110" s="101" t="s">
        <v>112</v>
      </c>
      <c r="C110" s="101">
        <v>5</v>
      </c>
    </row>
    <row r="111" spans="1:3" x14ac:dyDescent="0.25">
      <c r="A111" s="101">
        <v>520024</v>
      </c>
      <c r="B111" s="101" t="s">
        <v>112</v>
      </c>
      <c r="C111" s="101">
        <v>5</v>
      </c>
    </row>
    <row r="112" spans="1:3" x14ac:dyDescent="0.25">
      <c r="A112" s="101">
        <v>520025</v>
      </c>
      <c r="B112" s="101" t="s">
        <v>112</v>
      </c>
      <c r="C112" s="101">
        <v>5</v>
      </c>
    </row>
    <row r="113" spans="1:3" x14ac:dyDescent="0.25">
      <c r="A113" s="101">
        <v>520026</v>
      </c>
      <c r="B113" s="101" t="s">
        <v>112</v>
      </c>
      <c r="C113" s="101">
        <v>5</v>
      </c>
    </row>
    <row r="114" spans="1:3" x14ac:dyDescent="0.25">
      <c r="A114" s="101">
        <v>520028</v>
      </c>
      <c r="B114" s="101" t="s">
        <v>112</v>
      </c>
      <c r="C114" s="101">
        <v>5</v>
      </c>
    </row>
    <row r="115" spans="1:3" x14ac:dyDescent="0.25">
      <c r="A115" s="101">
        <v>520034</v>
      </c>
      <c r="B115" s="101" t="s">
        <v>112</v>
      </c>
      <c r="C115" s="101">
        <v>5</v>
      </c>
    </row>
    <row r="116" spans="1:3" x14ac:dyDescent="0.25">
      <c r="A116" s="101">
        <v>520035</v>
      </c>
      <c r="B116" s="101" t="s">
        <v>112</v>
      </c>
      <c r="C116" s="101">
        <v>5</v>
      </c>
    </row>
    <row r="117" spans="1:3" x14ac:dyDescent="0.25">
      <c r="A117" s="101">
        <v>520039</v>
      </c>
      <c r="B117" s="101" t="s">
        <v>112</v>
      </c>
      <c r="C117" s="101">
        <v>5</v>
      </c>
    </row>
    <row r="118" spans="1:3" x14ac:dyDescent="0.25">
      <c r="A118" s="101">
        <v>520040</v>
      </c>
      <c r="B118" s="101" t="s">
        <v>112</v>
      </c>
      <c r="C118" s="101">
        <v>5</v>
      </c>
    </row>
    <row r="119" spans="1:3" x14ac:dyDescent="0.25">
      <c r="A119" s="101">
        <v>520046</v>
      </c>
      <c r="B119" s="101" t="s">
        <v>112</v>
      </c>
      <c r="C119" s="101">
        <v>5</v>
      </c>
    </row>
    <row r="120" spans="1:3" x14ac:dyDescent="0.25">
      <c r="A120" s="101">
        <v>520047</v>
      </c>
      <c r="B120" s="101" t="s">
        <v>112</v>
      </c>
      <c r="C120" s="101">
        <v>5</v>
      </c>
    </row>
    <row r="121" spans="1:3" x14ac:dyDescent="0.25">
      <c r="A121" s="101">
        <v>520054</v>
      </c>
      <c r="B121" s="101" t="s">
        <v>112</v>
      </c>
      <c r="C121" s="101">
        <v>5</v>
      </c>
    </row>
    <row r="122" spans="1:3" x14ac:dyDescent="0.25">
      <c r="A122" s="101">
        <v>520055</v>
      </c>
      <c r="B122" s="101" t="s">
        <v>112</v>
      </c>
      <c r="C122" s="101">
        <v>5</v>
      </c>
    </row>
    <row r="123" spans="1:3" x14ac:dyDescent="0.25">
      <c r="A123" s="101">
        <v>520056</v>
      </c>
      <c r="B123" s="101" t="s">
        <v>112</v>
      </c>
      <c r="C123" s="101">
        <v>5</v>
      </c>
    </row>
    <row r="124" spans="1:3" x14ac:dyDescent="0.25">
      <c r="A124" s="101">
        <v>520057</v>
      </c>
      <c r="B124" s="101" t="s">
        <v>112</v>
      </c>
      <c r="C124" s="101">
        <v>5</v>
      </c>
    </row>
    <row r="125" spans="1:3" x14ac:dyDescent="0.25">
      <c r="A125" s="101">
        <v>520062</v>
      </c>
      <c r="B125" s="101" t="s">
        <v>112</v>
      </c>
      <c r="C125" s="101">
        <v>5</v>
      </c>
    </row>
    <row r="126" spans="1:3" x14ac:dyDescent="0.25">
      <c r="A126" s="107">
        <v>520065</v>
      </c>
      <c r="B126" s="107" t="s">
        <v>112</v>
      </c>
      <c r="C126" s="101">
        <v>5</v>
      </c>
    </row>
    <row r="127" spans="1:3" x14ac:dyDescent="0.25">
      <c r="A127" s="101">
        <v>529005</v>
      </c>
      <c r="B127" s="101" t="s">
        <v>112</v>
      </c>
      <c r="C127" s="101">
        <v>5</v>
      </c>
    </row>
    <row r="128" spans="1:3" x14ac:dyDescent="0.25">
      <c r="A128" s="101">
        <v>80004</v>
      </c>
      <c r="B128" s="101" t="s">
        <v>111</v>
      </c>
      <c r="C128" s="101">
        <v>6</v>
      </c>
    </row>
    <row r="129" spans="1:3" x14ac:dyDescent="0.25">
      <c r="A129" s="101">
        <v>80005</v>
      </c>
      <c r="B129" s="101" t="s">
        <v>111</v>
      </c>
      <c r="C129" s="101">
        <v>6</v>
      </c>
    </row>
    <row r="130" spans="1:3" x14ac:dyDescent="0.25">
      <c r="A130" s="101">
        <v>90003</v>
      </c>
      <c r="B130" s="101" t="s">
        <v>111</v>
      </c>
      <c r="C130" s="101">
        <v>6</v>
      </c>
    </row>
    <row r="131" spans="1:3" x14ac:dyDescent="0.25">
      <c r="A131" s="101">
        <v>90004</v>
      </c>
      <c r="B131" s="101" t="s">
        <v>111</v>
      </c>
      <c r="C131" s="101">
        <v>6</v>
      </c>
    </row>
    <row r="132" spans="1:3" x14ac:dyDescent="0.25">
      <c r="A132" s="101">
        <v>90005</v>
      </c>
      <c r="B132" s="101" t="s">
        <v>111</v>
      </c>
      <c r="C132" s="101">
        <v>6</v>
      </c>
    </row>
    <row r="133" spans="1:3" x14ac:dyDescent="0.25">
      <c r="A133" s="101">
        <v>90006</v>
      </c>
      <c r="B133" s="101" t="s">
        <v>111</v>
      </c>
      <c r="C133" s="101">
        <v>6</v>
      </c>
    </row>
    <row r="134" spans="1:3" x14ac:dyDescent="0.25">
      <c r="A134" s="101">
        <v>99006</v>
      </c>
      <c r="B134" s="101" t="s">
        <v>111</v>
      </c>
      <c r="C134" s="101">
        <v>6</v>
      </c>
    </row>
    <row r="135" spans="1:3" x14ac:dyDescent="0.25">
      <c r="A135" s="101">
        <v>201025</v>
      </c>
      <c r="B135" s="101" t="s">
        <v>111</v>
      </c>
      <c r="C135" s="101">
        <v>6</v>
      </c>
    </row>
    <row r="136" spans="1:3" x14ac:dyDescent="0.25">
      <c r="A136" s="101">
        <v>210001</v>
      </c>
      <c r="B136" s="101" t="s">
        <v>111</v>
      </c>
      <c r="C136" s="101">
        <v>6</v>
      </c>
    </row>
    <row r="137" spans="1:3" x14ac:dyDescent="0.25">
      <c r="A137" s="101">
        <v>210007</v>
      </c>
      <c r="B137" s="101" t="s">
        <v>111</v>
      </c>
      <c r="C137" s="101">
        <v>6</v>
      </c>
    </row>
    <row r="138" spans="1:3" x14ac:dyDescent="0.25">
      <c r="A138" s="101">
        <v>210008</v>
      </c>
      <c r="B138" s="101" t="s">
        <v>111</v>
      </c>
      <c r="C138" s="101">
        <v>6</v>
      </c>
    </row>
    <row r="139" spans="1:3" x14ac:dyDescent="0.25">
      <c r="A139" s="101">
        <v>210009</v>
      </c>
      <c r="B139" s="101" t="s">
        <v>111</v>
      </c>
      <c r="C139" s="101">
        <v>6</v>
      </c>
    </row>
    <row r="140" spans="1:3" x14ac:dyDescent="0.25">
      <c r="A140" s="101">
        <v>210010</v>
      </c>
      <c r="B140" s="101" t="s">
        <v>111</v>
      </c>
      <c r="C140" s="101">
        <v>6</v>
      </c>
    </row>
    <row r="141" spans="1:3" x14ac:dyDescent="0.25">
      <c r="A141" s="101">
        <v>210011</v>
      </c>
      <c r="B141" s="101" t="s">
        <v>111</v>
      </c>
      <c r="C141" s="101">
        <v>6</v>
      </c>
    </row>
    <row r="142" spans="1:3" x14ac:dyDescent="0.25">
      <c r="A142" s="101">
        <v>210014</v>
      </c>
      <c r="B142" s="101" t="s">
        <v>111</v>
      </c>
      <c r="C142" s="101">
        <v>6</v>
      </c>
    </row>
    <row r="143" spans="1:3" x14ac:dyDescent="0.25">
      <c r="A143" s="101">
        <v>210016</v>
      </c>
      <c r="B143" s="101" t="s">
        <v>111</v>
      </c>
      <c r="C143" s="101">
        <v>6</v>
      </c>
    </row>
    <row r="144" spans="1:3" x14ac:dyDescent="0.25">
      <c r="A144" s="101">
        <v>210017</v>
      </c>
      <c r="B144" s="101" t="s">
        <v>111</v>
      </c>
      <c r="C144" s="101">
        <v>6</v>
      </c>
    </row>
    <row r="145" spans="1:3" x14ac:dyDescent="0.25">
      <c r="A145" s="101">
        <v>210019</v>
      </c>
      <c r="B145" s="101" t="s">
        <v>111</v>
      </c>
      <c r="C145" s="101">
        <v>6</v>
      </c>
    </row>
    <row r="146" spans="1:3" x14ac:dyDescent="0.25">
      <c r="A146" s="101">
        <v>210020</v>
      </c>
      <c r="B146" s="101" t="s">
        <v>111</v>
      </c>
      <c r="C146" s="101">
        <v>6</v>
      </c>
    </row>
    <row r="147" spans="1:3" x14ac:dyDescent="0.25">
      <c r="A147" s="101">
        <v>210021</v>
      </c>
      <c r="B147" s="101" t="s">
        <v>111</v>
      </c>
      <c r="C147" s="101">
        <v>6</v>
      </c>
    </row>
    <row r="148" spans="1:3" x14ac:dyDescent="0.25">
      <c r="A148" s="101">
        <v>210022</v>
      </c>
      <c r="B148" s="101" t="s">
        <v>111</v>
      </c>
      <c r="C148" s="101">
        <v>6</v>
      </c>
    </row>
    <row r="149" spans="1:3" x14ac:dyDescent="0.25">
      <c r="A149" s="101">
        <v>210023</v>
      </c>
      <c r="B149" s="101" t="s">
        <v>111</v>
      </c>
      <c r="C149" s="101">
        <v>6</v>
      </c>
    </row>
    <row r="150" spans="1:3" x14ac:dyDescent="0.25">
      <c r="A150" s="101">
        <v>210024</v>
      </c>
      <c r="B150" s="101" t="s">
        <v>111</v>
      </c>
      <c r="C150" s="101">
        <v>6</v>
      </c>
    </row>
    <row r="151" spans="1:3" x14ac:dyDescent="0.25">
      <c r="A151" s="107">
        <v>210025</v>
      </c>
      <c r="B151" s="101" t="s">
        <v>111</v>
      </c>
      <c r="C151" s="101">
        <v>6</v>
      </c>
    </row>
    <row r="152" spans="1:3" x14ac:dyDescent="0.25">
      <c r="A152" s="101">
        <v>210026</v>
      </c>
      <c r="B152" s="101" t="s">
        <v>111</v>
      </c>
      <c r="C152" s="101">
        <v>6</v>
      </c>
    </row>
    <row r="153" spans="1:3" x14ac:dyDescent="0.25">
      <c r="A153" s="101">
        <v>210027</v>
      </c>
      <c r="B153" s="101" t="s">
        <v>111</v>
      </c>
      <c r="C153" s="101">
        <v>6</v>
      </c>
    </row>
    <row r="154" spans="1:3" x14ac:dyDescent="0.25">
      <c r="A154" s="101">
        <v>210028</v>
      </c>
      <c r="B154" s="101" t="s">
        <v>111</v>
      </c>
      <c r="C154" s="101">
        <v>6</v>
      </c>
    </row>
    <row r="155" spans="1:3" x14ac:dyDescent="0.25">
      <c r="A155" s="101">
        <v>210029</v>
      </c>
      <c r="B155" s="101" t="s">
        <v>111</v>
      </c>
      <c r="C155" s="101">
        <v>6</v>
      </c>
    </row>
    <row r="156" spans="1:3" x14ac:dyDescent="0.25">
      <c r="A156" s="101">
        <v>210030</v>
      </c>
      <c r="B156" s="101" t="s">
        <v>111</v>
      </c>
      <c r="C156" s="101">
        <v>6</v>
      </c>
    </row>
    <row r="157" spans="1:3" x14ac:dyDescent="0.25">
      <c r="A157" s="101">
        <v>210031</v>
      </c>
      <c r="B157" s="101" t="s">
        <v>111</v>
      </c>
      <c r="C157" s="101">
        <v>6</v>
      </c>
    </row>
    <row r="158" spans="1:3" x14ac:dyDescent="0.25">
      <c r="A158" s="101">
        <v>210034</v>
      </c>
      <c r="B158" s="101" t="s">
        <v>111</v>
      </c>
      <c r="C158" s="101">
        <v>6</v>
      </c>
    </row>
    <row r="159" spans="1:3" x14ac:dyDescent="0.25">
      <c r="A159" s="101">
        <v>210035</v>
      </c>
      <c r="B159" s="101" t="s">
        <v>111</v>
      </c>
      <c r="C159" s="101">
        <v>6</v>
      </c>
    </row>
    <row r="160" spans="1:3" x14ac:dyDescent="0.25">
      <c r="A160" s="101">
        <v>210037</v>
      </c>
      <c r="B160" s="101" t="s">
        <v>111</v>
      </c>
      <c r="C160" s="101">
        <v>6</v>
      </c>
    </row>
    <row r="161" spans="1:4" x14ac:dyDescent="0.25">
      <c r="A161" s="101">
        <v>210038</v>
      </c>
      <c r="B161" s="101" t="s">
        <v>111</v>
      </c>
      <c r="C161" s="101">
        <v>6</v>
      </c>
    </row>
    <row r="162" spans="1:4" x14ac:dyDescent="0.25">
      <c r="A162" s="101">
        <v>210043</v>
      </c>
      <c r="B162" s="101" t="s">
        <v>111</v>
      </c>
      <c r="C162" s="101">
        <v>6</v>
      </c>
    </row>
    <row r="163" spans="1:4" x14ac:dyDescent="0.25">
      <c r="A163" s="101">
        <v>210044</v>
      </c>
      <c r="B163" s="101" t="s">
        <v>111</v>
      </c>
      <c r="C163" s="101">
        <v>6</v>
      </c>
    </row>
    <row r="164" spans="1:4" x14ac:dyDescent="0.25">
      <c r="A164" s="101">
        <v>210046</v>
      </c>
      <c r="B164" s="101" t="s">
        <v>111</v>
      </c>
      <c r="C164" s="101">
        <v>6</v>
      </c>
    </row>
    <row r="165" spans="1:4" x14ac:dyDescent="0.25">
      <c r="A165" s="101">
        <v>210047</v>
      </c>
      <c r="B165" s="101" t="s">
        <v>111</v>
      </c>
      <c r="C165" s="101">
        <v>6</v>
      </c>
    </row>
    <row r="166" spans="1:4" x14ac:dyDescent="0.25">
      <c r="A166" s="102">
        <v>210048</v>
      </c>
      <c r="B166" s="102" t="s">
        <v>111</v>
      </c>
      <c r="C166" s="101">
        <v>6</v>
      </c>
    </row>
    <row r="167" spans="1:4" x14ac:dyDescent="0.25">
      <c r="A167" s="101">
        <v>210049</v>
      </c>
      <c r="B167" s="101" t="s">
        <v>111</v>
      </c>
      <c r="C167" s="101">
        <v>6</v>
      </c>
    </row>
    <row r="168" spans="1:4" x14ac:dyDescent="0.25">
      <c r="A168" s="101">
        <v>470217</v>
      </c>
      <c r="B168" s="101" t="s">
        <v>111</v>
      </c>
      <c r="C168" s="101">
        <v>6</v>
      </c>
    </row>
    <row r="169" spans="1:4" x14ac:dyDescent="0.25">
      <c r="A169" s="101">
        <v>470219</v>
      </c>
      <c r="B169" s="101" t="s">
        <v>111</v>
      </c>
      <c r="C169" s="101">
        <v>6</v>
      </c>
    </row>
    <row r="170" spans="1:4" x14ac:dyDescent="0.25">
      <c r="A170" s="101">
        <v>470220</v>
      </c>
      <c r="B170" s="101" t="s">
        <v>111</v>
      </c>
      <c r="C170" s="101">
        <v>6</v>
      </c>
    </row>
    <row r="171" spans="1:4" x14ac:dyDescent="0.25">
      <c r="A171" s="101">
        <v>470221</v>
      </c>
      <c r="B171" s="101" t="s">
        <v>111</v>
      </c>
      <c r="C171" s="101">
        <v>6</v>
      </c>
    </row>
    <row r="172" spans="1:4" x14ac:dyDescent="0.25">
      <c r="A172" s="101">
        <v>470222</v>
      </c>
      <c r="B172" s="101" t="s">
        <v>111</v>
      </c>
      <c r="C172" s="101">
        <v>6</v>
      </c>
    </row>
    <row r="173" spans="1:4" x14ac:dyDescent="0.25">
      <c r="A173" s="101">
        <v>470224</v>
      </c>
      <c r="B173" s="101" t="s">
        <v>111</v>
      </c>
      <c r="C173" s="101">
        <v>6</v>
      </c>
    </row>
    <row r="174" spans="1:4" x14ac:dyDescent="0.25">
      <c r="A174" s="101">
        <v>470225</v>
      </c>
      <c r="B174" s="101" t="s">
        <v>111</v>
      </c>
      <c r="C174" s="101">
        <v>6</v>
      </c>
    </row>
    <row r="175" spans="1:4" x14ac:dyDescent="0.25">
      <c r="A175" s="101">
        <v>470226</v>
      </c>
      <c r="B175" s="101" t="s">
        <v>111</v>
      </c>
      <c r="C175" s="101">
        <v>6</v>
      </c>
    </row>
    <row r="176" spans="1:4" x14ac:dyDescent="0.25">
      <c r="A176" s="105">
        <v>490084</v>
      </c>
      <c r="B176" s="101" t="s">
        <v>111</v>
      </c>
      <c r="C176" s="101">
        <v>6</v>
      </c>
      <c r="D176" s="74"/>
    </row>
    <row r="177" spans="1:3" x14ac:dyDescent="0.25">
      <c r="A177" s="101">
        <v>60004</v>
      </c>
      <c r="B177" s="101" t="s">
        <v>110</v>
      </c>
      <c r="C177" s="101">
        <v>7</v>
      </c>
    </row>
    <row r="178" spans="1:3" x14ac:dyDescent="0.25">
      <c r="A178" s="101">
        <v>60006</v>
      </c>
      <c r="B178" s="101" t="s">
        <v>110</v>
      </c>
      <c r="C178" s="101">
        <v>7</v>
      </c>
    </row>
    <row r="179" spans="1:3" x14ac:dyDescent="0.25">
      <c r="A179" s="101">
        <v>60008</v>
      </c>
      <c r="B179" s="101" t="s">
        <v>110</v>
      </c>
      <c r="C179" s="101">
        <v>7</v>
      </c>
    </row>
    <row r="180" spans="1:3" x14ac:dyDescent="0.25">
      <c r="A180" s="101">
        <v>60010</v>
      </c>
      <c r="B180" s="101" t="s">
        <v>110</v>
      </c>
      <c r="C180" s="101">
        <v>7</v>
      </c>
    </row>
    <row r="181" spans="1:3" x14ac:dyDescent="0.25">
      <c r="A181" s="101">
        <v>60011</v>
      </c>
      <c r="B181" s="101" t="s">
        <v>110</v>
      </c>
      <c r="C181" s="101">
        <v>7</v>
      </c>
    </row>
    <row r="182" spans="1:3" x14ac:dyDescent="0.25">
      <c r="A182" s="101">
        <v>60012</v>
      </c>
      <c r="B182" s="101" t="s">
        <v>110</v>
      </c>
      <c r="C182" s="101">
        <v>7</v>
      </c>
    </row>
    <row r="183" spans="1:3" x14ac:dyDescent="0.25">
      <c r="A183" s="108">
        <v>60013</v>
      </c>
      <c r="B183" s="107" t="s">
        <v>110</v>
      </c>
      <c r="C183" s="109">
        <v>907</v>
      </c>
    </row>
    <row r="184" spans="1:3" x14ac:dyDescent="0.25">
      <c r="A184" s="101">
        <v>60015</v>
      </c>
      <c r="B184" s="101" t="s">
        <v>110</v>
      </c>
      <c r="C184" s="101">
        <v>7</v>
      </c>
    </row>
    <row r="185" spans="1:3" x14ac:dyDescent="0.25">
      <c r="A185" s="101">
        <v>60017</v>
      </c>
      <c r="B185" s="101" t="s">
        <v>110</v>
      </c>
      <c r="C185" s="101">
        <v>7</v>
      </c>
    </row>
    <row r="186" spans="1:3" x14ac:dyDescent="0.25">
      <c r="A186" s="101">
        <v>60018</v>
      </c>
      <c r="B186" s="101" t="s">
        <v>110</v>
      </c>
      <c r="C186" s="101">
        <v>7</v>
      </c>
    </row>
    <row r="187" spans="1:3" x14ac:dyDescent="0.25">
      <c r="A187" s="101">
        <v>60019</v>
      </c>
      <c r="B187" s="101" t="s">
        <v>110</v>
      </c>
      <c r="C187" s="101">
        <v>7</v>
      </c>
    </row>
    <row r="188" spans="1:3" x14ac:dyDescent="0.25">
      <c r="A188" s="101">
        <v>60020</v>
      </c>
      <c r="B188" s="101" t="s">
        <v>110</v>
      </c>
      <c r="C188" s="101">
        <v>7</v>
      </c>
    </row>
    <row r="189" spans="1:3" x14ac:dyDescent="0.25">
      <c r="A189" s="101">
        <v>60021</v>
      </c>
      <c r="B189" s="101" t="s">
        <v>110</v>
      </c>
      <c r="C189" s="101">
        <v>7</v>
      </c>
    </row>
    <row r="190" spans="1:3" x14ac:dyDescent="0.25">
      <c r="A190" s="101">
        <v>60024</v>
      </c>
      <c r="B190" s="101" t="s">
        <v>110</v>
      </c>
      <c r="C190" s="101">
        <v>7</v>
      </c>
    </row>
    <row r="191" spans="1:3" x14ac:dyDescent="0.25">
      <c r="A191" s="101">
        <v>60026</v>
      </c>
      <c r="B191" s="101" t="s">
        <v>110</v>
      </c>
      <c r="C191" s="101">
        <v>7</v>
      </c>
    </row>
    <row r="192" spans="1:3" x14ac:dyDescent="0.25">
      <c r="A192" s="101">
        <v>60028</v>
      </c>
      <c r="B192" s="101" t="s">
        <v>110</v>
      </c>
      <c r="C192" s="101">
        <v>7</v>
      </c>
    </row>
    <row r="193" spans="1:3" x14ac:dyDescent="0.25">
      <c r="A193" s="101">
        <v>60029</v>
      </c>
      <c r="B193" s="101" t="s">
        <v>110</v>
      </c>
      <c r="C193" s="101">
        <v>7</v>
      </c>
    </row>
    <row r="194" spans="1:3" x14ac:dyDescent="0.25">
      <c r="A194" s="101">
        <v>60031</v>
      </c>
      <c r="B194" s="101" t="s">
        <v>110</v>
      </c>
      <c r="C194" s="101">
        <v>7</v>
      </c>
    </row>
    <row r="195" spans="1:3" x14ac:dyDescent="0.25">
      <c r="A195" s="101">
        <v>60032</v>
      </c>
      <c r="B195" s="101" t="s">
        <v>110</v>
      </c>
      <c r="C195" s="101">
        <v>7</v>
      </c>
    </row>
    <row r="196" spans="1:3" x14ac:dyDescent="0.25">
      <c r="A196" s="101">
        <v>60034</v>
      </c>
      <c r="B196" s="101" t="s">
        <v>110</v>
      </c>
      <c r="C196" s="101">
        <v>600</v>
      </c>
    </row>
    <row r="197" spans="1:3" x14ac:dyDescent="0.25">
      <c r="A197" s="101">
        <v>60036</v>
      </c>
      <c r="B197" s="101" t="s">
        <v>110</v>
      </c>
      <c r="C197" s="101">
        <v>7</v>
      </c>
    </row>
    <row r="198" spans="1:3" x14ac:dyDescent="0.25">
      <c r="A198" s="101">
        <v>60037</v>
      </c>
      <c r="B198" s="101" t="s">
        <v>110</v>
      </c>
      <c r="C198" s="101">
        <v>7</v>
      </c>
    </row>
    <row r="199" spans="1:3" x14ac:dyDescent="0.25">
      <c r="A199" s="101">
        <v>60038</v>
      </c>
      <c r="B199" s="101" t="s">
        <v>110</v>
      </c>
      <c r="C199" s="101">
        <v>7</v>
      </c>
    </row>
    <row r="200" spans="1:3" x14ac:dyDescent="0.25">
      <c r="A200" s="101">
        <v>60039</v>
      </c>
      <c r="B200" s="101" t="s">
        <v>110</v>
      </c>
      <c r="C200" s="101">
        <v>7</v>
      </c>
    </row>
    <row r="201" spans="1:3" x14ac:dyDescent="0.25">
      <c r="A201" s="101">
        <v>60042</v>
      </c>
      <c r="B201" s="101" t="s">
        <v>110</v>
      </c>
      <c r="C201" s="101">
        <v>7</v>
      </c>
    </row>
    <row r="202" spans="1:3" x14ac:dyDescent="0.25">
      <c r="A202" s="101">
        <v>60043</v>
      </c>
      <c r="B202" s="101" t="s">
        <v>110</v>
      </c>
      <c r="C202" s="101">
        <v>7</v>
      </c>
    </row>
    <row r="203" spans="1:3" x14ac:dyDescent="0.25">
      <c r="A203" s="101">
        <v>60044</v>
      </c>
      <c r="B203" s="101" t="s">
        <v>110</v>
      </c>
      <c r="C203" s="101">
        <v>7</v>
      </c>
    </row>
    <row r="204" spans="1:3" x14ac:dyDescent="0.25">
      <c r="A204" s="101">
        <v>60045</v>
      </c>
      <c r="B204" s="101" t="s">
        <v>110</v>
      </c>
      <c r="C204" s="101">
        <v>7</v>
      </c>
    </row>
    <row r="205" spans="1:3" x14ac:dyDescent="0.25">
      <c r="A205" s="101">
        <v>60046</v>
      </c>
      <c r="B205" s="101" t="s">
        <v>110</v>
      </c>
      <c r="C205" s="101">
        <v>7</v>
      </c>
    </row>
    <row r="206" spans="1:3" x14ac:dyDescent="0.25">
      <c r="A206" s="101">
        <v>60049</v>
      </c>
      <c r="B206" s="101" t="s">
        <v>110</v>
      </c>
      <c r="C206" s="101">
        <v>7</v>
      </c>
    </row>
    <row r="207" spans="1:3" x14ac:dyDescent="0.25">
      <c r="A207" s="101">
        <v>60059</v>
      </c>
      <c r="B207" s="101" t="s">
        <v>110</v>
      </c>
      <c r="C207" s="101">
        <v>7</v>
      </c>
    </row>
    <row r="208" spans="1:3" x14ac:dyDescent="0.25">
      <c r="A208" s="101">
        <v>60060</v>
      </c>
      <c r="B208" s="101" t="s">
        <v>110</v>
      </c>
      <c r="C208" s="101">
        <v>7</v>
      </c>
    </row>
    <row r="209" spans="1:3" x14ac:dyDescent="0.25">
      <c r="A209" s="101">
        <v>60063</v>
      </c>
      <c r="B209" s="101" t="s">
        <v>110</v>
      </c>
      <c r="C209" s="101">
        <v>7</v>
      </c>
    </row>
    <row r="210" spans="1:3" x14ac:dyDescent="0.25">
      <c r="A210" s="101">
        <v>60065</v>
      </c>
      <c r="B210" s="101" t="s">
        <v>110</v>
      </c>
      <c r="C210" s="101">
        <v>7</v>
      </c>
    </row>
    <row r="211" spans="1:3" x14ac:dyDescent="0.25">
      <c r="A211" s="101">
        <v>60071</v>
      </c>
      <c r="B211" s="101" t="s">
        <v>110</v>
      </c>
      <c r="C211" s="101">
        <v>7</v>
      </c>
    </row>
    <row r="212" spans="1:3" x14ac:dyDescent="0.25">
      <c r="A212" s="101">
        <v>60072</v>
      </c>
      <c r="B212" s="101" t="s">
        <v>110</v>
      </c>
      <c r="C212" s="101">
        <v>7</v>
      </c>
    </row>
    <row r="213" spans="1:3" x14ac:dyDescent="0.25">
      <c r="A213" s="101">
        <v>60073</v>
      </c>
      <c r="B213" s="101" t="s">
        <v>110</v>
      </c>
      <c r="C213" s="101">
        <v>7</v>
      </c>
    </row>
    <row r="214" spans="1:3" x14ac:dyDescent="0.25">
      <c r="A214" s="101">
        <v>60074</v>
      </c>
      <c r="B214" s="101" t="s">
        <v>110</v>
      </c>
      <c r="C214" s="101">
        <v>7</v>
      </c>
    </row>
    <row r="215" spans="1:3" x14ac:dyDescent="0.25">
      <c r="A215" s="101">
        <v>69007</v>
      </c>
      <c r="B215" s="101" t="s">
        <v>110</v>
      </c>
      <c r="C215" s="101">
        <v>7</v>
      </c>
    </row>
    <row r="216" spans="1:3" x14ac:dyDescent="0.25">
      <c r="A216" s="101">
        <v>320026</v>
      </c>
      <c r="B216" s="101" t="s">
        <v>110</v>
      </c>
      <c r="C216" s="101">
        <v>7</v>
      </c>
    </row>
    <row r="217" spans="1:3" x14ac:dyDescent="0.25">
      <c r="A217" s="101">
        <v>450003</v>
      </c>
      <c r="B217" s="101" t="s">
        <v>110</v>
      </c>
      <c r="C217" s="101">
        <v>7</v>
      </c>
    </row>
    <row r="218" spans="1:3" x14ac:dyDescent="0.25">
      <c r="A218" s="101">
        <v>450004</v>
      </c>
      <c r="B218" s="101" t="s">
        <v>110</v>
      </c>
      <c r="C218" s="101">
        <v>7</v>
      </c>
    </row>
    <row r="219" spans="1:3" x14ac:dyDescent="0.25">
      <c r="A219" s="101">
        <v>450007</v>
      </c>
      <c r="B219" s="101" t="s">
        <v>110</v>
      </c>
      <c r="C219" s="101">
        <v>7</v>
      </c>
    </row>
    <row r="220" spans="1:3" x14ac:dyDescent="0.25">
      <c r="A220" s="101">
        <v>450008</v>
      </c>
      <c r="B220" s="101" t="s">
        <v>110</v>
      </c>
      <c r="C220" s="101">
        <v>7</v>
      </c>
    </row>
    <row r="221" spans="1:3" x14ac:dyDescent="0.25">
      <c r="A221" s="101">
        <v>510051</v>
      </c>
      <c r="B221" s="101" t="s">
        <v>110</v>
      </c>
      <c r="C221" s="101">
        <v>7</v>
      </c>
    </row>
    <row r="222" spans="1:3" x14ac:dyDescent="0.25">
      <c r="A222" s="101">
        <v>510052</v>
      </c>
      <c r="B222" s="101" t="s">
        <v>110</v>
      </c>
      <c r="C222" s="101">
        <v>7</v>
      </c>
    </row>
    <row r="223" spans="1:3" x14ac:dyDescent="0.25">
      <c r="A223" s="101">
        <v>510053</v>
      </c>
      <c r="B223" s="101" t="s">
        <v>110</v>
      </c>
      <c r="C223" s="101">
        <v>7</v>
      </c>
    </row>
    <row r="224" spans="1:3" x14ac:dyDescent="0.25">
      <c r="A224" s="101">
        <v>510054</v>
      </c>
      <c r="B224" s="101" t="s">
        <v>110</v>
      </c>
      <c r="C224" s="101">
        <v>7</v>
      </c>
    </row>
    <row r="225" spans="1:3" x14ac:dyDescent="0.25">
      <c r="A225" s="101">
        <v>100006</v>
      </c>
      <c r="B225" s="101" t="s">
        <v>109</v>
      </c>
      <c r="C225" s="101">
        <v>8</v>
      </c>
    </row>
    <row r="226" spans="1:3" x14ac:dyDescent="0.25">
      <c r="A226" s="101">
        <v>100007</v>
      </c>
      <c r="B226" s="101" t="s">
        <v>109</v>
      </c>
      <c r="C226" s="101">
        <v>8</v>
      </c>
    </row>
    <row r="227" spans="1:3" x14ac:dyDescent="0.25">
      <c r="A227" s="101">
        <v>100008</v>
      </c>
      <c r="B227" s="101" t="s">
        <v>109</v>
      </c>
      <c r="C227" s="101">
        <v>8</v>
      </c>
    </row>
    <row r="228" spans="1:3" x14ac:dyDescent="0.25">
      <c r="A228" s="101">
        <v>100010</v>
      </c>
      <c r="B228" s="101" t="s">
        <v>109</v>
      </c>
      <c r="C228" s="101">
        <v>8</v>
      </c>
    </row>
    <row r="229" spans="1:3" x14ac:dyDescent="0.25">
      <c r="A229" s="101">
        <v>100011</v>
      </c>
      <c r="B229" s="101" t="s">
        <v>109</v>
      </c>
      <c r="C229" s="101">
        <v>8</v>
      </c>
    </row>
    <row r="230" spans="1:3" x14ac:dyDescent="0.25">
      <c r="A230" s="101">
        <v>100012</v>
      </c>
      <c r="B230" s="101" t="s">
        <v>109</v>
      </c>
      <c r="C230" s="101">
        <v>8</v>
      </c>
    </row>
    <row r="231" spans="1:3" x14ac:dyDescent="0.25">
      <c r="A231" s="101">
        <v>100013</v>
      </c>
      <c r="B231" s="101" t="s">
        <v>109</v>
      </c>
      <c r="C231" s="101">
        <v>8</v>
      </c>
    </row>
    <row r="232" spans="1:3" x14ac:dyDescent="0.25">
      <c r="A232" s="101">
        <v>100014</v>
      </c>
      <c r="B232" s="101" t="s">
        <v>109</v>
      </c>
      <c r="C232" s="101">
        <v>8</v>
      </c>
    </row>
    <row r="233" spans="1:3" x14ac:dyDescent="0.25">
      <c r="A233" s="101">
        <v>100016</v>
      </c>
      <c r="B233" s="101" t="s">
        <v>109</v>
      </c>
      <c r="C233" s="101">
        <v>8</v>
      </c>
    </row>
    <row r="234" spans="1:3" x14ac:dyDescent="0.25">
      <c r="A234" s="101">
        <v>100017</v>
      </c>
      <c r="B234" s="101" t="s">
        <v>109</v>
      </c>
      <c r="C234" s="101">
        <v>8</v>
      </c>
    </row>
    <row r="235" spans="1:3" x14ac:dyDescent="0.25">
      <c r="A235" s="101">
        <v>100020</v>
      </c>
      <c r="B235" s="101" t="s">
        <v>109</v>
      </c>
      <c r="C235" s="101">
        <v>8</v>
      </c>
    </row>
    <row r="236" spans="1:3" x14ac:dyDescent="0.25">
      <c r="A236" s="101">
        <v>100021</v>
      </c>
      <c r="B236" s="101" t="s">
        <v>109</v>
      </c>
      <c r="C236" s="101">
        <v>8</v>
      </c>
    </row>
    <row r="237" spans="1:3" x14ac:dyDescent="0.25">
      <c r="A237" s="101">
        <v>100022</v>
      </c>
      <c r="B237" s="101" t="s">
        <v>109</v>
      </c>
      <c r="C237" s="101">
        <v>8</v>
      </c>
    </row>
    <row r="238" spans="1:3" x14ac:dyDescent="0.25">
      <c r="A238" s="101">
        <v>100023</v>
      </c>
      <c r="B238" s="101" t="s">
        <v>109</v>
      </c>
      <c r="C238" s="101">
        <v>8</v>
      </c>
    </row>
    <row r="239" spans="1:3" x14ac:dyDescent="0.25">
      <c r="A239" s="101">
        <v>100024</v>
      </c>
      <c r="B239" s="101" t="s">
        <v>109</v>
      </c>
      <c r="C239" s="101">
        <v>8</v>
      </c>
    </row>
    <row r="240" spans="1:3" x14ac:dyDescent="0.25">
      <c r="A240" s="101">
        <v>100026</v>
      </c>
      <c r="B240" s="101" t="s">
        <v>109</v>
      </c>
      <c r="C240" s="101">
        <v>8</v>
      </c>
    </row>
    <row r="241" spans="1:3" x14ac:dyDescent="0.25">
      <c r="A241" s="101">
        <v>100027</v>
      </c>
      <c r="B241" s="101" t="s">
        <v>109</v>
      </c>
      <c r="C241" s="101">
        <v>8</v>
      </c>
    </row>
    <row r="242" spans="1:3" x14ac:dyDescent="0.25">
      <c r="A242" s="101">
        <v>100028</v>
      </c>
      <c r="B242" s="101" t="s">
        <v>109</v>
      </c>
      <c r="C242" s="101">
        <v>8</v>
      </c>
    </row>
    <row r="243" spans="1:3" x14ac:dyDescent="0.25">
      <c r="A243" s="101">
        <v>100030</v>
      </c>
      <c r="B243" s="101" t="s">
        <v>109</v>
      </c>
      <c r="C243" s="101">
        <v>8</v>
      </c>
    </row>
    <row r="244" spans="1:3" x14ac:dyDescent="0.25">
      <c r="A244" s="101">
        <v>100032</v>
      </c>
      <c r="B244" s="101" t="s">
        <v>109</v>
      </c>
      <c r="C244" s="101">
        <v>8</v>
      </c>
    </row>
    <row r="245" spans="1:3" x14ac:dyDescent="0.25">
      <c r="A245" s="101">
        <v>100034</v>
      </c>
      <c r="B245" s="101" t="s">
        <v>109</v>
      </c>
      <c r="C245" s="101">
        <v>8</v>
      </c>
    </row>
    <row r="246" spans="1:3" x14ac:dyDescent="0.25">
      <c r="A246" s="101">
        <v>100035</v>
      </c>
      <c r="B246" s="101" t="s">
        <v>109</v>
      </c>
      <c r="C246" s="101">
        <v>908</v>
      </c>
    </row>
    <row r="247" spans="1:3" x14ac:dyDescent="0.25">
      <c r="A247" s="101">
        <v>100036</v>
      </c>
      <c r="B247" s="101" t="s">
        <v>109</v>
      </c>
      <c r="C247" s="101">
        <v>8</v>
      </c>
    </row>
    <row r="248" spans="1:3" x14ac:dyDescent="0.25">
      <c r="A248" s="101">
        <v>100037</v>
      </c>
      <c r="B248" s="101" t="s">
        <v>109</v>
      </c>
      <c r="C248" s="101">
        <v>8</v>
      </c>
    </row>
    <row r="249" spans="1:3" x14ac:dyDescent="0.25">
      <c r="A249" s="101">
        <v>100038</v>
      </c>
      <c r="B249" s="101" t="s">
        <v>109</v>
      </c>
      <c r="C249" s="101">
        <v>8</v>
      </c>
    </row>
    <row r="250" spans="1:3" x14ac:dyDescent="0.25">
      <c r="A250" s="108">
        <v>100039</v>
      </c>
      <c r="B250" s="107" t="s">
        <v>109</v>
      </c>
      <c r="C250" s="109">
        <v>908</v>
      </c>
    </row>
    <row r="251" spans="1:3" x14ac:dyDescent="0.25">
      <c r="A251" s="101">
        <v>100040</v>
      </c>
      <c r="B251" s="101" t="s">
        <v>109</v>
      </c>
      <c r="C251" s="101">
        <v>8</v>
      </c>
    </row>
    <row r="252" spans="1:3" x14ac:dyDescent="0.25">
      <c r="A252" s="101">
        <v>100042</v>
      </c>
      <c r="B252" s="101" t="s">
        <v>109</v>
      </c>
      <c r="C252" s="101">
        <v>8</v>
      </c>
    </row>
    <row r="253" spans="1:3" x14ac:dyDescent="0.25">
      <c r="A253" s="101">
        <v>100043</v>
      </c>
      <c r="B253" s="101" t="s">
        <v>109</v>
      </c>
      <c r="C253" s="101">
        <v>8</v>
      </c>
    </row>
    <row r="254" spans="1:3" x14ac:dyDescent="0.25">
      <c r="A254" s="101">
        <v>100044</v>
      </c>
      <c r="B254" s="101" t="s">
        <v>109</v>
      </c>
      <c r="C254" s="101">
        <v>8</v>
      </c>
    </row>
    <row r="255" spans="1:3" x14ac:dyDescent="0.25">
      <c r="A255" s="101">
        <v>100045</v>
      </c>
      <c r="B255" s="101" t="s">
        <v>109</v>
      </c>
      <c r="C255" s="101">
        <v>8</v>
      </c>
    </row>
    <row r="256" spans="1:3" x14ac:dyDescent="0.25">
      <c r="A256" s="101">
        <v>100048</v>
      </c>
      <c r="B256" s="101" t="s">
        <v>109</v>
      </c>
      <c r="C256" s="101">
        <v>8</v>
      </c>
    </row>
    <row r="257" spans="1:3" x14ac:dyDescent="0.25">
      <c r="A257" s="101">
        <v>100051</v>
      </c>
      <c r="B257" s="101" t="s">
        <v>109</v>
      </c>
      <c r="C257" s="101">
        <v>8</v>
      </c>
    </row>
    <row r="258" spans="1:3" x14ac:dyDescent="0.25">
      <c r="A258" s="101">
        <v>100052</v>
      </c>
      <c r="B258" s="101" t="s">
        <v>109</v>
      </c>
      <c r="C258" s="101">
        <v>8</v>
      </c>
    </row>
    <row r="259" spans="1:3" x14ac:dyDescent="0.25">
      <c r="A259" s="101">
        <v>100053</v>
      </c>
      <c r="B259" s="101" t="s">
        <v>109</v>
      </c>
      <c r="C259" s="101">
        <v>8</v>
      </c>
    </row>
    <row r="260" spans="1:3" x14ac:dyDescent="0.25">
      <c r="A260" s="102">
        <v>100054</v>
      </c>
      <c r="B260" s="102" t="s">
        <v>109</v>
      </c>
      <c r="C260" s="101">
        <v>8</v>
      </c>
    </row>
    <row r="261" spans="1:3" x14ac:dyDescent="0.25">
      <c r="A261" s="101">
        <v>100055</v>
      </c>
      <c r="B261" s="101" t="s">
        <v>109</v>
      </c>
      <c r="C261" s="101">
        <v>8</v>
      </c>
    </row>
    <row r="262" spans="1:3" x14ac:dyDescent="0.25">
      <c r="A262" s="101">
        <v>100056</v>
      </c>
      <c r="B262" s="101" t="s">
        <v>109</v>
      </c>
      <c r="C262" s="101">
        <v>8</v>
      </c>
    </row>
    <row r="263" spans="1:3" x14ac:dyDescent="0.25">
      <c r="A263" s="101">
        <v>100057</v>
      </c>
      <c r="B263" s="101" t="s">
        <v>109</v>
      </c>
      <c r="C263" s="101">
        <v>8</v>
      </c>
    </row>
    <row r="264" spans="1:3" x14ac:dyDescent="0.25">
      <c r="A264" s="101">
        <v>100058</v>
      </c>
      <c r="B264" s="101" t="s">
        <v>109</v>
      </c>
      <c r="C264" s="101">
        <v>8</v>
      </c>
    </row>
    <row r="265" spans="1:3" x14ac:dyDescent="0.25">
      <c r="A265" s="101">
        <v>100059</v>
      </c>
      <c r="B265" s="101" t="s">
        <v>109</v>
      </c>
      <c r="C265" s="101">
        <v>8</v>
      </c>
    </row>
    <row r="266" spans="1:3" x14ac:dyDescent="0.25">
      <c r="A266" s="108">
        <v>100060</v>
      </c>
      <c r="B266" s="107" t="s">
        <v>109</v>
      </c>
      <c r="C266" s="109">
        <v>988</v>
      </c>
    </row>
    <row r="267" spans="1:3" x14ac:dyDescent="0.25">
      <c r="A267" s="101">
        <v>100062</v>
      </c>
      <c r="B267" s="101" t="s">
        <v>109</v>
      </c>
      <c r="C267" s="101">
        <v>8</v>
      </c>
    </row>
    <row r="268" spans="1:3" x14ac:dyDescent="0.25">
      <c r="A268" s="101">
        <v>100066</v>
      </c>
      <c r="B268" s="101" t="s">
        <v>109</v>
      </c>
      <c r="C268" s="101">
        <v>8</v>
      </c>
    </row>
    <row r="269" spans="1:3" x14ac:dyDescent="0.25">
      <c r="A269" s="101">
        <v>100068</v>
      </c>
      <c r="B269" s="101" t="s">
        <v>109</v>
      </c>
      <c r="C269" s="101">
        <v>8</v>
      </c>
    </row>
    <row r="270" spans="1:3" x14ac:dyDescent="0.25">
      <c r="A270" s="101">
        <v>100069</v>
      </c>
      <c r="B270" s="101" t="s">
        <v>109</v>
      </c>
      <c r="C270" s="101">
        <v>8</v>
      </c>
    </row>
    <row r="271" spans="1:3" x14ac:dyDescent="0.25">
      <c r="A271" s="101">
        <v>100071</v>
      </c>
      <c r="B271" s="101" t="s">
        <v>109</v>
      </c>
      <c r="C271" s="101">
        <v>8</v>
      </c>
    </row>
    <row r="272" spans="1:3" x14ac:dyDescent="0.25">
      <c r="A272" s="101">
        <v>100072</v>
      </c>
      <c r="B272" s="101" t="s">
        <v>109</v>
      </c>
      <c r="C272" s="101">
        <v>8</v>
      </c>
    </row>
    <row r="273" spans="1:3" x14ac:dyDescent="0.25">
      <c r="A273" s="101">
        <v>100073</v>
      </c>
      <c r="B273" s="101" t="s">
        <v>109</v>
      </c>
      <c r="C273" s="101">
        <v>8</v>
      </c>
    </row>
    <row r="274" spans="1:3" x14ac:dyDescent="0.25">
      <c r="A274" s="101">
        <v>100075</v>
      </c>
      <c r="B274" s="101" t="s">
        <v>109</v>
      </c>
      <c r="C274" s="101">
        <v>8</v>
      </c>
    </row>
    <row r="275" spans="1:3" x14ac:dyDescent="0.25">
      <c r="A275" s="101">
        <v>100077</v>
      </c>
      <c r="B275" s="101" t="s">
        <v>109</v>
      </c>
      <c r="C275" s="101">
        <v>8</v>
      </c>
    </row>
    <row r="276" spans="1:3" x14ac:dyDescent="0.25">
      <c r="A276" s="101">
        <v>100079</v>
      </c>
      <c r="B276" s="101" t="s">
        <v>109</v>
      </c>
      <c r="C276" s="101">
        <v>8</v>
      </c>
    </row>
    <row r="277" spans="1:3" x14ac:dyDescent="0.25">
      <c r="A277" s="101">
        <v>100082</v>
      </c>
      <c r="B277" s="101" t="s">
        <v>109</v>
      </c>
      <c r="C277" s="101">
        <v>8</v>
      </c>
    </row>
    <row r="278" spans="1:3" x14ac:dyDescent="0.25">
      <c r="A278" s="101">
        <v>100083</v>
      </c>
      <c r="B278" s="101" t="s">
        <v>109</v>
      </c>
      <c r="C278" s="101">
        <v>8</v>
      </c>
    </row>
    <row r="279" spans="1:3" x14ac:dyDescent="0.25">
      <c r="A279" s="101">
        <v>100085</v>
      </c>
      <c r="B279" s="101" t="s">
        <v>109</v>
      </c>
      <c r="C279" s="101">
        <v>8</v>
      </c>
    </row>
    <row r="280" spans="1:3" x14ac:dyDescent="0.25">
      <c r="A280" s="101">
        <v>100087</v>
      </c>
      <c r="B280" s="101" t="s">
        <v>109</v>
      </c>
      <c r="C280" s="101">
        <v>8</v>
      </c>
    </row>
    <row r="281" spans="1:3" x14ac:dyDescent="0.25">
      <c r="A281" s="101">
        <v>100088</v>
      </c>
      <c r="B281" s="101" t="s">
        <v>109</v>
      </c>
      <c r="C281" s="101">
        <v>8</v>
      </c>
    </row>
    <row r="282" spans="1:3" x14ac:dyDescent="0.25">
      <c r="A282" s="101">
        <v>100089</v>
      </c>
      <c r="B282" s="101" t="s">
        <v>109</v>
      </c>
      <c r="C282" s="101">
        <v>8</v>
      </c>
    </row>
    <row r="283" spans="1:3" x14ac:dyDescent="0.25">
      <c r="A283" s="101">
        <v>100090</v>
      </c>
      <c r="B283" s="101" t="s">
        <v>109</v>
      </c>
      <c r="C283" s="101">
        <v>8</v>
      </c>
    </row>
    <row r="284" spans="1:3" x14ac:dyDescent="0.25">
      <c r="A284" s="101">
        <v>100097</v>
      </c>
      <c r="B284" s="101" t="s">
        <v>109</v>
      </c>
      <c r="C284" s="101">
        <v>8</v>
      </c>
    </row>
    <row r="285" spans="1:3" x14ac:dyDescent="0.25">
      <c r="A285" s="101">
        <v>100098</v>
      </c>
      <c r="B285" s="101" t="s">
        <v>109</v>
      </c>
      <c r="C285" s="101">
        <v>8</v>
      </c>
    </row>
    <row r="286" spans="1:3" x14ac:dyDescent="0.25">
      <c r="A286" s="101">
        <v>100100</v>
      </c>
      <c r="B286" s="101" t="s">
        <v>109</v>
      </c>
      <c r="C286" s="101">
        <v>8</v>
      </c>
    </row>
    <row r="287" spans="1:3" x14ac:dyDescent="0.25">
      <c r="A287" s="101">
        <v>100101</v>
      </c>
      <c r="B287" s="101" t="s">
        <v>109</v>
      </c>
      <c r="C287" s="101">
        <v>8</v>
      </c>
    </row>
    <row r="288" spans="1:3" x14ac:dyDescent="0.25">
      <c r="A288" s="101">
        <v>100104</v>
      </c>
      <c r="B288" s="101" t="s">
        <v>109</v>
      </c>
      <c r="C288" s="101">
        <v>8</v>
      </c>
    </row>
    <row r="289" spans="1:3" x14ac:dyDescent="0.25">
      <c r="A289" s="101">
        <v>100105</v>
      </c>
      <c r="B289" s="101" t="s">
        <v>109</v>
      </c>
      <c r="C289" s="101">
        <v>8</v>
      </c>
    </row>
    <row r="290" spans="1:3" x14ac:dyDescent="0.25">
      <c r="A290" s="101">
        <v>100106</v>
      </c>
      <c r="B290" s="101" t="s">
        <v>109</v>
      </c>
      <c r="C290" s="101">
        <v>8</v>
      </c>
    </row>
    <row r="291" spans="1:3" x14ac:dyDescent="0.25">
      <c r="A291" s="101">
        <v>100108</v>
      </c>
      <c r="B291" s="101" t="s">
        <v>109</v>
      </c>
      <c r="C291" s="101">
        <v>8</v>
      </c>
    </row>
    <row r="292" spans="1:3" x14ac:dyDescent="0.25">
      <c r="A292" s="101">
        <v>100112</v>
      </c>
      <c r="B292" s="101" t="s">
        <v>109</v>
      </c>
      <c r="C292" s="101">
        <v>8</v>
      </c>
    </row>
    <row r="293" spans="1:3" x14ac:dyDescent="0.25">
      <c r="A293" s="101">
        <v>100114</v>
      </c>
      <c r="B293" s="101" t="s">
        <v>109</v>
      </c>
      <c r="C293" s="101">
        <v>8</v>
      </c>
    </row>
    <row r="294" spans="1:3" x14ac:dyDescent="0.25">
      <c r="A294" s="101">
        <v>100118</v>
      </c>
      <c r="B294" s="101" t="s">
        <v>109</v>
      </c>
      <c r="C294" s="101">
        <v>8</v>
      </c>
    </row>
    <row r="295" spans="1:3" x14ac:dyDescent="0.25">
      <c r="A295" s="101">
        <v>100119</v>
      </c>
      <c r="B295" s="101" t="s">
        <v>109</v>
      </c>
      <c r="C295" s="101">
        <v>8</v>
      </c>
    </row>
    <row r="296" spans="1:3" x14ac:dyDescent="0.25">
      <c r="A296" s="101">
        <v>100120</v>
      </c>
      <c r="B296" s="101" t="s">
        <v>109</v>
      </c>
      <c r="C296" s="101">
        <v>8</v>
      </c>
    </row>
    <row r="297" spans="1:3" x14ac:dyDescent="0.25">
      <c r="A297" s="101">
        <v>100121</v>
      </c>
      <c r="B297" s="101" t="s">
        <v>109</v>
      </c>
      <c r="C297" s="101">
        <v>8</v>
      </c>
    </row>
    <row r="298" spans="1:3" x14ac:dyDescent="0.25">
      <c r="A298" s="101">
        <v>100122</v>
      </c>
      <c r="B298" s="101" t="s">
        <v>109</v>
      </c>
      <c r="C298" s="101">
        <v>8</v>
      </c>
    </row>
    <row r="299" spans="1:3" x14ac:dyDescent="0.25">
      <c r="A299" s="101">
        <v>100123</v>
      </c>
      <c r="B299" s="101" t="s">
        <v>109</v>
      </c>
      <c r="C299" s="101">
        <v>8</v>
      </c>
    </row>
    <row r="300" spans="1:3" x14ac:dyDescent="0.25">
      <c r="A300" s="101">
        <v>100124</v>
      </c>
      <c r="B300" s="101" t="s">
        <v>109</v>
      </c>
      <c r="C300" s="101">
        <v>8</v>
      </c>
    </row>
    <row r="301" spans="1:3" x14ac:dyDescent="0.25">
      <c r="A301" s="101">
        <v>100125</v>
      </c>
      <c r="B301" s="101" t="s">
        <v>109</v>
      </c>
      <c r="C301" s="101">
        <v>8</v>
      </c>
    </row>
    <row r="302" spans="1:3" x14ac:dyDescent="0.25">
      <c r="A302" s="101">
        <v>100126</v>
      </c>
      <c r="B302" s="101" t="s">
        <v>109</v>
      </c>
      <c r="C302" s="101">
        <v>8</v>
      </c>
    </row>
    <row r="303" spans="1:3" x14ac:dyDescent="0.25">
      <c r="A303" s="101">
        <v>100128</v>
      </c>
      <c r="B303" s="101" t="s">
        <v>109</v>
      </c>
      <c r="C303" s="101">
        <v>8</v>
      </c>
    </row>
    <row r="304" spans="1:3" x14ac:dyDescent="0.25">
      <c r="A304" s="101">
        <v>100136</v>
      </c>
      <c r="B304" s="101" t="s">
        <v>109</v>
      </c>
      <c r="C304" s="101">
        <v>8</v>
      </c>
    </row>
    <row r="305" spans="1:3" x14ac:dyDescent="0.25">
      <c r="A305" s="101">
        <v>100150</v>
      </c>
      <c r="B305" s="101" t="s">
        <v>109</v>
      </c>
      <c r="C305" s="101">
        <v>8</v>
      </c>
    </row>
    <row r="306" spans="1:3" x14ac:dyDescent="0.25">
      <c r="A306" s="101">
        <v>100152</v>
      </c>
      <c r="B306" s="101" t="s">
        <v>109</v>
      </c>
      <c r="C306" s="101">
        <v>8</v>
      </c>
    </row>
    <row r="307" spans="1:3" x14ac:dyDescent="0.25">
      <c r="A307" s="101">
        <v>100159</v>
      </c>
      <c r="B307" s="101" t="s">
        <v>109</v>
      </c>
      <c r="C307" s="101">
        <v>8</v>
      </c>
    </row>
    <row r="308" spans="1:3" x14ac:dyDescent="0.25">
      <c r="A308" s="101">
        <v>100162</v>
      </c>
      <c r="B308" s="101" t="s">
        <v>109</v>
      </c>
      <c r="C308" s="101">
        <v>8</v>
      </c>
    </row>
    <row r="309" spans="1:3" x14ac:dyDescent="0.25">
      <c r="A309" s="101">
        <v>100164</v>
      </c>
      <c r="B309" s="101" t="s">
        <v>109</v>
      </c>
      <c r="C309" s="101">
        <v>8</v>
      </c>
    </row>
    <row r="310" spans="1:3" x14ac:dyDescent="0.25">
      <c r="A310" s="101">
        <v>100170</v>
      </c>
      <c r="B310" s="101" t="s">
        <v>109</v>
      </c>
      <c r="C310" s="101">
        <v>8</v>
      </c>
    </row>
    <row r="311" spans="1:3" x14ac:dyDescent="0.25">
      <c r="A311" s="101">
        <v>100172</v>
      </c>
      <c r="B311" s="101" t="s">
        <v>109</v>
      </c>
      <c r="C311" s="101">
        <v>8</v>
      </c>
    </row>
    <row r="312" spans="1:3" x14ac:dyDescent="0.25">
      <c r="A312" s="101">
        <v>100175</v>
      </c>
      <c r="B312" s="101" t="s">
        <v>109</v>
      </c>
      <c r="C312" s="101">
        <v>8</v>
      </c>
    </row>
    <row r="313" spans="1:3" x14ac:dyDescent="0.25">
      <c r="A313" s="101">
        <v>100178</v>
      </c>
      <c r="B313" s="101" t="s">
        <v>109</v>
      </c>
      <c r="C313" s="101">
        <v>8</v>
      </c>
    </row>
    <row r="314" spans="1:3" x14ac:dyDescent="0.25">
      <c r="A314" s="101">
        <v>100179</v>
      </c>
      <c r="B314" s="101" t="s">
        <v>109</v>
      </c>
      <c r="C314" s="101">
        <v>8</v>
      </c>
    </row>
    <row r="315" spans="1:3" x14ac:dyDescent="0.25">
      <c r="A315" s="101">
        <v>100183</v>
      </c>
      <c r="B315" s="101" t="s">
        <v>109</v>
      </c>
      <c r="C315" s="101">
        <v>8</v>
      </c>
    </row>
    <row r="316" spans="1:3" x14ac:dyDescent="0.25">
      <c r="A316" s="101">
        <v>100187</v>
      </c>
      <c r="B316" s="101" t="s">
        <v>109</v>
      </c>
      <c r="C316" s="101">
        <v>8</v>
      </c>
    </row>
    <row r="317" spans="1:3" x14ac:dyDescent="0.25">
      <c r="A317" s="102">
        <v>100190</v>
      </c>
      <c r="B317" s="102" t="s">
        <v>109</v>
      </c>
      <c r="C317" s="101">
        <v>8</v>
      </c>
    </row>
    <row r="318" spans="1:3" x14ac:dyDescent="0.25">
      <c r="A318" s="107">
        <v>100192</v>
      </c>
      <c r="B318" s="107" t="s">
        <v>109</v>
      </c>
      <c r="C318" s="107">
        <v>8</v>
      </c>
    </row>
    <row r="319" spans="1:3" x14ac:dyDescent="0.25">
      <c r="A319" s="102">
        <v>100194</v>
      </c>
      <c r="B319" s="102" t="s">
        <v>109</v>
      </c>
      <c r="C319" s="101">
        <v>8</v>
      </c>
    </row>
    <row r="320" spans="1:3" x14ac:dyDescent="0.25">
      <c r="A320" s="102">
        <v>100196</v>
      </c>
      <c r="B320" s="102" t="s">
        <v>109</v>
      </c>
      <c r="C320" s="101">
        <v>8</v>
      </c>
    </row>
    <row r="321" spans="1:4" x14ac:dyDescent="0.25">
      <c r="A321" s="102">
        <v>100199</v>
      </c>
      <c r="B321" s="102" t="s">
        <v>109</v>
      </c>
      <c r="C321" s="101">
        <v>8</v>
      </c>
    </row>
    <row r="322" spans="1:4" x14ac:dyDescent="0.25">
      <c r="A322" s="101">
        <v>100202</v>
      </c>
      <c r="B322" s="101" t="s">
        <v>109</v>
      </c>
      <c r="C322" s="101">
        <v>8</v>
      </c>
    </row>
    <row r="323" spans="1:4" x14ac:dyDescent="0.25">
      <c r="A323" s="101">
        <v>109008</v>
      </c>
      <c r="B323" s="101" t="s">
        <v>109</v>
      </c>
      <c r="C323" s="101">
        <v>8</v>
      </c>
      <c r="D323" s="74"/>
    </row>
    <row r="324" spans="1:4" x14ac:dyDescent="0.25">
      <c r="A324" s="101">
        <v>10070</v>
      </c>
      <c r="B324" s="101" t="s">
        <v>108</v>
      </c>
      <c r="C324" s="101">
        <v>9</v>
      </c>
    </row>
    <row r="325" spans="1:4" x14ac:dyDescent="0.25">
      <c r="A325" s="101">
        <v>110009</v>
      </c>
      <c r="B325" s="101" t="s">
        <v>108</v>
      </c>
      <c r="C325" s="101">
        <v>9</v>
      </c>
    </row>
    <row r="326" spans="1:4" x14ac:dyDescent="0.25">
      <c r="A326" s="101">
        <v>110011</v>
      </c>
      <c r="B326" s="101" t="s">
        <v>108</v>
      </c>
      <c r="C326" s="101">
        <v>9</v>
      </c>
    </row>
    <row r="327" spans="1:4" x14ac:dyDescent="0.25">
      <c r="A327" s="101">
        <v>110012</v>
      </c>
      <c r="B327" s="101" t="s">
        <v>108</v>
      </c>
      <c r="C327" s="101">
        <v>9</v>
      </c>
    </row>
    <row r="328" spans="1:4" x14ac:dyDescent="0.25">
      <c r="A328" s="101">
        <v>110013</v>
      </c>
      <c r="B328" s="101" t="s">
        <v>108</v>
      </c>
      <c r="C328" s="101">
        <v>9</v>
      </c>
    </row>
    <row r="329" spans="1:4" x14ac:dyDescent="0.25">
      <c r="A329" s="101">
        <v>110015</v>
      </c>
      <c r="B329" s="101" t="s">
        <v>108</v>
      </c>
      <c r="C329" s="101">
        <v>9</v>
      </c>
    </row>
    <row r="330" spans="1:4" x14ac:dyDescent="0.25">
      <c r="A330" s="101">
        <v>110016</v>
      </c>
      <c r="B330" s="101" t="s">
        <v>108</v>
      </c>
      <c r="C330" s="101">
        <v>9</v>
      </c>
    </row>
    <row r="331" spans="1:4" x14ac:dyDescent="0.25">
      <c r="A331" s="101">
        <v>110017</v>
      </c>
      <c r="B331" s="101" t="s">
        <v>108</v>
      </c>
      <c r="C331" s="101">
        <v>9</v>
      </c>
    </row>
    <row r="332" spans="1:4" x14ac:dyDescent="0.25">
      <c r="A332" s="101">
        <v>110018</v>
      </c>
      <c r="B332" s="101" t="s">
        <v>108</v>
      </c>
      <c r="C332" s="101">
        <v>9</v>
      </c>
    </row>
    <row r="333" spans="1:4" x14ac:dyDescent="0.25">
      <c r="A333" s="101">
        <v>110019</v>
      </c>
      <c r="B333" s="101" t="s">
        <v>108</v>
      </c>
      <c r="C333" s="101">
        <v>9</v>
      </c>
    </row>
    <row r="334" spans="1:4" x14ac:dyDescent="0.25">
      <c r="A334" s="101">
        <v>110022</v>
      </c>
      <c r="B334" s="101" t="s">
        <v>108</v>
      </c>
      <c r="C334" s="101">
        <v>9</v>
      </c>
    </row>
    <row r="335" spans="1:4" x14ac:dyDescent="0.25">
      <c r="A335" s="101">
        <v>110026</v>
      </c>
      <c r="B335" s="101" t="s">
        <v>108</v>
      </c>
      <c r="C335" s="101">
        <v>9</v>
      </c>
    </row>
    <row r="336" spans="1:4" x14ac:dyDescent="0.25">
      <c r="A336" s="101">
        <v>110028</v>
      </c>
      <c r="B336" s="101" t="s">
        <v>108</v>
      </c>
      <c r="C336" s="101">
        <v>9</v>
      </c>
    </row>
    <row r="337" spans="1:3" x14ac:dyDescent="0.25">
      <c r="A337" s="101">
        <v>110029</v>
      </c>
      <c r="B337" s="101" t="s">
        <v>108</v>
      </c>
      <c r="C337" s="101">
        <v>9</v>
      </c>
    </row>
    <row r="338" spans="1:3" x14ac:dyDescent="0.25">
      <c r="A338" s="101">
        <v>110030</v>
      </c>
      <c r="B338" s="101" t="s">
        <v>108</v>
      </c>
      <c r="C338" s="101">
        <v>9</v>
      </c>
    </row>
    <row r="339" spans="1:3" x14ac:dyDescent="0.25">
      <c r="A339" s="101">
        <v>110031</v>
      </c>
      <c r="B339" s="101" t="s">
        <v>108</v>
      </c>
      <c r="C339" s="101">
        <v>9</v>
      </c>
    </row>
    <row r="340" spans="1:3" x14ac:dyDescent="0.25">
      <c r="A340" s="101">
        <v>110032</v>
      </c>
      <c r="B340" s="101" t="s">
        <v>108</v>
      </c>
      <c r="C340" s="101">
        <v>9</v>
      </c>
    </row>
    <row r="341" spans="1:3" x14ac:dyDescent="0.25">
      <c r="A341" s="101">
        <v>110037</v>
      </c>
      <c r="B341" s="101" t="s">
        <v>108</v>
      </c>
      <c r="C341" s="101">
        <v>9</v>
      </c>
    </row>
    <row r="342" spans="1:3" x14ac:dyDescent="0.25">
      <c r="A342" s="101">
        <v>110039</v>
      </c>
      <c r="B342" s="101" t="s">
        <v>108</v>
      </c>
      <c r="C342" s="101">
        <v>9</v>
      </c>
    </row>
    <row r="343" spans="1:3" x14ac:dyDescent="0.25">
      <c r="A343" s="101">
        <v>110040</v>
      </c>
      <c r="B343" s="101" t="s">
        <v>108</v>
      </c>
      <c r="C343" s="101">
        <v>9</v>
      </c>
    </row>
    <row r="344" spans="1:3" x14ac:dyDescent="0.25">
      <c r="A344" s="101">
        <v>110042</v>
      </c>
      <c r="B344" s="101" t="s">
        <v>108</v>
      </c>
      <c r="C344" s="101">
        <v>9</v>
      </c>
    </row>
    <row r="345" spans="1:3" x14ac:dyDescent="0.25">
      <c r="A345" s="102">
        <v>110043</v>
      </c>
      <c r="B345" s="102" t="s">
        <v>108</v>
      </c>
      <c r="C345" s="101">
        <v>9</v>
      </c>
    </row>
    <row r="346" spans="1:3" x14ac:dyDescent="0.25">
      <c r="A346" s="101">
        <v>110045</v>
      </c>
      <c r="B346" s="101" t="s">
        <v>108</v>
      </c>
      <c r="C346" s="101">
        <v>9</v>
      </c>
    </row>
    <row r="347" spans="1:3" x14ac:dyDescent="0.25">
      <c r="A347" s="101">
        <v>110046</v>
      </c>
      <c r="B347" s="101" t="s">
        <v>108</v>
      </c>
      <c r="C347" s="101">
        <v>9</v>
      </c>
    </row>
    <row r="348" spans="1:3" x14ac:dyDescent="0.25">
      <c r="A348" s="101">
        <v>110047</v>
      </c>
      <c r="B348" s="101" t="s">
        <v>108</v>
      </c>
      <c r="C348" s="101">
        <v>9</v>
      </c>
    </row>
    <row r="349" spans="1:3" x14ac:dyDescent="0.25">
      <c r="A349" s="101">
        <v>110048</v>
      </c>
      <c r="B349" s="101" t="s">
        <v>108</v>
      </c>
      <c r="C349" s="101">
        <v>9</v>
      </c>
    </row>
    <row r="350" spans="1:3" x14ac:dyDescent="0.25">
      <c r="A350" s="101">
        <v>110049</v>
      </c>
      <c r="B350" s="101" t="s">
        <v>108</v>
      </c>
      <c r="C350" s="101">
        <v>9</v>
      </c>
    </row>
    <row r="351" spans="1:3" x14ac:dyDescent="0.25">
      <c r="A351" s="101">
        <v>110051</v>
      </c>
      <c r="B351" s="101" t="s">
        <v>108</v>
      </c>
      <c r="C351" s="101">
        <v>9</v>
      </c>
    </row>
    <row r="352" spans="1:3" x14ac:dyDescent="0.25">
      <c r="A352" s="101">
        <v>110052</v>
      </c>
      <c r="B352" s="101" t="s">
        <v>108</v>
      </c>
      <c r="C352" s="101">
        <v>9</v>
      </c>
    </row>
    <row r="353" spans="1:3" x14ac:dyDescent="0.25">
      <c r="A353" s="101">
        <v>110057</v>
      </c>
      <c r="B353" s="101" t="s">
        <v>108</v>
      </c>
      <c r="C353" s="101">
        <v>9</v>
      </c>
    </row>
    <row r="354" spans="1:3" x14ac:dyDescent="0.25">
      <c r="A354" s="101">
        <v>110058</v>
      </c>
      <c r="B354" s="101" t="s">
        <v>108</v>
      </c>
      <c r="C354" s="101">
        <v>9</v>
      </c>
    </row>
    <row r="355" spans="1:3" x14ac:dyDescent="0.25">
      <c r="A355" s="101">
        <v>110063</v>
      </c>
      <c r="B355" s="101" t="s">
        <v>108</v>
      </c>
      <c r="C355" s="101">
        <v>9</v>
      </c>
    </row>
    <row r="356" spans="1:3" x14ac:dyDescent="0.25">
      <c r="A356" s="101">
        <v>110064</v>
      </c>
      <c r="B356" s="101" t="s">
        <v>108</v>
      </c>
      <c r="C356" s="101">
        <v>9</v>
      </c>
    </row>
    <row r="357" spans="1:3" x14ac:dyDescent="0.25">
      <c r="A357" s="101">
        <v>110065</v>
      </c>
      <c r="B357" s="101" t="s">
        <v>108</v>
      </c>
      <c r="C357" s="101">
        <v>9</v>
      </c>
    </row>
    <row r="358" spans="1:3" x14ac:dyDescent="0.25">
      <c r="A358" s="101">
        <v>110068</v>
      </c>
      <c r="B358" s="101" t="s">
        <v>108</v>
      </c>
      <c r="C358" s="101">
        <v>9</v>
      </c>
    </row>
    <row r="359" spans="1:3" x14ac:dyDescent="0.25">
      <c r="A359" s="101">
        <v>110071</v>
      </c>
      <c r="B359" s="101" t="s">
        <v>108</v>
      </c>
      <c r="C359" s="101">
        <v>9</v>
      </c>
    </row>
    <row r="360" spans="1:3" x14ac:dyDescent="0.25">
      <c r="A360" s="101">
        <v>110072</v>
      </c>
      <c r="B360" s="101" t="s">
        <v>108</v>
      </c>
      <c r="C360" s="101">
        <v>9</v>
      </c>
    </row>
    <row r="361" spans="1:3" x14ac:dyDescent="0.25">
      <c r="A361" s="101">
        <v>110073</v>
      </c>
      <c r="B361" s="101" t="s">
        <v>108</v>
      </c>
      <c r="C361" s="101">
        <v>9</v>
      </c>
    </row>
    <row r="362" spans="1:3" x14ac:dyDescent="0.25">
      <c r="A362" s="101">
        <v>110074</v>
      </c>
      <c r="B362" s="101" t="s">
        <v>108</v>
      </c>
      <c r="C362" s="101">
        <v>9</v>
      </c>
    </row>
    <row r="363" spans="1:3" x14ac:dyDescent="0.25">
      <c r="A363" s="101">
        <v>110075</v>
      </c>
      <c r="B363" s="101" t="s">
        <v>108</v>
      </c>
      <c r="C363" s="101">
        <v>9</v>
      </c>
    </row>
    <row r="364" spans="1:3" x14ac:dyDescent="0.25">
      <c r="A364" s="101">
        <v>110076</v>
      </c>
      <c r="B364" s="101" t="s">
        <v>108</v>
      </c>
      <c r="C364" s="101">
        <v>9</v>
      </c>
    </row>
    <row r="365" spans="1:3" x14ac:dyDescent="0.25">
      <c r="A365" s="101">
        <v>110077</v>
      </c>
      <c r="B365" s="101" t="s">
        <v>108</v>
      </c>
      <c r="C365" s="101">
        <v>9</v>
      </c>
    </row>
    <row r="366" spans="1:3" x14ac:dyDescent="0.25">
      <c r="A366" s="101">
        <v>110079</v>
      </c>
      <c r="B366" s="101" t="s">
        <v>108</v>
      </c>
      <c r="C366" s="101">
        <v>9</v>
      </c>
    </row>
    <row r="367" spans="1:3" x14ac:dyDescent="0.25">
      <c r="A367" s="101">
        <v>110080</v>
      </c>
      <c r="B367" s="101" t="s">
        <v>108</v>
      </c>
      <c r="C367" s="101">
        <v>9</v>
      </c>
    </row>
    <row r="368" spans="1:3" x14ac:dyDescent="0.25">
      <c r="A368" s="101">
        <v>110081</v>
      </c>
      <c r="B368" s="101" t="s">
        <v>108</v>
      </c>
      <c r="C368" s="101">
        <v>9</v>
      </c>
    </row>
    <row r="369" spans="1:3" x14ac:dyDescent="0.25">
      <c r="A369" s="101">
        <v>110082</v>
      </c>
      <c r="B369" s="101" t="s">
        <v>108</v>
      </c>
      <c r="C369" s="101">
        <v>9</v>
      </c>
    </row>
    <row r="370" spans="1:3" x14ac:dyDescent="0.25">
      <c r="A370" s="101">
        <v>110083</v>
      </c>
      <c r="B370" s="101" t="s">
        <v>108</v>
      </c>
      <c r="C370" s="101">
        <v>9</v>
      </c>
    </row>
    <row r="371" spans="1:3" x14ac:dyDescent="0.25">
      <c r="A371" s="102">
        <v>110085</v>
      </c>
      <c r="B371" s="102" t="s">
        <v>108</v>
      </c>
      <c r="C371" s="101">
        <v>9</v>
      </c>
    </row>
    <row r="372" spans="1:3" x14ac:dyDescent="0.25">
      <c r="A372" s="101">
        <v>110086</v>
      </c>
      <c r="B372" s="101" t="s">
        <v>108</v>
      </c>
      <c r="C372" s="101">
        <v>9</v>
      </c>
    </row>
    <row r="373" spans="1:3" x14ac:dyDescent="0.25">
      <c r="A373" s="101">
        <v>110087</v>
      </c>
      <c r="B373" s="101" t="s">
        <v>108</v>
      </c>
      <c r="C373" s="101">
        <v>9</v>
      </c>
    </row>
    <row r="374" spans="1:3" x14ac:dyDescent="0.25">
      <c r="A374" s="101">
        <v>110088</v>
      </c>
      <c r="B374" s="101" t="s">
        <v>108</v>
      </c>
      <c r="C374" s="101">
        <v>9</v>
      </c>
    </row>
    <row r="375" spans="1:3" x14ac:dyDescent="0.25">
      <c r="A375" s="101">
        <v>110092</v>
      </c>
      <c r="B375" s="101" t="s">
        <v>108</v>
      </c>
      <c r="C375" s="101">
        <v>9</v>
      </c>
    </row>
    <row r="376" spans="1:3" x14ac:dyDescent="0.25">
      <c r="A376" s="101">
        <v>110093</v>
      </c>
      <c r="B376" s="101" t="s">
        <v>108</v>
      </c>
      <c r="C376" s="101">
        <v>9</v>
      </c>
    </row>
    <row r="377" spans="1:3" x14ac:dyDescent="0.25">
      <c r="A377" s="101">
        <v>110094</v>
      </c>
      <c r="B377" s="101" t="s">
        <v>108</v>
      </c>
      <c r="C377" s="101">
        <v>9</v>
      </c>
    </row>
    <row r="378" spans="1:3" x14ac:dyDescent="0.25">
      <c r="A378" s="101">
        <v>110095</v>
      </c>
      <c r="B378" s="101" t="s">
        <v>108</v>
      </c>
      <c r="C378" s="101">
        <v>9</v>
      </c>
    </row>
    <row r="379" spans="1:3" x14ac:dyDescent="0.25">
      <c r="A379" s="101">
        <v>110098</v>
      </c>
      <c r="B379" s="101" t="s">
        <v>108</v>
      </c>
      <c r="C379" s="101">
        <v>9</v>
      </c>
    </row>
    <row r="380" spans="1:3" x14ac:dyDescent="0.25">
      <c r="A380" s="101">
        <v>110099</v>
      </c>
      <c r="B380" s="101" t="s">
        <v>108</v>
      </c>
      <c r="C380" s="101">
        <v>9</v>
      </c>
    </row>
    <row r="381" spans="1:3" x14ac:dyDescent="0.25">
      <c r="A381" s="101">
        <v>110102</v>
      </c>
      <c r="B381" s="101" t="s">
        <v>108</v>
      </c>
      <c r="C381" s="101">
        <v>9</v>
      </c>
    </row>
    <row r="382" spans="1:3" x14ac:dyDescent="0.25">
      <c r="A382" s="101">
        <v>110103</v>
      </c>
      <c r="B382" s="101" t="s">
        <v>108</v>
      </c>
      <c r="C382" s="101">
        <v>9</v>
      </c>
    </row>
    <row r="383" spans="1:3" x14ac:dyDescent="0.25">
      <c r="A383" s="101">
        <v>110104</v>
      </c>
      <c r="B383" s="101" t="s">
        <v>108</v>
      </c>
      <c r="C383" s="101">
        <v>9</v>
      </c>
    </row>
    <row r="384" spans="1:3" x14ac:dyDescent="0.25">
      <c r="A384" s="101">
        <v>110105</v>
      </c>
      <c r="B384" s="101" t="s">
        <v>108</v>
      </c>
      <c r="C384" s="101">
        <v>9</v>
      </c>
    </row>
    <row r="385" spans="1:3" x14ac:dyDescent="0.25">
      <c r="A385" s="101">
        <v>110109</v>
      </c>
      <c r="B385" s="101" t="s">
        <v>108</v>
      </c>
      <c r="C385" s="101">
        <v>9</v>
      </c>
    </row>
    <row r="386" spans="1:3" x14ac:dyDescent="0.25">
      <c r="A386" s="101">
        <v>110110</v>
      </c>
      <c r="B386" s="101" t="s">
        <v>108</v>
      </c>
      <c r="C386" s="101">
        <v>9</v>
      </c>
    </row>
    <row r="387" spans="1:3" x14ac:dyDescent="0.25">
      <c r="A387" s="101">
        <v>110111</v>
      </c>
      <c r="B387" s="101" t="s">
        <v>108</v>
      </c>
      <c r="C387" s="101">
        <v>9</v>
      </c>
    </row>
    <row r="388" spans="1:3" x14ac:dyDescent="0.25">
      <c r="A388" s="101">
        <v>110112</v>
      </c>
      <c r="B388" s="101" t="s">
        <v>108</v>
      </c>
      <c r="C388" s="101">
        <v>9</v>
      </c>
    </row>
    <row r="389" spans="1:3" x14ac:dyDescent="0.25">
      <c r="A389" s="101">
        <v>110113</v>
      </c>
      <c r="B389" s="101" t="s">
        <v>108</v>
      </c>
      <c r="C389" s="101">
        <v>9</v>
      </c>
    </row>
    <row r="390" spans="1:3" x14ac:dyDescent="0.25">
      <c r="A390" s="102">
        <v>110114</v>
      </c>
      <c r="B390" s="102" t="s">
        <v>108</v>
      </c>
      <c r="C390" s="101">
        <v>9</v>
      </c>
    </row>
    <row r="391" spans="1:3" x14ac:dyDescent="0.25">
      <c r="A391" s="102">
        <v>110115</v>
      </c>
      <c r="B391" s="102" t="s">
        <v>108</v>
      </c>
      <c r="C391" s="101">
        <v>9</v>
      </c>
    </row>
    <row r="392" spans="1:3" x14ac:dyDescent="0.25">
      <c r="A392" s="102">
        <v>110116</v>
      </c>
      <c r="B392" s="102" t="s">
        <v>108</v>
      </c>
      <c r="C392" s="101">
        <v>9</v>
      </c>
    </row>
    <row r="393" spans="1:3" x14ac:dyDescent="0.25">
      <c r="A393" s="102">
        <v>110118</v>
      </c>
      <c r="B393" s="102" t="s">
        <v>108</v>
      </c>
      <c r="C393" s="101">
        <v>9</v>
      </c>
    </row>
    <row r="394" spans="1:3" x14ac:dyDescent="0.25">
      <c r="A394" s="102">
        <v>110119</v>
      </c>
      <c r="B394" s="102" t="s">
        <v>108</v>
      </c>
      <c r="C394" s="101">
        <v>9</v>
      </c>
    </row>
    <row r="395" spans="1:3" x14ac:dyDescent="0.25">
      <c r="A395" s="102">
        <v>110126</v>
      </c>
      <c r="B395" s="102" t="s">
        <v>108</v>
      </c>
      <c r="C395" s="102">
        <v>9</v>
      </c>
    </row>
    <row r="396" spans="1:3" x14ac:dyDescent="0.25">
      <c r="A396" s="101">
        <v>119009</v>
      </c>
      <c r="B396" s="101" t="s">
        <v>108</v>
      </c>
      <c r="C396" s="101">
        <v>9</v>
      </c>
    </row>
    <row r="397" spans="1:3" x14ac:dyDescent="0.25">
      <c r="A397" s="101">
        <v>40007</v>
      </c>
      <c r="B397" s="101" t="s">
        <v>106</v>
      </c>
      <c r="C397" s="101">
        <v>38</v>
      </c>
    </row>
    <row r="398" spans="1:3" x14ac:dyDescent="0.25">
      <c r="A398" s="101">
        <v>40009</v>
      </c>
      <c r="B398" s="101" t="s">
        <v>106</v>
      </c>
      <c r="C398" s="101">
        <v>38</v>
      </c>
    </row>
    <row r="399" spans="1:3" x14ac:dyDescent="0.25">
      <c r="A399" s="101">
        <v>40010</v>
      </c>
      <c r="B399" s="101" t="s">
        <v>106</v>
      </c>
      <c r="C399" s="101">
        <v>38</v>
      </c>
    </row>
    <row r="400" spans="1:3" x14ac:dyDescent="0.25">
      <c r="A400" s="101">
        <v>40011</v>
      </c>
      <c r="B400" s="101" t="s">
        <v>106</v>
      </c>
      <c r="C400" s="101">
        <v>38</v>
      </c>
    </row>
    <row r="401" spans="1:3" x14ac:dyDescent="0.25">
      <c r="A401" s="101">
        <v>40012</v>
      </c>
      <c r="B401" s="101" t="s">
        <v>106</v>
      </c>
      <c r="C401" s="101">
        <v>38</v>
      </c>
    </row>
    <row r="402" spans="1:3" x14ac:dyDescent="0.25">
      <c r="A402" s="101">
        <v>40013</v>
      </c>
      <c r="B402" s="101" t="s">
        <v>106</v>
      </c>
      <c r="C402" s="101">
        <v>38</v>
      </c>
    </row>
    <row r="403" spans="1:3" x14ac:dyDescent="0.25">
      <c r="A403" s="101">
        <v>40014</v>
      </c>
      <c r="B403" s="101" t="s">
        <v>106</v>
      </c>
      <c r="C403" s="101">
        <v>38</v>
      </c>
    </row>
    <row r="404" spans="1:3" x14ac:dyDescent="0.25">
      <c r="A404" s="101">
        <v>40016</v>
      </c>
      <c r="B404" s="101" t="s">
        <v>106</v>
      </c>
      <c r="C404" s="101">
        <v>338</v>
      </c>
    </row>
    <row r="405" spans="1:3" x14ac:dyDescent="0.25">
      <c r="A405" s="101">
        <v>40019</v>
      </c>
      <c r="B405" s="101" t="s">
        <v>106</v>
      </c>
      <c r="C405" s="101">
        <v>38</v>
      </c>
    </row>
    <row r="406" spans="1:3" x14ac:dyDescent="0.25">
      <c r="A406" s="101">
        <v>40021</v>
      </c>
      <c r="B406" s="101" t="s">
        <v>106</v>
      </c>
      <c r="C406" s="101">
        <v>38</v>
      </c>
    </row>
    <row r="407" spans="1:3" x14ac:dyDescent="0.25">
      <c r="A407" s="101">
        <v>40024</v>
      </c>
      <c r="B407" s="101" t="s">
        <v>106</v>
      </c>
      <c r="C407" s="101">
        <v>38</v>
      </c>
    </row>
    <row r="408" spans="1:3" x14ac:dyDescent="0.25">
      <c r="A408" s="101">
        <v>40029</v>
      </c>
      <c r="B408" s="101" t="s">
        <v>106</v>
      </c>
      <c r="C408" s="101">
        <v>38</v>
      </c>
    </row>
    <row r="409" spans="1:3" x14ac:dyDescent="0.25">
      <c r="A409" s="101">
        <v>40031</v>
      </c>
      <c r="B409" s="101" t="s">
        <v>106</v>
      </c>
      <c r="C409" s="101">
        <v>38</v>
      </c>
    </row>
    <row r="410" spans="1:3" x14ac:dyDescent="0.25">
      <c r="A410" s="101">
        <v>40035</v>
      </c>
      <c r="B410" s="101" t="s">
        <v>106</v>
      </c>
      <c r="C410" s="101">
        <v>338</v>
      </c>
    </row>
    <row r="411" spans="1:3" x14ac:dyDescent="0.25">
      <c r="A411" s="101">
        <v>40036</v>
      </c>
      <c r="B411" s="101" t="s">
        <v>106</v>
      </c>
      <c r="C411" s="101">
        <v>138</v>
      </c>
    </row>
    <row r="412" spans="1:3" x14ac:dyDescent="0.25">
      <c r="A412" s="101">
        <v>40037</v>
      </c>
      <c r="B412" s="101" t="s">
        <v>106</v>
      </c>
      <c r="C412" s="101">
        <v>38</v>
      </c>
    </row>
    <row r="413" spans="1:3" x14ac:dyDescent="0.25">
      <c r="A413" s="101">
        <v>40038</v>
      </c>
      <c r="B413" s="101" t="s">
        <v>106</v>
      </c>
      <c r="C413" s="101">
        <v>38</v>
      </c>
    </row>
    <row r="414" spans="1:3" x14ac:dyDescent="0.25">
      <c r="A414" s="101">
        <v>40042</v>
      </c>
      <c r="B414" s="101" t="s">
        <v>106</v>
      </c>
      <c r="C414" s="101">
        <v>38</v>
      </c>
    </row>
    <row r="415" spans="1:3" x14ac:dyDescent="0.25">
      <c r="A415" s="101">
        <v>40043</v>
      </c>
      <c r="B415" s="101" t="s">
        <v>106</v>
      </c>
      <c r="C415" s="101">
        <v>38</v>
      </c>
    </row>
    <row r="416" spans="1:3" x14ac:dyDescent="0.25">
      <c r="A416" s="101">
        <v>40044</v>
      </c>
      <c r="B416" s="101" t="s">
        <v>106</v>
      </c>
      <c r="C416" s="101">
        <v>38</v>
      </c>
    </row>
    <row r="417" spans="1:3" x14ac:dyDescent="0.25">
      <c r="A417" s="101">
        <v>40045</v>
      </c>
      <c r="B417" s="101" t="s">
        <v>106</v>
      </c>
      <c r="C417" s="101">
        <v>38</v>
      </c>
    </row>
    <row r="418" spans="1:3" x14ac:dyDescent="0.25">
      <c r="A418" s="101">
        <v>40046</v>
      </c>
      <c r="B418" s="101" t="s">
        <v>106</v>
      </c>
      <c r="C418" s="101">
        <v>38</v>
      </c>
    </row>
    <row r="419" spans="1:3" x14ac:dyDescent="0.25">
      <c r="A419" s="101">
        <v>40050</v>
      </c>
      <c r="B419" s="101" t="s">
        <v>106</v>
      </c>
      <c r="C419" s="101">
        <v>38</v>
      </c>
    </row>
    <row r="420" spans="1:3" x14ac:dyDescent="0.25">
      <c r="A420" s="101">
        <v>40051</v>
      </c>
      <c r="B420" s="101" t="s">
        <v>106</v>
      </c>
      <c r="C420" s="101">
        <v>38</v>
      </c>
    </row>
    <row r="421" spans="1:3" x14ac:dyDescent="0.25">
      <c r="A421" s="101">
        <v>40053</v>
      </c>
      <c r="B421" s="101" t="s">
        <v>106</v>
      </c>
      <c r="C421" s="101">
        <v>38</v>
      </c>
    </row>
    <row r="422" spans="1:3" x14ac:dyDescent="0.25">
      <c r="A422" s="101">
        <v>40054</v>
      </c>
      <c r="B422" s="101" t="s">
        <v>106</v>
      </c>
      <c r="C422" s="101">
        <v>38</v>
      </c>
    </row>
    <row r="423" spans="1:3" x14ac:dyDescent="0.25">
      <c r="A423" s="101">
        <v>40055</v>
      </c>
      <c r="B423" s="101" t="s">
        <v>106</v>
      </c>
      <c r="C423" s="101">
        <v>38</v>
      </c>
    </row>
    <row r="424" spans="1:3" x14ac:dyDescent="0.25">
      <c r="A424" s="101">
        <v>40056</v>
      </c>
      <c r="B424" s="101" t="s">
        <v>106</v>
      </c>
      <c r="C424" s="101">
        <v>38</v>
      </c>
    </row>
    <row r="425" spans="1:3" x14ac:dyDescent="0.25">
      <c r="A425" s="101">
        <v>40058</v>
      </c>
      <c r="B425" s="101" t="s">
        <v>106</v>
      </c>
      <c r="C425" s="101">
        <v>38</v>
      </c>
    </row>
    <row r="426" spans="1:3" x14ac:dyDescent="0.25">
      <c r="A426" s="101">
        <v>40059</v>
      </c>
      <c r="B426" s="101" t="s">
        <v>106</v>
      </c>
      <c r="C426" s="101">
        <v>38</v>
      </c>
    </row>
    <row r="427" spans="1:3" x14ac:dyDescent="0.25">
      <c r="A427" s="101">
        <v>40061</v>
      </c>
      <c r="B427" s="101" t="s">
        <v>106</v>
      </c>
      <c r="C427" s="101">
        <v>7538</v>
      </c>
    </row>
    <row r="428" spans="1:3" x14ac:dyDescent="0.25">
      <c r="A428" s="101">
        <v>40062</v>
      </c>
      <c r="B428" s="101" t="s">
        <v>106</v>
      </c>
      <c r="C428" s="101">
        <v>38</v>
      </c>
    </row>
    <row r="429" spans="1:3" x14ac:dyDescent="0.25">
      <c r="A429" s="101">
        <v>40063</v>
      </c>
      <c r="B429" s="101" t="s">
        <v>106</v>
      </c>
      <c r="C429" s="101">
        <v>38</v>
      </c>
    </row>
    <row r="430" spans="1:3" x14ac:dyDescent="0.25">
      <c r="A430" s="101">
        <v>40066</v>
      </c>
      <c r="B430" s="101" t="s">
        <v>106</v>
      </c>
      <c r="C430" s="101">
        <v>338</v>
      </c>
    </row>
    <row r="431" spans="1:3" x14ac:dyDescent="0.25">
      <c r="A431" s="101">
        <v>40068</v>
      </c>
      <c r="B431" s="101" t="s">
        <v>106</v>
      </c>
      <c r="C431" s="101">
        <v>38</v>
      </c>
    </row>
    <row r="432" spans="1:3" x14ac:dyDescent="0.25">
      <c r="A432" s="101">
        <v>40069</v>
      </c>
      <c r="B432" s="101" t="s">
        <v>106</v>
      </c>
      <c r="C432" s="101">
        <v>38</v>
      </c>
    </row>
    <row r="433" spans="1:3" x14ac:dyDescent="0.25">
      <c r="A433" s="101">
        <v>40070</v>
      </c>
      <c r="B433" s="101" t="s">
        <v>106</v>
      </c>
      <c r="C433" s="101">
        <v>38</v>
      </c>
    </row>
    <row r="434" spans="1:3" x14ac:dyDescent="0.25">
      <c r="A434" s="101">
        <v>40072</v>
      </c>
      <c r="B434" s="101" t="s">
        <v>106</v>
      </c>
      <c r="C434" s="101">
        <v>38</v>
      </c>
    </row>
    <row r="435" spans="1:3" x14ac:dyDescent="0.25">
      <c r="A435" s="101">
        <v>40073</v>
      </c>
      <c r="B435" s="101" t="s">
        <v>106</v>
      </c>
      <c r="C435" s="101">
        <v>38</v>
      </c>
    </row>
    <row r="436" spans="1:3" x14ac:dyDescent="0.25">
      <c r="A436" s="101">
        <v>40074</v>
      </c>
      <c r="B436" s="101" t="s">
        <v>106</v>
      </c>
      <c r="C436" s="101">
        <v>38</v>
      </c>
    </row>
    <row r="437" spans="1:3" x14ac:dyDescent="0.25">
      <c r="A437" s="101">
        <v>40077</v>
      </c>
      <c r="B437" s="101" t="s">
        <v>106</v>
      </c>
      <c r="C437" s="101">
        <v>38</v>
      </c>
    </row>
    <row r="438" spans="1:3" x14ac:dyDescent="0.25">
      <c r="A438" s="101">
        <v>40078</v>
      </c>
      <c r="B438" s="101" t="s">
        <v>106</v>
      </c>
      <c r="C438" s="101">
        <v>238</v>
      </c>
    </row>
    <row r="439" spans="1:3" x14ac:dyDescent="0.25">
      <c r="A439" s="101">
        <v>40081</v>
      </c>
      <c r="B439" s="101" t="s">
        <v>106</v>
      </c>
      <c r="C439" s="101">
        <v>38</v>
      </c>
    </row>
    <row r="440" spans="1:3" x14ac:dyDescent="0.25">
      <c r="A440" s="101">
        <v>40086</v>
      </c>
      <c r="B440" s="101" t="s">
        <v>106</v>
      </c>
      <c r="C440" s="101">
        <v>38</v>
      </c>
    </row>
    <row r="441" spans="1:3" x14ac:dyDescent="0.25">
      <c r="A441" s="101">
        <v>40087</v>
      </c>
      <c r="B441" s="101" t="s">
        <v>106</v>
      </c>
      <c r="C441" s="101">
        <v>38</v>
      </c>
    </row>
    <row r="442" spans="1:3" x14ac:dyDescent="0.25">
      <c r="A442" s="101">
        <v>40088</v>
      </c>
      <c r="B442" s="101" t="s">
        <v>106</v>
      </c>
      <c r="C442" s="101">
        <v>38</v>
      </c>
    </row>
    <row r="443" spans="1:3" x14ac:dyDescent="0.25">
      <c r="A443" s="101">
        <v>40090</v>
      </c>
      <c r="B443" s="101" t="s">
        <v>106</v>
      </c>
      <c r="C443" s="101">
        <v>38</v>
      </c>
    </row>
    <row r="444" spans="1:3" x14ac:dyDescent="0.25">
      <c r="A444" s="101">
        <v>40093</v>
      </c>
      <c r="B444" s="101" t="s">
        <v>106</v>
      </c>
      <c r="C444" s="101">
        <v>38</v>
      </c>
    </row>
    <row r="445" spans="1:3" x14ac:dyDescent="0.25">
      <c r="A445" s="101">
        <v>49038</v>
      </c>
      <c r="B445" s="101" t="s">
        <v>106</v>
      </c>
      <c r="C445" s="101">
        <v>38</v>
      </c>
    </row>
    <row r="446" spans="1:3" x14ac:dyDescent="0.25">
      <c r="A446" s="101">
        <v>190002</v>
      </c>
      <c r="B446" s="101" t="s">
        <v>106</v>
      </c>
      <c r="C446" s="101">
        <v>38</v>
      </c>
    </row>
    <row r="447" spans="1:3" x14ac:dyDescent="0.25">
      <c r="A447" s="101">
        <v>190003</v>
      </c>
      <c r="B447" s="101" t="s">
        <v>106</v>
      </c>
      <c r="C447" s="101">
        <v>38</v>
      </c>
    </row>
    <row r="448" spans="1:3" x14ac:dyDescent="0.25">
      <c r="A448" s="101">
        <v>190004</v>
      </c>
      <c r="B448" s="101" t="s">
        <v>106</v>
      </c>
      <c r="C448" s="101">
        <v>38</v>
      </c>
    </row>
    <row r="449" spans="1:3" x14ac:dyDescent="0.25">
      <c r="A449" s="101">
        <v>190006</v>
      </c>
      <c r="B449" s="101" t="s">
        <v>106</v>
      </c>
      <c r="C449" s="101">
        <v>38</v>
      </c>
    </row>
    <row r="450" spans="1:3" x14ac:dyDescent="0.25">
      <c r="A450" s="101">
        <v>190008</v>
      </c>
      <c r="B450" s="101" t="s">
        <v>106</v>
      </c>
      <c r="C450" s="101">
        <v>138</v>
      </c>
    </row>
    <row r="451" spans="1:3" x14ac:dyDescent="0.25">
      <c r="A451" s="101">
        <v>190009</v>
      </c>
      <c r="B451" s="101" t="s">
        <v>106</v>
      </c>
      <c r="C451" s="101">
        <v>38</v>
      </c>
    </row>
    <row r="452" spans="1:3" x14ac:dyDescent="0.25">
      <c r="A452" s="101">
        <v>190010</v>
      </c>
      <c r="B452" s="101" t="s">
        <v>106</v>
      </c>
      <c r="C452" s="101">
        <v>38</v>
      </c>
    </row>
    <row r="453" spans="1:3" x14ac:dyDescent="0.25">
      <c r="A453" s="101">
        <v>190011</v>
      </c>
      <c r="B453" s="101" t="s">
        <v>106</v>
      </c>
      <c r="C453" s="101">
        <v>38</v>
      </c>
    </row>
    <row r="454" spans="1:3" x14ac:dyDescent="0.25">
      <c r="A454" s="101">
        <v>190012</v>
      </c>
      <c r="B454" s="101" t="s">
        <v>106</v>
      </c>
      <c r="C454" s="101">
        <v>38</v>
      </c>
    </row>
    <row r="455" spans="1:3" x14ac:dyDescent="0.25">
      <c r="A455" s="101">
        <v>190015</v>
      </c>
      <c r="B455" s="101" t="s">
        <v>106</v>
      </c>
      <c r="C455" s="101">
        <v>538</v>
      </c>
    </row>
    <row r="456" spans="1:3" x14ac:dyDescent="0.25">
      <c r="A456" s="102">
        <v>190018</v>
      </c>
      <c r="B456" s="102" t="s">
        <v>106</v>
      </c>
      <c r="C456" s="101">
        <v>38</v>
      </c>
    </row>
    <row r="457" spans="1:3" x14ac:dyDescent="0.25">
      <c r="A457" s="101">
        <v>190019</v>
      </c>
      <c r="B457" s="101" t="s">
        <v>106</v>
      </c>
      <c r="C457" s="101">
        <v>38</v>
      </c>
    </row>
    <row r="458" spans="1:3" x14ac:dyDescent="0.25">
      <c r="A458" s="101">
        <v>190020</v>
      </c>
      <c r="B458" s="101" t="s">
        <v>106</v>
      </c>
      <c r="C458" s="101">
        <v>38</v>
      </c>
    </row>
    <row r="459" spans="1:3" x14ac:dyDescent="0.25">
      <c r="A459" s="101">
        <v>190021</v>
      </c>
      <c r="B459" s="101" t="s">
        <v>106</v>
      </c>
      <c r="C459" s="101">
        <v>38</v>
      </c>
    </row>
    <row r="460" spans="1:3" x14ac:dyDescent="0.25">
      <c r="A460" s="101">
        <v>190022</v>
      </c>
      <c r="B460" s="101" t="s">
        <v>106</v>
      </c>
      <c r="C460" s="101">
        <v>38</v>
      </c>
    </row>
    <row r="461" spans="1:3" x14ac:dyDescent="0.25">
      <c r="A461" s="101">
        <v>190024</v>
      </c>
      <c r="B461" s="101" t="s">
        <v>106</v>
      </c>
      <c r="C461" s="101">
        <v>38</v>
      </c>
    </row>
    <row r="462" spans="1:3" x14ac:dyDescent="0.25">
      <c r="A462" s="101">
        <v>190025</v>
      </c>
      <c r="B462" s="101" t="s">
        <v>106</v>
      </c>
      <c r="C462" s="101">
        <v>438</v>
      </c>
    </row>
    <row r="463" spans="1:3" x14ac:dyDescent="0.25">
      <c r="A463" s="102">
        <v>190027</v>
      </c>
      <c r="B463" s="102" t="s">
        <v>106</v>
      </c>
      <c r="C463" s="101">
        <v>38</v>
      </c>
    </row>
    <row r="464" spans="1:3" x14ac:dyDescent="0.25">
      <c r="A464" s="101">
        <v>190028</v>
      </c>
      <c r="B464" s="101" t="s">
        <v>106</v>
      </c>
      <c r="C464" s="101">
        <v>238</v>
      </c>
    </row>
    <row r="465" spans="1:3" x14ac:dyDescent="0.25">
      <c r="A465" s="102">
        <v>190034</v>
      </c>
      <c r="B465" s="102" t="s">
        <v>106</v>
      </c>
      <c r="C465" s="101">
        <v>38</v>
      </c>
    </row>
    <row r="466" spans="1:3" x14ac:dyDescent="0.25">
      <c r="A466" s="101">
        <v>250006</v>
      </c>
      <c r="B466" s="101" t="s">
        <v>106</v>
      </c>
      <c r="C466" s="101">
        <v>38</v>
      </c>
    </row>
    <row r="467" spans="1:3" x14ac:dyDescent="0.25">
      <c r="A467" s="101">
        <v>250007</v>
      </c>
      <c r="B467" s="101" t="s">
        <v>106</v>
      </c>
      <c r="C467" s="101">
        <v>38</v>
      </c>
    </row>
    <row r="468" spans="1:3" x14ac:dyDescent="0.25">
      <c r="A468" s="101">
        <v>250010</v>
      </c>
      <c r="B468" s="101" t="s">
        <v>106</v>
      </c>
      <c r="C468" s="101">
        <v>38</v>
      </c>
    </row>
    <row r="469" spans="1:3" x14ac:dyDescent="0.25">
      <c r="A469" s="101">
        <v>250014</v>
      </c>
      <c r="B469" s="101" t="s">
        <v>106</v>
      </c>
      <c r="C469" s="101">
        <v>38</v>
      </c>
    </row>
    <row r="470" spans="1:3" x14ac:dyDescent="0.25">
      <c r="A470" s="101">
        <v>250016</v>
      </c>
      <c r="B470" s="101" t="s">
        <v>106</v>
      </c>
      <c r="C470" s="101">
        <v>38</v>
      </c>
    </row>
    <row r="471" spans="1:3" x14ac:dyDescent="0.25">
      <c r="A471" s="101">
        <v>250017</v>
      </c>
      <c r="B471" s="101" t="s">
        <v>106</v>
      </c>
      <c r="C471" s="101">
        <v>38</v>
      </c>
    </row>
    <row r="472" spans="1:3" x14ac:dyDescent="0.25">
      <c r="A472" s="101">
        <v>250018</v>
      </c>
      <c r="B472" s="101" t="s">
        <v>106</v>
      </c>
      <c r="C472" s="101">
        <v>38</v>
      </c>
    </row>
    <row r="473" spans="1:3" x14ac:dyDescent="0.25">
      <c r="A473" s="101">
        <v>250019</v>
      </c>
      <c r="B473" s="101" t="s">
        <v>106</v>
      </c>
      <c r="C473" s="101">
        <v>38</v>
      </c>
    </row>
    <row r="474" spans="1:3" x14ac:dyDescent="0.25">
      <c r="A474" s="101">
        <v>250020</v>
      </c>
      <c r="B474" s="101" t="s">
        <v>106</v>
      </c>
      <c r="C474" s="101">
        <v>38</v>
      </c>
    </row>
    <row r="475" spans="1:3" x14ac:dyDescent="0.25">
      <c r="A475" s="101">
        <v>250022</v>
      </c>
      <c r="B475" s="101" t="s">
        <v>106</v>
      </c>
      <c r="C475" s="101">
        <v>38</v>
      </c>
    </row>
    <row r="476" spans="1:3" x14ac:dyDescent="0.25">
      <c r="A476" s="101">
        <v>250023</v>
      </c>
      <c r="B476" s="101" t="s">
        <v>106</v>
      </c>
      <c r="C476" s="101">
        <v>38</v>
      </c>
    </row>
    <row r="477" spans="1:3" x14ac:dyDescent="0.25">
      <c r="A477" s="101">
        <v>250025</v>
      </c>
      <c r="B477" s="101" t="s">
        <v>106</v>
      </c>
      <c r="C477" s="101">
        <v>38</v>
      </c>
    </row>
    <row r="478" spans="1:3" x14ac:dyDescent="0.25">
      <c r="A478" s="101">
        <v>250027</v>
      </c>
      <c r="B478" s="101" t="s">
        <v>106</v>
      </c>
      <c r="C478" s="101">
        <v>38</v>
      </c>
    </row>
    <row r="479" spans="1:3" x14ac:dyDescent="0.25">
      <c r="A479" s="101">
        <v>250028</v>
      </c>
      <c r="B479" s="101" t="s">
        <v>106</v>
      </c>
      <c r="C479" s="101">
        <v>38</v>
      </c>
    </row>
    <row r="480" spans="1:3" x14ac:dyDescent="0.25">
      <c r="A480" s="101">
        <v>250031</v>
      </c>
      <c r="B480" s="101" t="s">
        <v>106</v>
      </c>
      <c r="C480" s="101">
        <v>338</v>
      </c>
    </row>
    <row r="481" spans="1:3" x14ac:dyDescent="0.25">
      <c r="A481" s="101">
        <v>250033</v>
      </c>
      <c r="B481" s="101" t="s">
        <v>106</v>
      </c>
      <c r="C481" s="101">
        <v>38</v>
      </c>
    </row>
    <row r="482" spans="1:3" x14ac:dyDescent="0.25">
      <c r="A482" s="101">
        <v>250034</v>
      </c>
      <c r="B482" s="101" t="s">
        <v>106</v>
      </c>
      <c r="C482" s="101">
        <v>38</v>
      </c>
    </row>
    <row r="483" spans="1:3" x14ac:dyDescent="0.25">
      <c r="A483" s="101">
        <v>250035</v>
      </c>
      <c r="B483" s="101" t="s">
        <v>106</v>
      </c>
      <c r="C483" s="101">
        <v>38</v>
      </c>
    </row>
    <row r="484" spans="1:3" x14ac:dyDescent="0.25">
      <c r="A484" s="101">
        <v>250036</v>
      </c>
      <c r="B484" s="101" t="s">
        <v>106</v>
      </c>
      <c r="C484" s="101">
        <v>38</v>
      </c>
    </row>
    <row r="485" spans="1:3" x14ac:dyDescent="0.25">
      <c r="A485" s="101">
        <v>250037</v>
      </c>
      <c r="B485" s="101" t="s">
        <v>106</v>
      </c>
      <c r="C485" s="101">
        <v>38</v>
      </c>
    </row>
    <row r="486" spans="1:3" x14ac:dyDescent="0.25">
      <c r="A486" s="101">
        <v>250039</v>
      </c>
      <c r="B486" s="101" t="s">
        <v>106</v>
      </c>
      <c r="C486" s="101">
        <v>38</v>
      </c>
    </row>
    <row r="487" spans="1:3" x14ac:dyDescent="0.25">
      <c r="A487" s="101">
        <v>250040</v>
      </c>
      <c r="B487" s="101" t="s">
        <v>106</v>
      </c>
      <c r="C487" s="101">
        <v>38</v>
      </c>
    </row>
    <row r="488" spans="1:3" x14ac:dyDescent="0.25">
      <c r="A488" s="101">
        <v>250042</v>
      </c>
      <c r="B488" s="101" t="s">
        <v>106</v>
      </c>
      <c r="C488" s="101">
        <v>38</v>
      </c>
    </row>
    <row r="489" spans="1:3" x14ac:dyDescent="0.25">
      <c r="A489" s="107">
        <v>250044</v>
      </c>
      <c r="B489" s="107" t="s">
        <v>106</v>
      </c>
      <c r="C489" s="107">
        <v>38</v>
      </c>
    </row>
    <row r="490" spans="1:3" x14ac:dyDescent="0.25">
      <c r="A490" s="101">
        <v>250045</v>
      </c>
      <c r="B490" s="101" t="s">
        <v>106</v>
      </c>
      <c r="C490" s="101">
        <v>38</v>
      </c>
    </row>
    <row r="491" spans="1:3" x14ac:dyDescent="0.25">
      <c r="A491" s="101">
        <v>250048</v>
      </c>
      <c r="B491" s="101" t="s">
        <v>106</v>
      </c>
      <c r="C491" s="101">
        <v>38</v>
      </c>
    </row>
    <row r="492" spans="1:3" x14ac:dyDescent="0.25">
      <c r="A492" s="101">
        <v>250049</v>
      </c>
      <c r="B492" s="101" t="s">
        <v>106</v>
      </c>
      <c r="C492" s="101">
        <v>38</v>
      </c>
    </row>
    <row r="493" spans="1:3" x14ac:dyDescent="0.25">
      <c r="A493" s="101">
        <v>250051</v>
      </c>
      <c r="B493" s="101" t="s">
        <v>106</v>
      </c>
      <c r="C493" s="101">
        <v>38</v>
      </c>
    </row>
    <row r="494" spans="1:3" x14ac:dyDescent="0.25">
      <c r="A494" s="101">
        <v>250053</v>
      </c>
      <c r="B494" s="101" t="s">
        <v>106</v>
      </c>
      <c r="C494" s="101">
        <v>38</v>
      </c>
    </row>
    <row r="495" spans="1:3" x14ac:dyDescent="0.25">
      <c r="A495" s="101">
        <v>250054</v>
      </c>
      <c r="B495" s="101" t="s">
        <v>106</v>
      </c>
      <c r="C495" s="101">
        <v>38</v>
      </c>
    </row>
    <row r="496" spans="1:3" x14ac:dyDescent="0.25">
      <c r="A496" s="101">
        <v>250055</v>
      </c>
      <c r="B496" s="101" t="s">
        <v>106</v>
      </c>
      <c r="C496" s="101">
        <v>38</v>
      </c>
    </row>
    <row r="497" spans="1:4" x14ac:dyDescent="0.25">
      <c r="A497" s="101">
        <v>250057</v>
      </c>
      <c r="B497" s="101" t="s">
        <v>106</v>
      </c>
      <c r="C497" s="101">
        <v>38</v>
      </c>
    </row>
    <row r="498" spans="1:4" x14ac:dyDescent="0.25">
      <c r="A498" s="101">
        <v>250058</v>
      </c>
      <c r="B498" s="101" t="s">
        <v>106</v>
      </c>
      <c r="C498" s="101">
        <v>38</v>
      </c>
    </row>
    <row r="499" spans="1:4" x14ac:dyDescent="0.25">
      <c r="A499" s="101">
        <v>250059</v>
      </c>
      <c r="B499" s="101" t="s">
        <v>106</v>
      </c>
      <c r="C499" s="101">
        <v>38</v>
      </c>
    </row>
    <row r="500" spans="1:4" x14ac:dyDescent="0.25">
      <c r="A500" s="101">
        <v>250060</v>
      </c>
      <c r="B500" s="101" t="s">
        <v>106</v>
      </c>
      <c r="C500" s="101">
        <v>38</v>
      </c>
    </row>
    <row r="501" spans="1:4" x14ac:dyDescent="0.25">
      <c r="A501" s="101">
        <v>250061</v>
      </c>
      <c r="B501" s="101" t="s">
        <v>106</v>
      </c>
      <c r="C501" s="101">
        <v>38</v>
      </c>
    </row>
    <row r="502" spans="1:4" x14ac:dyDescent="0.25">
      <c r="A502" s="102">
        <v>250062</v>
      </c>
      <c r="B502" s="102" t="s">
        <v>106</v>
      </c>
      <c r="C502" s="101">
        <v>38</v>
      </c>
    </row>
    <row r="503" spans="1:4" x14ac:dyDescent="0.25">
      <c r="A503" s="101">
        <v>170027</v>
      </c>
      <c r="B503" s="101" t="s">
        <v>107</v>
      </c>
      <c r="C503" s="101">
        <v>37</v>
      </c>
    </row>
    <row r="504" spans="1:4" x14ac:dyDescent="0.25">
      <c r="A504" s="101">
        <v>170035</v>
      </c>
      <c r="B504" s="101" t="s">
        <v>107</v>
      </c>
      <c r="C504" s="101">
        <v>37</v>
      </c>
      <c r="D504" s="74"/>
    </row>
    <row r="505" spans="1:4" x14ac:dyDescent="0.25">
      <c r="A505" s="101">
        <v>170056</v>
      </c>
      <c r="B505" s="101" t="s">
        <v>107</v>
      </c>
      <c r="C505" s="101">
        <v>37</v>
      </c>
    </row>
    <row r="506" spans="1:4" x14ac:dyDescent="0.25">
      <c r="A506" s="101">
        <v>170094</v>
      </c>
      <c r="B506" s="101" t="s">
        <v>107</v>
      </c>
      <c r="C506" s="101">
        <v>37</v>
      </c>
    </row>
    <row r="507" spans="1:4" x14ac:dyDescent="0.25">
      <c r="A507" s="101">
        <v>170095</v>
      </c>
      <c r="B507" s="101" t="s">
        <v>107</v>
      </c>
      <c r="C507" s="101">
        <v>37</v>
      </c>
    </row>
    <row r="508" spans="1:4" x14ac:dyDescent="0.25">
      <c r="A508" s="101">
        <v>170096</v>
      </c>
      <c r="B508" s="101" t="s">
        <v>107</v>
      </c>
      <c r="C508" s="101">
        <v>37</v>
      </c>
    </row>
    <row r="509" spans="1:4" x14ac:dyDescent="0.25">
      <c r="A509" s="101">
        <v>170097</v>
      </c>
      <c r="B509" s="101" t="s">
        <v>107</v>
      </c>
      <c r="C509" s="101">
        <v>37</v>
      </c>
    </row>
    <row r="510" spans="1:4" x14ac:dyDescent="0.25">
      <c r="A510" s="101">
        <v>170098</v>
      </c>
      <c r="B510" s="101" t="s">
        <v>107</v>
      </c>
      <c r="C510" s="101">
        <v>37</v>
      </c>
    </row>
    <row r="511" spans="1:4" x14ac:dyDescent="0.25">
      <c r="A511" s="101">
        <v>170100</v>
      </c>
      <c r="B511" s="101" t="s">
        <v>107</v>
      </c>
      <c r="C511" s="101">
        <v>37</v>
      </c>
    </row>
    <row r="512" spans="1:4" x14ac:dyDescent="0.25">
      <c r="A512" s="102">
        <v>170101</v>
      </c>
      <c r="B512" s="102" t="s">
        <v>107</v>
      </c>
      <c r="C512" s="102">
        <v>37</v>
      </c>
    </row>
    <row r="513" spans="1:3" x14ac:dyDescent="0.25">
      <c r="A513" s="101">
        <v>170102</v>
      </c>
      <c r="B513" s="101" t="s">
        <v>107</v>
      </c>
      <c r="C513" s="101">
        <v>37</v>
      </c>
    </row>
    <row r="514" spans="1:3" x14ac:dyDescent="0.25">
      <c r="A514" s="101">
        <v>170118</v>
      </c>
      <c r="B514" s="101" t="s">
        <v>107</v>
      </c>
      <c r="C514" s="101">
        <v>37</v>
      </c>
    </row>
    <row r="515" spans="1:3" x14ac:dyDescent="0.25">
      <c r="A515" s="101">
        <v>170136</v>
      </c>
      <c r="B515" s="101" t="s">
        <v>107</v>
      </c>
      <c r="C515" s="101">
        <v>37</v>
      </c>
    </row>
    <row r="516" spans="1:3" x14ac:dyDescent="0.25">
      <c r="A516" s="101">
        <v>170137</v>
      </c>
      <c r="B516" s="101" t="s">
        <v>107</v>
      </c>
      <c r="C516" s="101">
        <v>37</v>
      </c>
    </row>
    <row r="517" spans="1:3" x14ac:dyDescent="0.25">
      <c r="A517" s="101">
        <v>170141</v>
      </c>
      <c r="B517" s="101" t="s">
        <v>107</v>
      </c>
      <c r="C517" s="101">
        <v>37</v>
      </c>
    </row>
    <row r="518" spans="1:3" x14ac:dyDescent="0.25">
      <c r="A518" s="101">
        <v>170151</v>
      </c>
      <c r="B518" s="101" t="s">
        <v>107</v>
      </c>
      <c r="C518" s="101">
        <v>37</v>
      </c>
    </row>
    <row r="519" spans="1:3" x14ac:dyDescent="0.25">
      <c r="A519" s="108">
        <v>170163</v>
      </c>
      <c r="B519" s="107" t="s">
        <v>107</v>
      </c>
      <c r="C519" s="109">
        <v>460</v>
      </c>
    </row>
    <row r="520" spans="1:3" x14ac:dyDescent="0.25">
      <c r="A520" s="101">
        <v>170164</v>
      </c>
      <c r="B520" s="101" t="s">
        <v>107</v>
      </c>
      <c r="C520" s="101">
        <v>37</v>
      </c>
    </row>
    <row r="521" spans="1:3" x14ac:dyDescent="0.25">
      <c r="A521" s="101">
        <v>170165</v>
      </c>
      <c r="B521" s="101" t="s">
        <v>107</v>
      </c>
      <c r="C521" s="101">
        <v>37</v>
      </c>
    </row>
    <row r="522" spans="1:3" x14ac:dyDescent="0.25">
      <c r="A522" s="101">
        <v>170166</v>
      </c>
      <c r="B522" s="101" t="s">
        <v>107</v>
      </c>
      <c r="C522" s="101">
        <v>37</v>
      </c>
    </row>
    <row r="523" spans="1:3" x14ac:dyDescent="0.25">
      <c r="A523" s="101">
        <v>170203</v>
      </c>
      <c r="B523" s="101" t="s">
        <v>107</v>
      </c>
      <c r="C523" s="101">
        <v>37</v>
      </c>
    </row>
    <row r="524" spans="1:3" x14ac:dyDescent="0.25">
      <c r="A524" s="101">
        <v>170208</v>
      </c>
      <c r="B524" s="101" t="s">
        <v>107</v>
      </c>
      <c r="C524" s="101">
        <v>37</v>
      </c>
    </row>
    <row r="525" spans="1:3" x14ac:dyDescent="0.25">
      <c r="A525" s="101">
        <v>170211</v>
      </c>
      <c r="B525" s="101" t="s">
        <v>107</v>
      </c>
      <c r="C525" s="101">
        <v>37</v>
      </c>
    </row>
    <row r="526" spans="1:3" x14ac:dyDescent="0.25">
      <c r="A526" s="101">
        <v>170212</v>
      </c>
      <c r="B526" s="101" t="s">
        <v>107</v>
      </c>
      <c r="C526" s="101">
        <v>212</v>
      </c>
    </row>
    <row r="527" spans="1:3" x14ac:dyDescent="0.25">
      <c r="A527" s="101">
        <v>170220</v>
      </c>
      <c r="B527" s="101" t="s">
        <v>107</v>
      </c>
      <c r="C527" s="101">
        <v>37</v>
      </c>
    </row>
    <row r="528" spans="1:3" x14ac:dyDescent="0.25">
      <c r="A528" s="101">
        <v>170221</v>
      </c>
      <c r="B528" s="101" t="s">
        <v>107</v>
      </c>
      <c r="C528" s="101">
        <v>37</v>
      </c>
    </row>
    <row r="529" spans="1:3" x14ac:dyDescent="0.25">
      <c r="A529" s="101">
        <v>170222</v>
      </c>
      <c r="B529" s="101" t="s">
        <v>107</v>
      </c>
      <c r="C529" s="101">
        <v>37</v>
      </c>
    </row>
    <row r="530" spans="1:3" x14ac:dyDescent="0.25">
      <c r="A530" s="101">
        <v>170223</v>
      </c>
      <c r="B530" s="101" t="s">
        <v>107</v>
      </c>
      <c r="C530" s="101">
        <v>37</v>
      </c>
    </row>
    <row r="531" spans="1:3" x14ac:dyDescent="0.25">
      <c r="A531" s="102">
        <v>170224</v>
      </c>
      <c r="B531" s="102" t="s">
        <v>107</v>
      </c>
      <c r="C531" s="102">
        <v>37</v>
      </c>
    </row>
    <row r="532" spans="1:3" x14ac:dyDescent="0.25">
      <c r="A532" s="107">
        <v>170228</v>
      </c>
      <c r="B532" s="107" t="s">
        <v>107</v>
      </c>
      <c r="C532" s="107">
        <v>37</v>
      </c>
    </row>
    <row r="533" spans="1:3" x14ac:dyDescent="0.25">
      <c r="A533" s="101">
        <v>179037</v>
      </c>
      <c r="B533" s="101" t="s">
        <v>107</v>
      </c>
      <c r="C533" s="101">
        <v>37</v>
      </c>
    </row>
    <row r="534" spans="1:3" x14ac:dyDescent="0.25">
      <c r="A534" s="102">
        <v>179038</v>
      </c>
      <c r="B534" s="102" t="s">
        <v>107</v>
      </c>
      <c r="C534" s="101">
        <v>37</v>
      </c>
    </row>
    <row r="535" spans="1:3" x14ac:dyDescent="0.25">
      <c r="A535" s="101">
        <v>260059</v>
      </c>
      <c r="B535" s="101" t="s">
        <v>107</v>
      </c>
      <c r="C535" s="101">
        <v>37</v>
      </c>
    </row>
    <row r="536" spans="1:3" x14ac:dyDescent="0.25">
      <c r="A536" s="101">
        <v>260066</v>
      </c>
      <c r="B536" s="101" t="s">
        <v>107</v>
      </c>
      <c r="C536" s="101">
        <v>37</v>
      </c>
    </row>
    <row r="537" spans="1:3" x14ac:dyDescent="0.25">
      <c r="A537" s="101">
        <v>260081</v>
      </c>
      <c r="B537" s="101" t="s">
        <v>107</v>
      </c>
      <c r="C537" s="101">
        <v>37</v>
      </c>
    </row>
    <row r="538" spans="1:3" x14ac:dyDescent="0.25">
      <c r="A538" s="101">
        <v>260091</v>
      </c>
      <c r="B538" s="101" t="s">
        <v>107</v>
      </c>
      <c r="C538" s="101">
        <v>37</v>
      </c>
    </row>
    <row r="539" spans="1:3" x14ac:dyDescent="0.25">
      <c r="A539" s="101">
        <v>260110</v>
      </c>
      <c r="B539" s="101" t="s">
        <v>107</v>
      </c>
      <c r="C539" s="101">
        <v>37</v>
      </c>
    </row>
    <row r="540" spans="1:3" x14ac:dyDescent="0.25">
      <c r="A540" s="101">
        <v>260127</v>
      </c>
      <c r="B540" s="101" t="s">
        <v>107</v>
      </c>
      <c r="C540" s="101">
        <v>37</v>
      </c>
    </row>
    <row r="541" spans="1:3" x14ac:dyDescent="0.25">
      <c r="A541" s="101">
        <v>260128</v>
      </c>
      <c r="B541" s="101" t="s">
        <v>107</v>
      </c>
      <c r="C541" s="101">
        <v>37</v>
      </c>
    </row>
    <row r="542" spans="1:3" x14ac:dyDescent="0.25">
      <c r="A542" s="102">
        <v>260138</v>
      </c>
      <c r="B542" s="102" t="s">
        <v>107</v>
      </c>
      <c r="C542" s="101">
        <v>37</v>
      </c>
    </row>
    <row r="543" spans="1:3" x14ac:dyDescent="0.25">
      <c r="A543" s="101">
        <v>260151</v>
      </c>
      <c r="B543" s="101" t="s">
        <v>107</v>
      </c>
      <c r="C543" s="101">
        <v>37</v>
      </c>
    </row>
    <row r="544" spans="1:3" x14ac:dyDescent="0.25">
      <c r="A544" s="101">
        <v>260158</v>
      </c>
      <c r="B544" s="101" t="s">
        <v>107</v>
      </c>
      <c r="C544" s="101">
        <v>37</v>
      </c>
    </row>
    <row r="545" spans="1:3" x14ac:dyDescent="0.25">
      <c r="A545" s="101">
        <v>260217</v>
      </c>
      <c r="B545" s="101" t="s">
        <v>107</v>
      </c>
      <c r="C545" s="101">
        <v>37</v>
      </c>
    </row>
    <row r="546" spans="1:3" x14ac:dyDescent="0.25">
      <c r="A546" s="101">
        <v>260218</v>
      </c>
      <c r="B546" s="101" t="s">
        <v>107</v>
      </c>
      <c r="C546" s="101">
        <v>37</v>
      </c>
    </row>
    <row r="547" spans="1:3" x14ac:dyDescent="0.25">
      <c r="A547" s="101">
        <v>260219</v>
      </c>
      <c r="B547" s="101" t="s">
        <v>107</v>
      </c>
      <c r="C547" s="101">
        <v>37</v>
      </c>
    </row>
    <row r="548" spans="1:3" x14ac:dyDescent="0.25">
      <c r="A548" s="101">
        <v>260220</v>
      </c>
      <c r="B548" s="101" t="s">
        <v>107</v>
      </c>
      <c r="C548" s="101">
        <v>37</v>
      </c>
    </row>
    <row r="549" spans="1:3" x14ac:dyDescent="0.25">
      <c r="A549" s="101">
        <v>260231</v>
      </c>
      <c r="B549" s="101" t="s">
        <v>107</v>
      </c>
      <c r="C549" s="101">
        <v>37</v>
      </c>
    </row>
    <row r="550" spans="1:3" x14ac:dyDescent="0.25">
      <c r="A550" s="101">
        <v>260233</v>
      </c>
      <c r="B550" s="101" t="s">
        <v>107</v>
      </c>
      <c r="C550" s="101">
        <v>37</v>
      </c>
    </row>
    <row r="551" spans="1:3" x14ac:dyDescent="0.25">
      <c r="A551" s="101">
        <v>260235</v>
      </c>
      <c r="B551" s="101" t="s">
        <v>107</v>
      </c>
      <c r="C551" s="101">
        <v>37</v>
      </c>
    </row>
    <row r="552" spans="1:3" x14ac:dyDescent="0.25">
      <c r="A552" s="101">
        <v>260236</v>
      </c>
      <c r="B552" s="101" t="s">
        <v>107</v>
      </c>
      <c r="C552" s="101">
        <v>37</v>
      </c>
    </row>
    <row r="553" spans="1:3" x14ac:dyDescent="0.25">
      <c r="A553" s="101">
        <v>260237</v>
      </c>
      <c r="B553" s="101" t="s">
        <v>107</v>
      </c>
      <c r="C553" s="101">
        <v>37</v>
      </c>
    </row>
    <row r="554" spans="1:3" x14ac:dyDescent="0.25">
      <c r="A554" s="101">
        <v>260238</v>
      </c>
      <c r="B554" s="101" t="s">
        <v>107</v>
      </c>
      <c r="C554" s="101">
        <v>37</v>
      </c>
    </row>
    <row r="555" spans="1:3" x14ac:dyDescent="0.25">
      <c r="A555" s="101">
        <v>260239</v>
      </c>
      <c r="B555" s="101" t="s">
        <v>107</v>
      </c>
      <c r="C555" s="101">
        <v>37</v>
      </c>
    </row>
    <row r="556" spans="1:3" x14ac:dyDescent="0.25">
      <c r="A556" s="101">
        <v>260240</v>
      </c>
      <c r="B556" s="101" t="s">
        <v>107</v>
      </c>
      <c r="C556" s="101">
        <v>37</v>
      </c>
    </row>
    <row r="557" spans="1:3" x14ac:dyDescent="0.25">
      <c r="A557" s="101">
        <v>260241</v>
      </c>
      <c r="B557" s="101" t="s">
        <v>107</v>
      </c>
      <c r="C557" s="101">
        <v>37</v>
      </c>
    </row>
    <row r="558" spans="1:3" x14ac:dyDescent="0.25">
      <c r="A558" s="101">
        <v>260242</v>
      </c>
      <c r="B558" s="101" t="s">
        <v>107</v>
      </c>
      <c r="C558" s="101">
        <v>37</v>
      </c>
    </row>
    <row r="559" spans="1:3" x14ac:dyDescent="0.25">
      <c r="A559" s="101">
        <v>260243</v>
      </c>
      <c r="B559" s="101" t="s">
        <v>107</v>
      </c>
      <c r="C559" s="101">
        <v>37</v>
      </c>
    </row>
    <row r="560" spans="1:3" x14ac:dyDescent="0.25">
      <c r="A560" s="101">
        <v>260244</v>
      </c>
      <c r="B560" s="101" t="s">
        <v>107</v>
      </c>
      <c r="C560" s="101">
        <v>37</v>
      </c>
    </row>
    <row r="561" spans="1:3" x14ac:dyDescent="0.25">
      <c r="A561" s="101">
        <v>260246</v>
      </c>
      <c r="B561" s="101" t="s">
        <v>107</v>
      </c>
      <c r="C561" s="101">
        <v>37</v>
      </c>
    </row>
    <row r="562" spans="1:3" x14ac:dyDescent="0.25">
      <c r="A562" s="101">
        <v>260249</v>
      </c>
      <c r="B562" s="101" t="s">
        <v>107</v>
      </c>
      <c r="C562" s="101">
        <v>37</v>
      </c>
    </row>
    <row r="563" spans="1:3" x14ac:dyDescent="0.25">
      <c r="A563" s="101">
        <v>260250</v>
      </c>
      <c r="B563" s="101" t="s">
        <v>107</v>
      </c>
      <c r="C563" s="101">
        <v>37</v>
      </c>
    </row>
    <row r="564" spans="1:3" x14ac:dyDescent="0.25">
      <c r="A564" s="101">
        <v>260251</v>
      </c>
      <c r="B564" s="101" t="s">
        <v>107</v>
      </c>
      <c r="C564" s="101">
        <v>37</v>
      </c>
    </row>
    <row r="565" spans="1:3" x14ac:dyDescent="0.25">
      <c r="A565" s="101">
        <v>260252</v>
      </c>
      <c r="B565" s="101" t="s">
        <v>107</v>
      </c>
      <c r="C565" s="101">
        <v>37</v>
      </c>
    </row>
    <row r="566" spans="1:3" x14ac:dyDescent="0.25">
      <c r="A566" s="101">
        <v>260253</v>
      </c>
      <c r="B566" s="101" t="s">
        <v>107</v>
      </c>
      <c r="C566" s="101">
        <v>37</v>
      </c>
    </row>
    <row r="567" spans="1:3" x14ac:dyDescent="0.25">
      <c r="A567" s="101">
        <v>260259</v>
      </c>
      <c r="B567" s="101" t="s">
        <v>107</v>
      </c>
      <c r="C567" s="101">
        <v>37</v>
      </c>
    </row>
    <row r="568" spans="1:3" x14ac:dyDescent="0.25">
      <c r="A568" s="101">
        <v>260280</v>
      </c>
      <c r="B568" s="101" t="s">
        <v>107</v>
      </c>
      <c r="C568" s="101">
        <v>37</v>
      </c>
    </row>
    <row r="569" spans="1:3" x14ac:dyDescent="0.25">
      <c r="A569" s="101">
        <v>260281</v>
      </c>
      <c r="B569" s="101" t="s">
        <v>107</v>
      </c>
      <c r="C569" s="101">
        <v>37</v>
      </c>
    </row>
    <row r="570" spans="1:3" x14ac:dyDescent="0.25">
      <c r="A570" s="101">
        <v>260286</v>
      </c>
      <c r="B570" s="101" t="s">
        <v>107</v>
      </c>
      <c r="C570" s="101">
        <v>37</v>
      </c>
    </row>
    <row r="571" spans="1:3" x14ac:dyDescent="0.25">
      <c r="A571" s="101">
        <v>260289</v>
      </c>
      <c r="B571" s="101" t="s">
        <v>107</v>
      </c>
      <c r="C571" s="101">
        <v>37</v>
      </c>
    </row>
    <row r="572" spans="1:3" x14ac:dyDescent="0.25">
      <c r="A572" s="101">
        <v>260313</v>
      </c>
      <c r="B572" s="101" t="s">
        <v>107</v>
      </c>
      <c r="C572" s="101">
        <v>37</v>
      </c>
    </row>
    <row r="573" spans="1:3" x14ac:dyDescent="0.25">
      <c r="A573" s="101">
        <v>260361</v>
      </c>
      <c r="B573" s="101" t="s">
        <v>107</v>
      </c>
      <c r="C573" s="101">
        <v>37</v>
      </c>
    </row>
    <row r="574" spans="1:3" x14ac:dyDescent="0.25">
      <c r="A574" s="101">
        <v>260364</v>
      </c>
      <c r="B574" s="101" t="s">
        <v>107</v>
      </c>
      <c r="C574" s="101">
        <v>37</v>
      </c>
    </row>
    <row r="575" spans="1:3" x14ac:dyDescent="0.25">
      <c r="A575" s="101">
        <v>260368</v>
      </c>
      <c r="B575" s="101" t="s">
        <v>107</v>
      </c>
      <c r="C575" s="101">
        <v>37</v>
      </c>
    </row>
    <row r="576" spans="1:3" x14ac:dyDescent="0.25">
      <c r="A576" s="101">
        <v>260408</v>
      </c>
      <c r="B576" s="101" t="s">
        <v>107</v>
      </c>
      <c r="C576" s="101">
        <v>37</v>
      </c>
    </row>
    <row r="577" spans="1:4" x14ac:dyDescent="0.25">
      <c r="A577" s="101">
        <v>260450</v>
      </c>
      <c r="B577" s="101" t="s">
        <v>107</v>
      </c>
      <c r="C577" s="101">
        <v>37</v>
      </c>
    </row>
    <row r="578" spans="1:4" x14ac:dyDescent="0.25">
      <c r="A578" s="102">
        <v>260451</v>
      </c>
      <c r="B578" s="102" t="s">
        <v>107</v>
      </c>
      <c r="C578" s="101">
        <v>37</v>
      </c>
    </row>
    <row r="579" spans="1:4" x14ac:dyDescent="0.25">
      <c r="A579" s="101">
        <v>260460</v>
      </c>
      <c r="B579" s="101" t="s">
        <v>107</v>
      </c>
      <c r="C579" s="101">
        <v>460</v>
      </c>
    </row>
    <row r="580" spans="1:4" x14ac:dyDescent="0.25">
      <c r="A580" s="101">
        <v>260463</v>
      </c>
      <c r="B580" s="101" t="s">
        <v>107</v>
      </c>
      <c r="C580" s="101">
        <v>37</v>
      </c>
    </row>
    <row r="581" spans="1:4" x14ac:dyDescent="0.25">
      <c r="A581" s="101">
        <v>260465</v>
      </c>
      <c r="B581" s="101" t="s">
        <v>107</v>
      </c>
      <c r="C581" s="101">
        <v>37</v>
      </c>
    </row>
    <row r="582" spans="1:4" x14ac:dyDescent="0.25">
      <c r="A582" s="101">
        <v>260476</v>
      </c>
      <c r="B582" s="101" t="s">
        <v>107</v>
      </c>
      <c r="C582" s="101">
        <v>37</v>
      </c>
    </row>
    <row r="583" spans="1:4" x14ac:dyDescent="0.25">
      <c r="A583" s="101">
        <v>260484</v>
      </c>
      <c r="B583" s="101" t="s">
        <v>107</v>
      </c>
      <c r="C583" s="101">
        <v>37</v>
      </c>
    </row>
    <row r="584" spans="1:4" x14ac:dyDescent="0.25">
      <c r="A584" s="101">
        <v>260491</v>
      </c>
      <c r="B584" s="101" t="s">
        <v>107</v>
      </c>
      <c r="C584" s="101">
        <v>37</v>
      </c>
      <c r="D584" s="74"/>
    </row>
    <row r="585" spans="1:4" x14ac:dyDescent="0.25">
      <c r="A585" s="101">
        <v>260493</v>
      </c>
      <c r="B585" s="101" t="s">
        <v>107</v>
      </c>
      <c r="C585" s="101">
        <v>37</v>
      </c>
    </row>
    <row r="586" spans="1:4" x14ac:dyDescent="0.25">
      <c r="A586" s="102">
        <v>260500</v>
      </c>
      <c r="B586" s="102" t="s">
        <v>107</v>
      </c>
      <c r="C586" s="101">
        <v>37</v>
      </c>
    </row>
    <row r="587" spans="1:4" x14ac:dyDescent="0.25">
      <c r="A587" s="102">
        <v>260507</v>
      </c>
      <c r="B587" s="102" t="s">
        <v>107</v>
      </c>
      <c r="C587" s="101">
        <v>37</v>
      </c>
    </row>
    <row r="588" spans="1:4" x14ac:dyDescent="0.25">
      <c r="A588" s="102">
        <v>260512</v>
      </c>
      <c r="B588" s="102" t="s">
        <v>107</v>
      </c>
      <c r="C588" s="101">
        <v>37</v>
      </c>
    </row>
    <row r="589" spans="1:4" x14ac:dyDescent="0.25">
      <c r="A589" s="107">
        <v>260514</v>
      </c>
      <c r="B589" s="107" t="s">
        <v>107</v>
      </c>
      <c r="C589" s="101">
        <v>37</v>
      </c>
    </row>
    <row r="590" spans="1:4" x14ac:dyDescent="0.25">
      <c r="A590" s="107">
        <v>260523</v>
      </c>
      <c r="B590" s="107" t="s">
        <v>107</v>
      </c>
      <c r="C590" s="107">
        <v>37</v>
      </c>
    </row>
    <row r="591" spans="1:4" x14ac:dyDescent="0.25">
      <c r="A591" s="107">
        <v>170227</v>
      </c>
      <c r="B591" s="107" t="s">
        <v>107</v>
      </c>
      <c r="C591" s="107">
        <v>37</v>
      </c>
    </row>
    <row r="592" spans="1:4" x14ac:dyDescent="0.25">
      <c r="A592" s="102">
        <v>140249</v>
      </c>
      <c r="B592" s="102" t="s">
        <v>405</v>
      </c>
      <c r="C592" s="102">
        <v>11</v>
      </c>
    </row>
    <row r="593" spans="1:3" x14ac:dyDescent="0.25">
      <c r="A593" s="101">
        <v>140020</v>
      </c>
      <c r="B593" s="101" t="s">
        <v>375</v>
      </c>
      <c r="C593" s="101">
        <v>11</v>
      </c>
    </row>
    <row r="594" spans="1:3" x14ac:dyDescent="0.25">
      <c r="A594" s="101">
        <v>140021</v>
      </c>
      <c r="B594" s="101" t="s">
        <v>375</v>
      </c>
      <c r="C594" s="101">
        <v>11</v>
      </c>
    </row>
    <row r="595" spans="1:3" x14ac:dyDescent="0.25">
      <c r="A595" s="101">
        <v>140022</v>
      </c>
      <c r="B595" s="101" t="s">
        <v>375</v>
      </c>
      <c r="C595" s="101">
        <v>11</v>
      </c>
    </row>
    <row r="596" spans="1:3" x14ac:dyDescent="0.25">
      <c r="A596" s="101">
        <v>140024</v>
      </c>
      <c r="B596" s="101" t="s">
        <v>375</v>
      </c>
      <c r="C596" s="101">
        <v>11</v>
      </c>
    </row>
    <row r="597" spans="1:3" x14ac:dyDescent="0.25">
      <c r="A597" s="101">
        <v>140025</v>
      </c>
      <c r="B597" s="101" t="s">
        <v>375</v>
      </c>
      <c r="C597" s="101">
        <v>11</v>
      </c>
    </row>
    <row r="598" spans="1:3" x14ac:dyDescent="0.25">
      <c r="A598" s="101">
        <v>140026</v>
      </c>
      <c r="B598" s="101" t="s">
        <v>375</v>
      </c>
      <c r="C598" s="101">
        <v>11</v>
      </c>
    </row>
    <row r="599" spans="1:3" x14ac:dyDescent="0.25">
      <c r="A599" s="101">
        <v>140027</v>
      </c>
      <c r="B599" s="101" t="s">
        <v>375</v>
      </c>
      <c r="C599" s="101">
        <v>11</v>
      </c>
    </row>
    <row r="600" spans="1:3" x14ac:dyDescent="0.25">
      <c r="A600" s="101">
        <v>140028</v>
      </c>
      <c r="B600" s="101" t="s">
        <v>375</v>
      </c>
      <c r="C600" s="101">
        <v>11</v>
      </c>
    </row>
    <row r="601" spans="1:3" x14ac:dyDescent="0.25">
      <c r="A601" s="101">
        <v>140030</v>
      </c>
      <c r="B601" s="101" t="s">
        <v>375</v>
      </c>
      <c r="C601" s="101">
        <v>11</v>
      </c>
    </row>
    <row r="602" spans="1:3" x14ac:dyDescent="0.25">
      <c r="A602" s="101">
        <v>140031</v>
      </c>
      <c r="B602" s="101" t="s">
        <v>375</v>
      </c>
      <c r="C602" s="101">
        <v>11</v>
      </c>
    </row>
    <row r="603" spans="1:3" x14ac:dyDescent="0.25">
      <c r="A603" s="101">
        <v>140032</v>
      </c>
      <c r="B603" s="101" t="s">
        <v>375</v>
      </c>
      <c r="C603" s="101">
        <v>11</v>
      </c>
    </row>
    <row r="604" spans="1:3" x14ac:dyDescent="0.25">
      <c r="A604" s="101">
        <v>140033</v>
      </c>
      <c r="B604" s="101" t="s">
        <v>375</v>
      </c>
      <c r="C604" s="101">
        <v>11</v>
      </c>
    </row>
    <row r="605" spans="1:3" x14ac:dyDescent="0.25">
      <c r="A605" s="101">
        <v>140034</v>
      </c>
      <c r="B605" s="101" t="s">
        <v>375</v>
      </c>
      <c r="C605" s="101">
        <v>11</v>
      </c>
    </row>
    <row r="606" spans="1:3" x14ac:dyDescent="0.25">
      <c r="A606" s="101">
        <v>140035</v>
      </c>
      <c r="B606" s="101" t="s">
        <v>375</v>
      </c>
      <c r="C606" s="101">
        <v>11</v>
      </c>
    </row>
    <row r="607" spans="1:3" x14ac:dyDescent="0.25">
      <c r="A607" s="101">
        <v>140038</v>
      </c>
      <c r="B607" s="101" t="s">
        <v>375</v>
      </c>
      <c r="C607" s="101">
        <v>11</v>
      </c>
    </row>
    <row r="608" spans="1:3" x14ac:dyDescent="0.25">
      <c r="A608" s="101">
        <v>140039</v>
      </c>
      <c r="B608" s="101" t="s">
        <v>375</v>
      </c>
      <c r="C608" s="101">
        <v>11</v>
      </c>
    </row>
    <row r="609" spans="1:3" x14ac:dyDescent="0.25">
      <c r="A609" s="101">
        <v>140043</v>
      </c>
      <c r="B609" s="101" t="s">
        <v>375</v>
      </c>
      <c r="C609" s="101">
        <v>11</v>
      </c>
    </row>
    <row r="610" spans="1:3" x14ac:dyDescent="0.25">
      <c r="A610" s="101">
        <v>140046</v>
      </c>
      <c r="B610" s="101" t="s">
        <v>375</v>
      </c>
      <c r="C610" s="101">
        <v>11</v>
      </c>
    </row>
    <row r="611" spans="1:3" x14ac:dyDescent="0.25">
      <c r="A611" s="101">
        <v>140047</v>
      </c>
      <c r="B611" s="101" t="s">
        <v>375</v>
      </c>
      <c r="C611" s="101">
        <v>11</v>
      </c>
    </row>
    <row r="612" spans="1:3" x14ac:dyDescent="0.25">
      <c r="A612" s="101">
        <v>140048</v>
      </c>
      <c r="B612" s="101" t="s">
        <v>375</v>
      </c>
      <c r="C612" s="101">
        <v>11</v>
      </c>
    </row>
    <row r="613" spans="1:3" x14ac:dyDescent="0.25">
      <c r="A613" s="101">
        <v>140049</v>
      </c>
      <c r="B613" s="101" t="s">
        <v>375</v>
      </c>
      <c r="C613" s="101">
        <v>11</v>
      </c>
    </row>
    <row r="614" spans="1:3" x14ac:dyDescent="0.25">
      <c r="A614" s="101">
        <v>140051</v>
      </c>
      <c r="B614" s="101" t="s">
        <v>375</v>
      </c>
      <c r="C614" s="101">
        <v>11</v>
      </c>
    </row>
    <row r="615" spans="1:3" x14ac:dyDescent="0.25">
      <c r="A615" s="101">
        <v>140053</v>
      </c>
      <c r="B615" s="101" t="s">
        <v>375</v>
      </c>
      <c r="C615" s="101">
        <v>11</v>
      </c>
    </row>
    <row r="616" spans="1:3" x14ac:dyDescent="0.25">
      <c r="A616" s="101">
        <v>140054</v>
      </c>
      <c r="B616" s="101" t="s">
        <v>375</v>
      </c>
      <c r="C616" s="101">
        <v>11</v>
      </c>
    </row>
    <row r="617" spans="1:3" x14ac:dyDescent="0.25">
      <c r="A617" s="101">
        <v>140055</v>
      </c>
      <c r="B617" s="101" t="s">
        <v>375</v>
      </c>
      <c r="C617" s="101">
        <v>11</v>
      </c>
    </row>
    <row r="618" spans="1:3" x14ac:dyDescent="0.25">
      <c r="A618" s="101">
        <v>140056</v>
      </c>
      <c r="B618" s="101" t="s">
        <v>375</v>
      </c>
      <c r="C618" s="101">
        <v>11</v>
      </c>
    </row>
    <row r="619" spans="1:3" x14ac:dyDescent="0.25">
      <c r="A619" s="101">
        <v>140057</v>
      </c>
      <c r="B619" s="101" t="s">
        <v>375</v>
      </c>
      <c r="C619" s="101">
        <v>11</v>
      </c>
    </row>
    <row r="620" spans="1:3" x14ac:dyDescent="0.25">
      <c r="A620" s="101">
        <v>140058</v>
      </c>
      <c r="B620" s="101" t="s">
        <v>375</v>
      </c>
      <c r="C620" s="101">
        <v>11</v>
      </c>
    </row>
    <row r="621" spans="1:3" x14ac:dyDescent="0.25">
      <c r="A621" s="101">
        <v>140060</v>
      </c>
      <c r="B621" s="101" t="s">
        <v>375</v>
      </c>
      <c r="C621" s="101">
        <v>11</v>
      </c>
    </row>
    <row r="622" spans="1:3" x14ac:dyDescent="0.25">
      <c r="A622" s="101">
        <v>140062</v>
      </c>
      <c r="B622" s="101" t="s">
        <v>375</v>
      </c>
      <c r="C622" s="101">
        <v>11</v>
      </c>
    </row>
    <row r="623" spans="1:3" x14ac:dyDescent="0.25">
      <c r="A623" s="101">
        <v>140065</v>
      </c>
      <c r="B623" s="101" t="s">
        <v>375</v>
      </c>
      <c r="C623" s="101">
        <v>11</v>
      </c>
    </row>
    <row r="624" spans="1:3" x14ac:dyDescent="0.25">
      <c r="A624" s="101">
        <v>140066</v>
      </c>
      <c r="B624" s="101" t="s">
        <v>375</v>
      </c>
      <c r="C624" s="101">
        <v>11</v>
      </c>
    </row>
    <row r="625" spans="1:3" x14ac:dyDescent="0.25">
      <c r="A625" s="101">
        <v>140067</v>
      </c>
      <c r="B625" s="101" t="s">
        <v>375</v>
      </c>
      <c r="C625" s="101">
        <v>11</v>
      </c>
    </row>
    <row r="626" spans="1:3" x14ac:dyDescent="0.25">
      <c r="A626" s="101">
        <v>140069</v>
      </c>
      <c r="B626" s="101" t="s">
        <v>375</v>
      </c>
      <c r="C626" s="101">
        <v>11</v>
      </c>
    </row>
    <row r="627" spans="1:3" x14ac:dyDescent="0.25">
      <c r="A627" s="101">
        <v>140070</v>
      </c>
      <c r="B627" s="101" t="s">
        <v>375</v>
      </c>
      <c r="C627" s="101">
        <v>11</v>
      </c>
    </row>
    <row r="628" spans="1:3" x14ac:dyDescent="0.25">
      <c r="A628" s="101">
        <v>140071</v>
      </c>
      <c r="B628" s="101" t="s">
        <v>375</v>
      </c>
      <c r="C628" s="101">
        <v>11</v>
      </c>
    </row>
    <row r="629" spans="1:3" x14ac:dyDescent="0.25">
      <c r="A629" s="101">
        <v>140073</v>
      </c>
      <c r="B629" s="101" t="s">
        <v>375</v>
      </c>
      <c r="C629" s="101">
        <v>11</v>
      </c>
    </row>
    <row r="630" spans="1:3" x14ac:dyDescent="0.25">
      <c r="A630" s="101">
        <v>140075</v>
      </c>
      <c r="B630" s="101" t="s">
        <v>375</v>
      </c>
      <c r="C630" s="101">
        <v>11</v>
      </c>
    </row>
    <row r="631" spans="1:3" x14ac:dyDescent="0.25">
      <c r="A631" s="101">
        <v>140076</v>
      </c>
      <c r="B631" s="101" t="s">
        <v>375</v>
      </c>
      <c r="C631" s="101">
        <v>11</v>
      </c>
    </row>
    <row r="632" spans="1:3" x14ac:dyDescent="0.25">
      <c r="A632" s="101">
        <v>140077</v>
      </c>
      <c r="B632" s="101" t="s">
        <v>375</v>
      </c>
      <c r="C632" s="101">
        <v>11</v>
      </c>
    </row>
    <row r="633" spans="1:3" x14ac:dyDescent="0.25">
      <c r="A633" s="101">
        <v>140078</v>
      </c>
      <c r="B633" s="101" t="s">
        <v>375</v>
      </c>
      <c r="C633" s="101">
        <v>11</v>
      </c>
    </row>
    <row r="634" spans="1:3" x14ac:dyDescent="0.25">
      <c r="A634" s="101">
        <v>140079</v>
      </c>
      <c r="B634" s="101" t="s">
        <v>375</v>
      </c>
      <c r="C634" s="101">
        <v>11</v>
      </c>
    </row>
    <row r="635" spans="1:3" x14ac:dyDescent="0.25">
      <c r="A635" s="101">
        <v>140081</v>
      </c>
      <c r="B635" s="101" t="s">
        <v>375</v>
      </c>
      <c r="C635" s="101">
        <v>11</v>
      </c>
    </row>
    <row r="636" spans="1:3" x14ac:dyDescent="0.25">
      <c r="A636" s="101">
        <v>140083</v>
      </c>
      <c r="B636" s="101" t="s">
        <v>375</v>
      </c>
      <c r="C636" s="101">
        <v>11</v>
      </c>
    </row>
    <row r="637" spans="1:3" x14ac:dyDescent="0.25">
      <c r="A637" s="101">
        <v>140084</v>
      </c>
      <c r="B637" s="101" t="s">
        <v>375</v>
      </c>
      <c r="C637" s="101">
        <v>11</v>
      </c>
    </row>
    <row r="638" spans="1:3" x14ac:dyDescent="0.25">
      <c r="A638" s="101">
        <v>140086</v>
      </c>
      <c r="B638" s="101" t="s">
        <v>375</v>
      </c>
      <c r="C638" s="101">
        <v>11</v>
      </c>
    </row>
    <row r="639" spans="1:3" x14ac:dyDescent="0.25">
      <c r="A639" s="101">
        <v>140087</v>
      </c>
      <c r="B639" s="101" t="s">
        <v>375</v>
      </c>
      <c r="C639" s="101">
        <v>11</v>
      </c>
    </row>
    <row r="640" spans="1:3" x14ac:dyDescent="0.25">
      <c r="A640" s="101">
        <v>140088</v>
      </c>
      <c r="B640" s="101" t="s">
        <v>375</v>
      </c>
      <c r="C640" s="101">
        <v>11</v>
      </c>
    </row>
    <row r="641" spans="1:3" x14ac:dyDescent="0.25">
      <c r="A641" s="101">
        <v>140089</v>
      </c>
      <c r="B641" s="101" t="s">
        <v>375</v>
      </c>
      <c r="C641" s="101">
        <v>11</v>
      </c>
    </row>
    <row r="642" spans="1:3" x14ac:dyDescent="0.25">
      <c r="A642" s="101">
        <v>140090</v>
      </c>
      <c r="B642" s="101" t="s">
        <v>375</v>
      </c>
      <c r="C642" s="101">
        <v>11</v>
      </c>
    </row>
    <row r="643" spans="1:3" x14ac:dyDescent="0.25">
      <c r="A643" s="101">
        <v>140091</v>
      </c>
      <c r="B643" s="101" t="s">
        <v>375</v>
      </c>
      <c r="C643" s="101">
        <v>11</v>
      </c>
    </row>
    <row r="644" spans="1:3" x14ac:dyDescent="0.25">
      <c r="A644" s="101">
        <v>140093</v>
      </c>
      <c r="B644" s="101" t="s">
        <v>375</v>
      </c>
      <c r="C644" s="101">
        <v>11</v>
      </c>
    </row>
    <row r="645" spans="1:3" x14ac:dyDescent="0.25">
      <c r="A645" s="101">
        <v>140095</v>
      </c>
      <c r="B645" s="101" t="s">
        <v>375</v>
      </c>
      <c r="C645" s="101">
        <v>11</v>
      </c>
    </row>
    <row r="646" spans="1:3" x14ac:dyDescent="0.25">
      <c r="A646" s="101">
        <v>140097</v>
      </c>
      <c r="B646" s="101" t="s">
        <v>375</v>
      </c>
      <c r="C646" s="101">
        <v>11</v>
      </c>
    </row>
    <row r="647" spans="1:3" x14ac:dyDescent="0.25">
      <c r="A647" s="101">
        <v>140098</v>
      </c>
      <c r="B647" s="101" t="s">
        <v>375</v>
      </c>
      <c r="C647" s="101">
        <v>11</v>
      </c>
    </row>
    <row r="648" spans="1:3" x14ac:dyDescent="0.25">
      <c r="A648" s="101">
        <v>140099</v>
      </c>
      <c r="B648" s="101" t="s">
        <v>375</v>
      </c>
      <c r="C648" s="101">
        <v>11</v>
      </c>
    </row>
    <row r="649" spans="1:3" x14ac:dyDescent="0.25">
      <c r="A649" s="101">
        <v>140101</v>
      </c>
      <c r="B649" s="101" t="s">
        <v>375</v>
      </c>
      <c r="C649" s="101">
        <v>11</v>
      </c>
    </row>
    <row r="650" spans="1:3" x14ac:dyDescent="0.25">
      <c r="A650" s="101">
        <v>140102</v>
      </c>
      <c r="B650" s="101" t="s">
        <v>375</v>
      </c>
      <c r="C650" s="101">
        <v>11</v>
      </c>
    </row>
    <row r="651" spans="1:3" x14ac:dyDescent="0.25">
      <c r="A651" s="101">
        <v>140105</v>
      </c>
      <c r="B651" s="101" t="s">
        <v>375</v>
      </c>
      <c r="C651" s="101">
        <v>11</v>
      </c>
    </row>
    <row r="652" spans="1:3" x14ac:dyDescent="0.25">
      <c r="A652" s="101">
        <v>140109</v>
      </c>
      <c r="B652" s="101" t="s">
        <v>375</v>
      </c>
      <c r="C652" s="101">
        <v>11</v>
      </c>
    </row>
    <row r="653" spans="1:3" x14ac:dyDescent="0.25">
      <c r="A653" s="101">
        <v>140112</v>
      </c>
      <c r="B653" s="101" t="s">
        <v>375</v>
      </c>
      <c r="C653" s="101">
        <v>11</v>
      </c>
    </row>
    <row r="654" spans="1:3" x14ac:dyDescent="0.25">
      <c r="A654" s="101">
        <v>140113</v>
      </c>
      <c r="B654" s="101" t="s">
        <v>375</v>
      </c>
      <c r="C654" s="101">
        <v>11</v>
      </c>
    </row>
    <row r="655" spans="1:3" x14ac:dyDescent="0.25">
      <c r="A655" s="101">
        <v>140114</v>
      </c>
      <c r="B655" s="101" t="s">
        <v>375</v>
      </c>
      <c r="C655" s="101">
        <v>11</v>
      </c>
    </row>
    <row r="656" spans="1:3" x14ac:dyDescent="0.25">
      <c r="A656" s="101">
        <v>140115</v>
      </c>
      <c r="B656" s="101" t="s">
        <v>375</v>
      </c>
      <c r="C656" s="101">
        <v>11</v>
      </c>
    </row>
    <row r="657" spans="1:3" x14ac:dyDescent="0.25">
      <c r="A657" s="101">
        <v>140117</v>
      </c>
      <c r="B657" s="101" t="s">
        <v>375</v>
      </c>
      <c r="C657" s="101">
        <v>11</v>
      </c>
    </row>
    <row r="658" spans="1:3" x14ac:dyDescent="0.25">
      <c r="A658" s="101">
        <v>140118</v>
      </c>
      <c r="B658" s="101" t="s">
        <v>375</v>
      </c>
      <c r="C658" s="101">
        <v>11</v>
      </c>
    </row>
    <row r="659" spans="1:3" x14ac:dyDescent="0.25">
      <c r="A659" s="101">
        <v>140120</v>
      </c>
      <c r="B659" s="101" t="s">
        <v>375</v>
      </c>
      <c r="C659" s="101">
        <v>11</v>
      </c>
    </row>
    <row r="660" spans="1:3" x14ac:dyDescent="0.25">
      <c r="A660" s="101">
        <v>140121</v>
      </c>
      <c r="B660" s="101" t="s">
        <v>375</v>
      </c>
      <c r="C660" s="101">
        <v>11</v>
      </c>
    </row>
    <row r="661" spans="1:3" x14ac:dyDescent="0.25">
      <c r="A661" s="101">
        <v>140122</v>
      </c>
      <c r="B661" s="101" t="s">
        <v>375</v>
      </c>
      <c r="C661" s="101">
        <v>11</v>
      </c>
    </row>
    <row r="662" spans="1:3" x14ac:dyDescent="0.25">
      <c r="A662" s="101">
        <v>140123</v>
      </c>
      <c r="B662" s="101" t="s">
        <v>375</v>
      </c>
      <c r="C662" s="101">
        <v>11</v>
      </c>
    </row>
    <row r="663" spans="1:3" x14ac:dyDescent="0.25">
      <c r="A663" s="101">
        <v>140124</v>
      </c>
      <c r="B663" s="101" t="s">
        <v>375</v>
      </c>
      <c r="C663" s="101">
        <v>11</v>
      </c>
    </row>
    <row r="664" spans="1:3" x14ac:dyDescent="0.25">
      <c r="A664" s="101">
        <v>140125</v>
      </c>
      <c r="B664" s="101" t="s">
        <v>375</v>
      </c>
      <c r="C664" s="101">
        <v>11</v>
      </c>
    </row>
    <row r="665" spans="1:3" x14ac:dyDescent="0.25">
      <c r="A665" s="101">
        <v>140126</v>
      </c>
      <c r="B665" s="101" t="s">
        <v>375</v>
      </c>
      <c r="C665" s="101">
        <v>11</v>
      </c>
    </row>
    <row r="666" spans="1:3" x14ac:dyDescent="0.25">
      <c r="A666" s="101">
        <v>140127</v>
      </c>
      <c r="B666" s="101" t="s">
        <v>375</v>
      </c>
      <c r="C666" s="101">
        <v>11</v>
      </c>
    </row>
    <row r="667" spans="1:3" x14ac:dyDescent="0.25">
      <c r="A667" s="101">
        <v>140130</v>
      </c>
      <c r="B667" s="101" t="s">
        <v>375</v>
      </c>
      <c r="C667" s="101">
        <v>11</v>
      </c>
    </row>
    <row r="668" spans="1:3" x14ac:dyDescent="0.25">
      <c r="A668" s="101">
        <v>140131</v>
      </c>
      <c r="B668" s="101" t="s">
        <v>375</v>
      </c>
      <c r="C668" s="101">
        <v>11</v>
      </c>
    </row>
    <row r="669" spans="1:3" x14ac:dyDescent="0.25">
      <c r="A669" s="101">
        <v>140132</v>
      </c>
      <c r="B669" s="101" t="s">
        <v>375</v>
      </c>
      <c r="C669" s="101">
        <v>11</v>
      </c>
    </row>
    <row r="670" spans="1:3" x14ac:dyDescent="0.25">
      <c r="A670" s="101">
        <v>140133</v>
      </c>
      <c r="B670" s="101" t="s">
        <v>375</v>
      </c>
      <c r="C670" s="101">
        <v>11</v>
      </c>
    </row>
    <row r="671" spans="1:3" x14ac:dyDescent="0.25">
      <c r="A671" s="101">
        <v>140135</v>
      </c>
      <c r="B671" s="101" t="s">
        <v>375</v>
      </c>
      <c r="C671" s="101">
        <v>11</v>
      </c>
    </row>
    <row r="672" spans="1:3" x14ac:dyDescent="0.25">
      <c r="A672" s="101">
        <v>140136</v>
      </c>
      <c r="B672" s="101" t="s">
        <v>375</v>
      </c>
      <c r="C672" s="101">
        <v>11</v>
      </c>
    </row>
    <row r="673" spans="1:3" x14ac:dyDescent="0.25">
      <c r="A673" s="101">
        <v>140137</v>
      </c>
      <c r="B673" s="101" t="s">
        <v>375</v>
      </c>
      <c r="C673" s="101">
        <v>11</v>
      </c>
    </row>
    <row r="674" spans="1:3" x14ac:dyDescent="0.25">
      <c r="A674" s="101">
        <v>140139</v>
      </c>
      <c r="B674" s="101" t="s">
        <v>375</v>
      </c>
      <c r="C674" s="101">
        <v>11</v>
      </c>
    </row>
    <row r="675" spans="1:3" x14ac:dyDescent="0.25">
      <c r="A675" s="101">
        <v>140142</v>
      </c>
      <c r="B675" s="101" t="s">
        <v>375</v>
      </c>
      <c r="C675" s="101">
        <v>11</v>
      </c>
    </row>
    <row r="676" spans="1:3" x14ac:dyDescent="0.25">
      <c r="A676" s="101">
        <v>140143</v>
      </c>
      <c r="B676" s="101" t="s">
        <v>375</v>
      </c>
      <c r="C676" s="101">
        <v>11</v>
      </c>
    </row>
    <row r="677" spans="1:3" x14ac:dyDescent="0.25">
      <c r="A677" s="101">
        <v>140144</v>
      </c>
      <c r="B677" s="101" t="s">
        <v>375</v>
      </c>
      <c r="C677" s="101">
        <v>11</v>
      </c>
    </row>
    <row r="678" spans="1:3" x14ac:dyDescent="0.25">
      <c r="A678" s="101">
        <v>140145</v>
      </c>
      <c r="B678" s="101" t="s">
        <v>375</v>
      </c>
      <c r="C678" s="101">
        <v>11</v>
      </c>
    </row>
    <row r="679" spans="1:3" x14ac:dyDescent="0.25">
      <c r="A679" s="101">
        <v>140146</v>
      </c>
      <c r="B679" s="101" t="s">
        <v>375</v>
      </c>
      <c r="C679" s="101">
        <v>11</v>
      </c>
    </row>
    <row r="680" spans="1:3" x14ac:dyDescent="0.25">
      <c r="A680" s="101">
        <v>140147</v>
      </c>
      <c r="B680" s="101" t="s">
        <v>375</v>
      </c>
      <c r="C680" s="101">
        <v>11</v>
      </c>
    </row>
    <row r="681" spans="1:3" x14ac:dyDescent="0.25">
      <c r="A681" s="101">
        <v>140148</v>
      </c>
      <c r="B681" s="101" t="s">
        <v>375</v>
      </c>
      <c r="C681" s="101">
        <v>11</v>
      </c>
    </row>
    <row r="682" spans="1:3" x14ac:dyDescent="0.25">
      <c r="A682" s="101">
        <v>140149</v>
      </c>
      <c r="B682" s="101" t="s">
        <v>375</v>
      </c>
      <c r="C682" s="101">
        <v>11</v>
      </c>
    </row>
    <row r="683" spans="1:3" x14ac:dyDescent="0.25">
      <c r="A683" s="101">
        <v>140150</v>
      </c>
      <c r="B683" s="101" t="s">
        <v>375</v>
      </c>
      <c r="C683" s="101">
        <v>11</v>
      </c>
    </row>
    <row r="684" spans="1:3" x14ac:dyDescent="0.25">
      <c r="A684" s="101">
        <v>140151</v>
      </c>
      <c r="B684" s="101" t="s">
        <v>375</v>
      </c>
      <c r="C684" s="101">
        <v>11</v>
      </c>
    </row>
    <row r="685" spans="1:3" x14ac:dyDescent="0.25">
      <c r="A685" s="101">
        <v>140152</v>
      </c>
      <c r="B685" s="101" t="s">
        <v>375</v>
      </c>
      <c r="C685" s="101">
        <v>11</v>
      </c>
    </row>
    <row r="686" spans="1:3" x14ac:dyDescent="0.25">
      <c r="A686" s="101">
        <v>140153</v>
      </c>
      <c r="B686" s="101" t="s">
        <v>375</v>
      </c>
      <c r="C686" s="101">
        <v>11</v>
      </c>
    </row>
    <row r="687" spans="1:3" x14ac:dyDescent="0.25">
      <c r="A687" s="101">
        <v>140155</v>
      </c>
      <c r="B687" s="101" t="s">
        <v>375</v>
      </c>
      <c r="C687" s="101">
        <v>11</v>
      </c>
    </row>
    <row r="688" spans="1:3" x14ac:dyDescent="0.25">
      <c r="A688" s="101">
        <v>140158</v>
      </c>
      <c r="B688" s="101" t="s">
        <v>375</v>
      </c>
      <c r="C688" s="101">
        <v>11</v>
      </c>
    </row>
    <row r="689" spans="1:3" x14ac:dyDescent="0.25">
      <c r="A689" s="101">
        <v>140159</v>
      </c>
      <c r="B689" s="101" t="s">
        <v>375</v>
      </c>
      <c r="C689" s="101">
        <v>11</v>
      </c>
    </row>
    <row r="690" spans="1:3" x14ac:dyDescent="0.25">
      <c r="A690" s="101">
        <v>140160</v>
      </c>
      <c r="B690" s="101" t="s">
        <v>375</v>
      </c>
      <c r="C690" s="101">
        <v>11</v>
      </c>
    </row>
    <row r="691" spans="1:3" x14ac:dyDescent="0.25">
      <c r="A691" s="101">
        <v>140162</v>
      </c>
      <c r="B691" s="101" t="s">
        <v>375</v>
      </c>
      <c r="C691" s="101">
        <v>11</v>
      </c>
    </row>
    <row r="692" spans="1:3" x14ac:dyDescent="0.25">
      <c r="A692" s="101">
        <v>140165</v>
      </c>
      <c r="B692" s="101" t="s">
        <v>375</v>
      </c>
      <c r="C692" s="101">
        <v>11</v>
      </c>
    </row>
    <row r="693" spans="1:3" x14ac:dyDescent="0.25">
      <c r="A693" s="101">
        <v>140166</v>
      </c>
      <c r="B693" s="101" t="s">
        <v>375</v>
      </c>
      <c r="C693" s="101">
        <v>11</v>
      </c>
    </row>
    <row r="694" spans="1:3" x14ac:dyDescent="0.25">
      <c r="A694" s="101">
        <v>140167</v>
      </c>
      <c r="B694" s="101" t="s">
        <v>375</v>
      </c>
      <c r="C694" s="101">
        <v>11</v>
      </c>
    </row>
    <row r="695" spans="1:3" x14ac:dyDescent="0.25">
      <c r="A695" s="101">
        <v>140169</v>
      </c>
      <c r="B695" s="101" t="s">
        <v>375</v>
      </c>
      <c r="C695" s="101">
        <v>11</v>
      </c>
    </row>
    <row r="696" spans="1:3" x14ac:dyDescent="0.25">
      <c r="A696" s="101">
        <v>140171</v>
      </c>
      <c r="B696" s="101" t="s">
        <v>375</v>
      </c>
      <c r="C696" s="101">
        <v>11</v>
      </c>
    </row>
    <row r="697" spans="1:3" x14ac:dyDescent="0.25">
      <c r="A697" s="101">
        <v>140172</v>
      </c>
      <c r="B697" s="101" t="s">
        <v>375</v>
      </c>
      <c r="C697" s="101">
        <v>11</v>
      </c>
    </row>
    <row r="698" spans="1:3" x14ac:dyDescent="0.25">
      <c r="A698" s="101">
        <v>140173</v>
      </c>
      <c r="B698" s="101" t="s">
        <v>375</v>
      </c>
      <c r="C698" s="101">
        <v>11</v>
      </c>
    </row>
    <row r="699" spans="1:3" x14ac:dyDescent="0.25">
      <c r="A699" s="101">
        <v>140174</v>
      </c>
      <c r="B699" s="101" t="s">
        <v>375</v>
      </c>
      <c r="C699" s="101">
        <v>11</v>
      </c>
    </row>
    <row r="700" spans="1:3" x14ac:dyDescent="0.25">
      <c r="A700" s="101">
        <v>140175</v>
      </c>
      <c r="B700" s="101" t="s">
        <v>375</v>
      </c>
      <c r="C700" s="101">
        <v>11</v>
      </c>
    </row>
    <row r="701" spans="1:3" x14ac:dyDescent="0.25">
      <c r="A701" s="101">
        <v>140176</v>
      </c>
      <c r="B701" s="101" t="s">
        <v>375</v>
      </c>
      <c r="C701" s="101">
        <v>11</v>
      </c>
    </row>
    <row r="702" spans="1:3" x14ac:dyDescent="0.25">
      <c r="A702" s="101">
        <v>140177</v>
      </c>
      <c r="B702" s="101" t="s">
        <v>375</v>
      </c>
      <c r="C702" s="101">
        <v>11</v>
      </c>
    </row>
    <row r="703" spans="1:3" x14ac:dyDescent="0.25">
      <c r="A703" s="103">
        <v>140180</v>
      </c>
      <c r="B703" s="101" t="s">
        <v>375</v>
      </c>
      <c r="C703" s="101">
        <v>11</v>
      </c>
    </row>
    <row r="704" spans="1:3" x14ac:dyDescent="0.25">
      <c r="A704" s="101">
        <v>140181</v>
      </c>
      <c r="B704" s="101" t="s">
        <v>375</v>
      </c>
      <c r="C704" s="101">
        <v>11</v>
      </c>
    </row>
    <row r="705" spans="1:3" x14ac:dyDescent="0.25">
      <c r="A705" s="101">
        <v>140182</v>
      </c>
      <c r="B705" s="101" t="s">
        <v>375</v>
      </c>
      <c r="C705" s="101">
        <v>11</v>
      </c>
    </row>
    <row r="706" spans="1:3" x14ac:dyDescent="0.25">
      <c r="A706" s="101">
        <v>140184</v>
      </c>
      <c r="B706" s="101" t="s">
        <v>375</v>
      </c>
      <c r="C706" s="101">
        <v>11</v>
      </c>
    </row>
    <row r="707" spans="1:3" x14ac:dyDescent="0.25">
      <c r="A707" s="101">
        <v>140185</v>
      </c>
      <c r="B707" s="101" t="s">
        <v>375</v>
      </c>
      <c r="C707" s="101">
        <v>11</v>
      </c>
    </row>
    <row r="708" spans="1:3" x14ac:dyDescent="0.25">
      <c r="A708" s="101">
        <v>140187</v>
      </c>
      <c r="B708" s="101" t="s">
        <v>375</v>
      </c>
      <c r="C708" s="101">
        <v>11</v>
      </c>
    </row>
    <row r="709" spans="1:3" x14ac:dyDescent="0.25">
      <c r="A709" s="101">
        <v>140189</v>
      </c>
      <c r="B709" s="101" t="s">
        <v>375</v>
      </c>
      <c r="C709" s="101">
        <v>11</v>
      </c>
    </row>
    <row r="710" spans="1:3" x14ac:dyDescent="0.25">
      <c r="A710" s="101">
        <v>140190</v>
      </c>
      <c r="B710" s="101" t="s">
        <v>375</v>
      </c>
      <c r="C710" s="101">
        <v>11</v>
      </c>
    </row>
    <row r="711" spans="1:3" x14ac:dyDescent="0.25">
      <c r="A711" s="101">
        <v>140192</v>
      </c>
      <c r="B711" s="101" t="s">
        <v>375</v>
      </c>
      <c r="C711" s="101">
        <v>11</v>
      </c>
    </row>
    <row r="712" spans="1:3" x14ac:dyDescent="0.25">
      <c r="A712" s="101">
        <v>140194</v>
      </c>
      <c r="B712" s="101" t="s">
        <v>375</v>
      </c>
      <c r="C712" s="101">
        <v>11</v>
      </c>
    </row>
    <row r="713" spans="1:3" x14ac:dyDescent="0.25">
      <c r="A713" s="101">
        <v>140195</v>
      </c>
      <c r="B713" s="101" t="s">
        <v>375</v>
      </c>
      <c r="C713" s="101">
        <v>11</v>
      </c>
    </row>
    <row r="714" spans="1:3" x14ac:dyDescent="0.25">
      <c r="A714" s="101">
        <v>140196</v>
      </c>
      <c r="B714" s="101" t="s">
        <v>375</v>
      </c>
      <c r="C714" s="101">
        <v>11</v>
      </c>
    </row>
    <row r="715" spans="1:3" x14ac:dyDescent="0.25">
      <c r="A715" s="101">
        <v>140198</v>
      </c>
      <c r="B715" s="101" t="s">
        <v>375</v>
      </c>
      <c r="C715" s="101">
        <v>11</v>
      </c>
    </row>
    <row r="716" spans="1:3" x14ac:dyDescent="0.25">
      <c r="A716" s="101">
        <v>140200</v>
      </c>
      <c r="B716" s="101" t="s">
        <v>375</v>
      </c>
      <c r="C716" s="101">
        <v>11</v>
      </c>
    </row>
    <row r="717" spans="1:3" x14ac:dyDescent="0.25">
      <c r="A717" s="101">
        <v>140201</v>
      </c>
      <c r="B717" s="101" t="s">
        <v>375</v>
      </c>
      <c r="C717" s="101">
        <v>11</v>
      </c>
    </row>
    <row r="718" spans="1:3" x14ac:dyDescent="0.25">
      <c r="A718" s="101">
        <v>140202</v>
      </c>
      <c r="B718" s="101" t="s">
        <v>375</v>
      </c>
      <c r="C718" s="101">
        <v>11</v>
      </c>
    </row>
    <row r="719" spans="1:3" x14ac:dyDescent="0.25">
      <c r="A719" s="101">
        <v>140203</v>
      </c>
      <c r="B719" s="101" t="s">
        <v>375</v>
      </c>
      <c r="C719" s="101">
        <v>11</v>
      </c>
    </row>
    <row r="720" spans="1:3" x14ac:dyDescent="0.25">
      <c r="A720" s="101">
        <v>140205</v>
      </c>
      <c r="B720" s="101" t="s">
        <v>375</v>
      </c>
      <c r="C720" s="101">
        <v>11</v>
      </c>
    </row>
    <row r="721" spans="1:3" x14ac:dyDescent="0.25">
      <c r="A721" s="101">
        <v>140206</v>
      </c>
      <c r="B721" s="101" t="s">
        <v>375</v>
      </c>
      <c r="C721" s="101">
        <v>11</v>
      </c>
    </row>
    <row r="722" spans="1:3" x14ac:dyDescent="0.25">
      <c r="A722" s="101">
        <v>140207</v>
      </c>
      <c r="B722" s="101" t="s">
        <v>375</v>
      </c>
      <c r="C722" s="101">
        <v>11</v>
      </c>
    </row>
    <row r="723" spans="1:3" x14ac:dyDescent="0.25">
      <c r="A723" s="101">
        <v>140210</v>
      </c>
      <c r="B723" s="101" t="s">
        <v>375</v>
      </c>
      <c r="C723" s="101">
        <v>11</v>
      </c>
    </row>
    <row r="724" spans="1:3" x14ac:dyDescent="0.25">
      <c r="A724" s="101">
        <v>140211</v>
      </c>
      <c r="B724" s="101" t="s">
        <v>375</v>
      </c>
      <c r="C724" s="101">
        <v>11</v>
      </c>
    </row>
    <row r="725" spans="1:3" x14ac:dyDescent="0.25">
      <c r="A725" s="101">
        <v>140212</v>
      </c>
      <c r="B725" s="101" t="s">
        <v>375</v>
      </c>
      <c r="C725" s="101">
        <v>11</v>
      </c>
    </row>
    <row r="726" spans="1:3" x14ac:dyDescent="0.25">
      <c r="A726" s="101">
        <v>140213</v>
      </c>
      <c r="B726" s="101" t="s">
        <v>375</v>
      </c>
      <c r="C726" s="101">
        <v>11</v>
      </c>
    </row>
    <row r="727" spans="1:3" x14ac:dyDescent="0.25">
      <c r="A727" s="101">
        <v>140215</v>
      </c>
      <c r="B727" s="101" t="s">
        <v>375</v>
      </c>
      <c r="C727" s="101">
        <v>11</v>
      </c>
    </row>
    <row r="728" spans="1:3" x14ac:dyDescent="0.25">
      <c r="A728" s="101">
        <v>140217</v>
      </c>
      <c r="B728" s="101" t="s">
        <v>375</v>
      </c>
      <c r="C728" s="101">
        <v>11</v>
      </c>
    </row>
    <row r="729" spans="1:3" x14ac:dyDescent="0.25">
      <c r="A729" s="101">
        <v>140218</v>
      </c>
      <c r="B729" s="101" t="s">
        <v>375</v>
      </c>
      <c r="C729" s="101">
        <v>11</v>
      </c>
    </row>
    <row r="730" spans="1:3" x14ac:dyDescent="0.25">
      <c r="A730" s="101">
        <v>140232</v>
      </c>
      <c r="B730" s="101" t="s">
        <v>375</v>
      </c>
      <c r="C730" s="101">
        <v>11</v>
      </c>
    </row>
    <row r="731" spans="1:3" x14ac:dyDescent="0.25">
      <c r="A731" s="101">
        <v>140233</v>
      </c>
      <c r="B731" s="101" t="s">
        <v>375</v>
      </c>
      <c r="C731" s="101">
        <v>11</v>
      </c>
    </row>
    <row r="732" spans="1:3" x14ac:dyDescent="0.25">
      <c r="A732" s="101">
        <v>140234</v>
      </c>
      <c r="B732" s="101" t="s">
        <v>375</v>
      </c>
      <c r="C732" s="101">
        <v>11</v>
      </c>
    </row>
    <row r="733" spans="1:3" x14ac:dyDescent="0.25">
      <c r="A733" s="101">
        <v>140235</v>
      </c>
      <c r="B733" s="101" t="s">
        <v>375</v>
      </c>
      <c r="C733" s="101">
        <v>11</v>
      </c>
    </row>
    <row r="734" spans="1:3" x14ac:dyDescent="0.25">
      <c r="A734" s="101">
        <v>140237</v>
      </c>
      <c r="B734" s="101" t="s">
        <v>375</v>
      </c>
      <c r="C734" s="101">
        <v>11</v>
      </c>
    </row>
    <row r="735" spans="1:3" x14ac:dyDescent="0.25">
      <c r="A735" s="101">
        <v>140238</v>
      </c>
      <c r="B735" s="101" t="s">
        <v>375</v>
      </c>
      <c r="C735" s="101">
        <v>11</v>
      </c>
    </row>
    <row r="736" spans="1:3" x14ac:dyDescent="0.25">
      <c r="A736" s="101">
        <v>140239</v>
      </c>
      <c r="B736" s="101" t="s">
        <v>375</v>
      </c>
      <c r="C736" s="101">
        <v>11</v>
      </c>
    </row>
    <row r="737" spans="1:3" x14ac:dyDescent="0.25">
      <c r="A737" s="101">
        <v>140241</v>
      </c>
      <c r="B737" s="101" t="s">
        <v>375</v>
      </c>
      <c r="C737" s="101">
        <v>11</v>
      </c>
    </row>
    <row r="738" spans="1:3" x14ac:dyDescent="0.25">
      <c r="A738" s="101">
        <v>140242</v>
      </c>
      <c r="B738" s="101" t="s">
        <v>375</v>
      </c>
      <c r="C738" s="101">
        <v>11</v>
      </c>
    </row>
    <row r="739" spans="1:3" x14ac:dyDescent="0.25">
      <c r="A739" s="101">
        <v>140243</v>
      </c>
      <c r="B739" s="101" t="s">
        <v>375</v>
      </c>
      <c r="C739" s="101">
        <v>11</v>
      </c>
    </row>
    <row r="740" spans="1:3" x14ac:dyDescent="0.25">
      <c r="A740" s="101">
        <v>140244</v>
      </c>
      <c r="B740" s="101" t="s">
        <v>375</v>
      </c>
      <c r="C740" s="101">
        <v>11</v>
      </c>
    </row>
    <row r="741" spans="1:3" x14ac:dyDescent="0.25">
      <c r="A741" s="101">
        <v>140246</v>
      </c>
      <c r="B741" s="101" t="s">
        <v>375</v>
      </c>
      <c r="C741" s="101">
        <v>11</v>
      </c>
    </row>
    <row r="742" spans="1:3" x14ac:dyDescent="0.25">
      <c r="A742" s="102">
        <v>140247</v>
      </c>
      <c r="B742" s="101" t="s">
        <v>375</v>
      </c>
      <c r="C742" s="102">
        <v>11</v>
      </c>
    </row>
    <row r="743" spans="1:3" x14ac:dyDescent="0.25">
      <c r="A743" s="102">
        <v>140248</v>
      </c>
      <c r="B743" s="101" t="s">
        <v>375</v>
      </c>
      <c r="C743" s="102">
        <v>11</v>
      </c>
    </row>
    <row r="744" spans="1:3" x14ac:dyDescent="0.25">
      <c r="A744" s="102">
        <v>140252</v>
      </c>
      <c r="B744" s="101" t="s">
        <v>375</v>
      </c>
      <c r="C744" s="102">
        <v>11</v>
      </c>
    </row>
    <row r="745" spans="1:3" x14ac:dyDescent="0.25">
      <c r="A745" s="101">
        <v>149011</v>
      </c>
      <c r="B745" s="101" t="s">
        <v>375</v>
      </c>
      <c r="C745" s="101">
        <v>11</v>
      </c>
    </row>
    <row r="746" spans="1:3" x14ac:dyDescent="0.25">
      <c r="A746" s="101">
        <v>500221</v>
      </c>
      <c r="B746" s="101" t="s">
        <v>375</v>
      </c>
      <c r="C746" s="101">
        <v>11</v>
      </c>
    </row>
    <row r="747" spans="1:3" x14ac:dyDescent="0.25">
      <c r="A747" s="101">
        <v>500222</v>
      </c>
      <c r="B747" s="101" t="s">
        <v>375</v>
      </c>
      <c r="C747" s="101">
        <v>11</v>
      </c>
    </row>
    <row r="748" spans="1:3" x14ac:dyDescent="0.25">
      <c r="A748" s="101">
        <v>500223</v>
      </c>
      <c r="B748" s="101" t="s">
        <v>375</v>
      </c>
      <c r="C748" s="101">
        <v>11</v>
      </c>
    </row>
    <row r="749" spans="1:3" x14ac:dyDescent="0.25">
      <c r="A749" s="101">
        <v>500225</v>
      </c>
      <c r="B749" s="101" t="s">
        <v>375</v>
      </c>
      <c r="C749" s="101">
        <v>11</v>
      </c>
    </row>
    <row r="750" spans="1:3" x14ac:dyDescent="0.25">
      <c r="A750" s="101">
        <v>150021</v>
      </c>
      <c r="B750" s="101" t="s">
        <v>104</v>
      </c>
      <c r="C750" s="101">
        <v>12</v>
      </c>
    </row>
    <row r="751" spans="1:3" x14ac:dyDescent="0.25">
      <c r="A751" s="101">
        <v>150022</v>
      </c>
      <c r="B751" s="101" t="s">
        <v>104</v>
      </c>
      <c r="C751" s="101">
        <v>12</v>
      </c>
    </row>
    <row r="752" spans="1:3" x14ac:dyDescent="0.25">
      <c r="A752" s="101">
        <v>150023</v>
      </c>
      <c r="B752" s="101" t="s">
        <v>104</v>
      </c>
      <c r="C752" s="101">
        <v>12</v>
      </c>
    </row>
    <row r="753" spans="1:3" x14ac:dyDescent="0.25">
      <c r="A753" s="101">
        <v>150025</v>
      </c>
      <c r="B753" s="101" t="s">
        <v>104</v>
      </c>
      <c r="C753" s="101">
        <v>12</v>
      </c>
    </row>
    <row r="754" spans="1:3" x14ac:dyDescent="0.25">
      <c r="A754" s="101">
        <v>150026</v>
      </c>
      <c r="B754" s="101" t="s">
        <v>104</v>
      </c>
      <c r="C754" s="101">
        <v>12</v>
      </c>
    </row>
    <row r="755" spans="1:3" x14ac:dyDescent="0.25">
      <c r="A755" s="101">
        <v>150028</v>
      </c>
      <c r="B755" s="101" t="s">
        <v>104</v>
      </c>
      <c r="C755" s="101">
        <v>12</v>
      </c>
    </row>
    <row r="756" spans="1:3" x14ac:dyDescent="0.25">
      <c r="A756" s="101">
        <v>150029</v>
      </c>
      <c r="B756" s="101" t="s">
        <v>104</v>
      </c>
      <c r="C756" s="101">
        <v>12</v>
      </c>
    </row>
    <row r="757" spans="1:3" x14ac:dyDescent="0.25">
      <c r="A757" s="101">
        <v>150030</v>
      </c>
      <c r="B757" s="101" t="s">
        <v>104</v>
      </c>
      <c r="C757" s="101">
        <v>12</v>
      </c>
    </row>
    <row r="758" spans="1:3" x14ac:dyDescent="0.25">
      <c r="A758" s="101">
        <v>150031</v>
      </c>
      <c r="B758" s="101" t="s">
        <v>104</v>
      </c>
      <c r="C758" s="101">
        <v>12</v>
      </c>
    </row>
    <row r="759" spans="1:3" x14ac:dyDescent="0.25">
      <c r="A759" s="101">
        <v>150035</v>
      </c>
      <c r="B759" s="101" t="s">
        <v>104</v>
      </c>
      <c r="C759" s="101">
        <v>12</v>
      </c>
    </row>
    <row r="760" spans="1:3" x14ac:dyDescent="0.25">
      <c r="A760" s="101">
        <v>150037</v>
      </c>
      <c r="B760" s="101" t="s">
        <v>104</v>
      </c>
      <c r="C760" s="101">
        <v>12</v>
      </c>
    </row>
    <row r="761" spans="1:3" x14ac:dyDescent="0.25">
      <c r="A761" s="101">
        <v>150039</v>
      </c>
      <c r="B761" s="101" t="s">
        <v>104</v>
      </c>
      <c r="C761" s="101">
        <v>12</v>
      </c>
    </row>
    <row r="762" spans="1:3" x14ac:dyDescent="0.25">
      <c r="A762" s="101">
        <v>150040</v>
      </c>
      <c r="B762" s="101" t="s">
        <v>104</v>
      </c>
      <c r="C762" s="101">
        <v>12</v>
      </c>
    </row>
    <row r="763" spans="1:3" x14ac:dyDescent="0.25">
      <c r="A763" s="101">
        <v>150042</v>
      </c>
      <c r="B763" s="101" t="s">
        <v>104</v>
      </c>
      <c r="C763" s="101">
        <v>12</v>
      </c>
    </row>
    <row r="764" spans="1:3" x14ac:dyDescent="0.25">
      <c r="A764" s="101">
        <v>150044</v>
      </c>
      <c r="B764" s="101" t="s">
        <v>104</v>
      </c>
      <c r="C764" s="101">
        <v>12</v>
      </c>
    </row>
    <row r="765" spans="1:3" x14ac:dyDescent="0.25">
      <c r="A765" s="101">
        <v>150047</v>
      </c>
      <c r="B765" s="101" t="s">
        <v>104</v>
      </c>
      <c r="C765" s="101">
        <v>12</v>
      </c>
    </row>
    <row r="766" spans="1:3" x14ac:dyDescent="0.25">
      <c r="A766" s="101">
        <v>150051</v>
      </c>
      <c r="B766" s="101" t="s">
        <v>104</v>
      </c>
      <c r="C766" s="101">
        <v>12</v>
      </c>
    </row>
    <row r="767" spans="1:3" x14ac:dyDescent="0.25">
      <c r="A767" s="101">
        <v>150052</v>
      </c>
      <c r="B767" s="101" t="s">
        <v>104</v>
      </c>
      <c r="C767" s="101">
        <v>12</v>
      </c>
    </row>
    <row r="768" spans="1:3" x14ac:dyDescent="0.25">
      <c r="A768" s="101">
        <v>150053</v>
      </c>
      <c r="B768" s="101" t="s">
        <v>104</v>
      </c>
      <c r="C768" s="101">
        <v>12</v>
      </c>
    </row>
    <row r="769" spans="1:3" x14ac:dyDescent="0.25">
      <c r="A769" s="101">
        <v>150055</v>
      </c>
      <c r="B769" s="101" t="s">
        <v>104</v>
      </c>
      <c r="C769" s="101">
        <v>12</v>
      </c>
    </row>
    <row r="770" spans="1:3" x14ac:dyDescent="0.25">
      <c r="A770" s="101">
        <v>150056</v>
      </c>
      <c r="B770" s="101" t="s">
        <v>104</v>
      </c>
      <c r="C770" s="101">
        <v>12</v>
      </c>
    </row>
    <row r="771" spans="1:3" x14ac:dyDescent="0.25">
      <c r="A771" s="101">
        <v>150057</v>
      </c>
      <c r="B771" s="101" t="s">
        <v>104</v>
      </c>
      <c r="C771" s="101">
        <v>12</v>
      </c>
    </row>
    <row r="772" spans="1:3" x14ac:dyDescent="0.25">
      <c r="A772" s="101">
        <v>150060</v>
      </c>
      <c r="B772" s="101" t="s">
        <v>104</v>
      </c>
      <c r="C772" s="101">
        <v>12</v>
      </c>
    </row>
    <row r="773" spans="1:3" x14ac:dyDescent="0.25">
      <c r="A773" s="101">
        <v>150064</v>
      </c>
      <c r="B773" s="101" t="s">
        <v>104</v>
      </c>
      <c r="C773" s="101">
        <v>12</v>
      </c>
    </row>
    <row r="774" spans="1:3" x14ac:dyDescent="0.25">
      <c r="A774" s="101">
        <v>150065</v>
      </c>
      <c r="B774" s="101" t="s">
        <v>104</v>
      </c>
      <c r="C774" s="101">
        <v>12</v>
      </c>
    </row>
    <row r="775" spans="1:3" x14ac:dyDescent="0.25">
      <c r="A775" s="101">
        <v>150067</v>
      </c>
      <c r="B775" s="101" t="s">
        <v>104</v>
      </c>
      <c r="C775" s="101">
        <v>12</v>
      </c>
    </row>
    <row r="776" spans="1:3" x14ac:dyDescent="0.25">
      <c r="A776" s="101">
        <v>150068</v>
      </c>
      <c r="B776" s="101" t="s">
        <v>104</v>
      </c>
      <c r="C776" s="101">
        <v>12</v>
      </c>
    </row>
    <row r="777" spans="1:3" x14ac:dyDescent="0.25">
      <c r="A777" s="101">
        <v>150069</v>
      </c>
      <c r="B777" s="101" t="s">
        <v>104</v>
      </c>
      <c r="C777" s="101">
        <v>12</v>
      </c>
    </row>
    <row r="778" spans="1:3" x14ac:dyDescent="0.25">
      <c r="A778" s="101">
        <v>150070</v>
      </c>
      <c r="B778" s="101" t="s">
        <v>104</v>
      </c>
      <c r="C778" s="101">
        <v>12</v>
      </c>
    </row>
    <row r="779" spans="1:3" x14ac:dyDescent="0.25">
      <c r="A779" s="101">
        <v>150071</v>
      </c>
      <c r="B779" s="101" t="s">
        <v>104</v>
      </c>
      <c r="C779" s="101">
        <v>12</v>
      </c>
    </row>
    <row r="780" spans="1:3" x14ac:dyDescent="0.25">
      <c r="A780" s="101">
        <v>150072</v>
      </c>
      <c r="B780" s="101" t="s">
        <v>104</v>
      </c>
      <c r="C780" s="101">
        <v>12</v>
      </c>
    </row>
    <row r="781" spans="1:3" x14ac:dyDescent="0.25">
      <c r="A781" s="101">
        <v>150076</v>
      </c>
      <c r="B781" s="101" t="s">
        <v>104</v>
      </c>
      <c r="C781" s="101">
        <v>12</v>
      </c>
    </row>
    <row r="782" spans="1:3" x14ac:dyDescent="0.25">
      <c r="A782" s="101">
        <v>150077</v>
      </c>
      <c r="B782" s="101" t="s">
        <v>104</v>
      </c>
      <c r="C782" s="101">
        <v>12</v>
      </c>
    </row>
    <row r="783" spans="1:3" x14ac:dyDescent="0.25">
      <c r="A783" s="101">
        <v>150078</v>
      </c>
      <c r="B783" s="101" t="s">
        <v>104</v>
      </c>
      <c r="C783" s="101">
        <v>12</v>
      </c>
    </row>
    <row r="784" spans="1:3" x14ac:dyDescent="0.25">
      <c r="A784" s="101">
        <v>150079</v>
      </c>
      <c r="B784" s="101" t="s">
        <v>104</v>
      </c>
      <c r="C784" s="101">
        <v>12</v>
      </c>
    </row>
    <row r="785" spans="1:3" x14ac:dyDescent="0.25">
      <c r="A785" s="101">
        <v>150081</v>
      </c>
      <c r="B785" s="101" t="s">
        <v>104</v>
      </c>
      <c r="C785" s="101">
        <v>12</v>
      </c>
    </row>
    <row r="786" spans="1:3" x14ac:dyDescent="0.25">
      <c r="A786" s="101">
        <v>150082</v>
      </c>
      <c r="B786" s="101" t="s">
        <v>104</v>
      </c>
      <c r="C786" s="101">
        <v>12</v>
      </c>
    </row>
    <row r="787" spans="1:3" x14ac:dyDescent="0.25">
      <c r="A787" s="101">
        <v>150083</v>
      </c>
      <c r="B787" s="101" t="s">
        <v>104</v>
      </c>
      <c r="C787" s="101">
        <v>12</v>
      </c>
    </row>
    <row r="788" spans="1:3" x14ac:dyDescent="0.25">
      <c r="A788" s="101">
        <v>150084</v>
      </c>
      <c r="B788" s="101" t="s">
        <v>104</v>
      </c>
      <c r="C788" s="101">
        <v>12</v>
      </c>
    </row>
    <row r="789" spans="1:3" x14ac:dyDescent="0.25">
      <c r="A789" s="101">
        <v>150085</v>
      </c>
      <c r="B789" s="101" t="s">
        <v>104</v>
      </c>
      <c r="C789" s="101">
        <v>12</v>
      </c>
    </row>
    <row r="790" spans="1:3" x14ac:dyDescent="0.25">
      <c r="A790" s="101">
        <v>150089</v>
      </c>
      <c r="B790" s="101" t="s">
        <v>104</v>
      </c>
      <c r="C790" s="101">
        <v>12</v>
      </c>
    </row>
    <row r="791" spans="1:3" x14ac:dyDescent="0.25">
      <c r="A791" s="101">
        <v>150090</v>
      </c>
      <c r="B791" s="101" t="s">
        <v>104</v>
      </c>
      <c r="C791" s="101">
        <v>12</v>
      </c>
    </row>
    <row r="792" spans="1:3" x14ac:dyDescent="0.25">
      <c r="A792" s="101">
        <v>150091</v>
      </c>
      <c r="B792" s="101" t="s">
        <v>104</v>
      </c>
      <c r="C792" s="101">
        <v>12</v>
      </c>
    </row>
    <row r="793" spans="1:3" x14ac:dyDescent="0.25">
      <c r="A793" s="101">
        <v>150092</v>
      </c>
      <c r="B793" s="101" t="s">
        <v>104</v>
      </c>
      <c r="C793" s="101">
        <v>12</v>
      </c>
    </row>
    <row r="794" spans="1:3" x14ac:dyDescent="0.25">
      <c r="A794" s="101">
        <v>150093</v>
      </c>
      <c r="B794" s="101" t="s">
        <v>104</v>
      </c>
      <c r="C794" s="101">
        <v>12</v>
      </c>
    </row>
    <row r="795" spans="1:3" x14ac:dyDescent="0.25">
      <c r="A795" s="101">
        <v>150095</v>
      </c>
      <c r="B795" s="101" t="s">
        <v>104</v>
      </c>
      <c r="C795" s="101">
        <v>12</v>
      </c>
    </row>
    <row r="796" spans="1:3" x14ac:dyDescent="0.25">
      <c r="A796" s="101">
        <v>150096</v>
      </c>
      <c r="B796" s="101" t="s">
        <v>104</v>
      </c>
      <c r="C796" s="101">
        <v>12</v>
      </c>
    </row>
    <row r="797" spans="1:3" x14ac:dyDescent="0.25">
      <c r="A797" s="101">
        <v>150097</v>
      </c>
      <c r="B797" s="101" t="s">
        <v>104</v>
      </c>
      <c r="C797" s="101">
        <v>12</v>
      </c>
    </row>
    <row r="798" spans="1:3" x14ac:dyDescent="0.25">
      <c r="A798" s="101">
        <v>150098</v>
      </c>
      <c r="B798" s="101" t="s">
        <v>104</v>
      </c>
      <c r="C798" s="101">
        <v>12</v>
      </c>
    </row>
    <row r="799" spans="1:3" x14ac:dyDescent="0.25">
      <c r="A799" s="101">
        <v>150099</v>
      </c>
      <c r="B799" s="101" t="s">
        <v>104</v>
      </c>
      <c r="C799" s="101">
        <v>12</v>
      </c>
    </row>
    <row r="800" spans="1:3" x14ac:dyDescent="0.25">
      <c r="A800" s="101">
        <v>150101</v>
      </c>
      <c r="B800" s="101" t="s">
        <v>104</v>
      </c>
      <c r="C800" s="101">
        <v>12</v>
      </c>
    </row>
    <row r="801" spans="1:3" x14ac:dyDescent="0.25">
      <c r="A801" s="101">
        <v>150102</v>
      </c>
      <c r="B801" s="101" t="s">
        <v>104</v>
      </c>
      <c r="C801" s="101">
        <v>12</v>
      </c>
    </row>
    <row r="802" spans="1:3" x14ac:dyDescent="0.25">
      <c r="A802" s="101">
        <v>150103</v>
      </c>
      <c r="B802" s="101" t="s">
        <v>104</v>
      </c>
      <c r="C802" s="101">
        <v>12</v>
      </c>
    </row>
    <row r="803" spans="1:3" x14ac:dyDescent="0.25">
      <c r="A803" s="101">
        <v>150104</v>
      </c>
      <c r="B803" s="101" t="s">
        <v>104</v>
      </c>
      <c r="C803" s="101">
        <v>12</v>
      </c>
    </row>
    <row r="804" spans="1:3" x14ac:dyDescent="0.25">
      <c r="A804" s="101">
        <v>150105</v>
      </c>
      <c r="B804" s="101" t="s">
        <v>104</v>
      </c>
      <c r="C804" s="101">
        <v>12</v>
      </c>
    </row>
    <row r="805" spans="1:3" x14ac:dyDescent="0.25">
      <c r="A805" s="101">
        <v>150106</v>
      </c>
      <c r="B805" s="101" t="s">
        <v>104</v>
      </c>
      <c r="C805" s="101">
        <v>12</v>
      </c>
    </row>
    <row r="806" spans="1:3" x14ac:dyDescent="0.25">
      <c r="A806" s="101">
        <v>150107</v>
      </c>
      <c r="B806" s="101" t="s">
        <v>104</v>
      </c>
      <c r="C806" s="101">
        <v>12</v>
      </c>
    </row>
    <row r="807" spans="1:3" x14ac:dyDescent="0.25">
      <c r="A807" s="101">
        <v>150108</v>
      </c>
      <c r="B807" s="101" t="s">
        <v>104</v>
      </c>
      <c r="C807" s="101">
        <v>12</v>
      </c>
    </row>
    <row r="808" spans="1:3" x14ac:dyDescent="0.25">
      <c r="A808" s="101">
        <v>150112</v>
      </c>
      <c r="B808" s="101" t="s">
        <v>104</v>
      </c>
      <c r="C808" s="101">
        <v>12</v>
      </c>
    </row>
    <row r="809" spans="1:3" x14ac:dyDescent="0.25">
      <c r="A809" s="101">
        <v>150113</v>
      </c>
      <c r="B809" s="101" t="s">
        <v>104</v>
      </c>
      <c r="C809" s="101">
        <v>12</v>
      </c>
    </row>
    <row r="810" spans="1:3" x14ac:dyDescent="0.25">
      <c r="A810" s="101">
        <v>150114</v>
      </c>
      <c r="B810" s="101" t="s">
        <v>104</v>
      </c>
      <c r="C810" s="101">
        <v>12</v>
      </c>
    </row>
    <row r="811" spans="1:3" x14ac:dyDescent="0.25">
      <c r="A811" s="101">
        <v>150115</v>
      </c>
      <c r="B811" s="101" t="s">
        <v>104</v>
      </c>
      <c r="C811" s="101">
        <v>12</v>
      </c>
    </row>
    <row r="812" spans="1:3" x14ac:dyDescent="0.25">
      <c r="A812" s="101">
        <v>150118</v>
      </c>
      <c r="B812" s="101" t="s">
        <v>104</v>
      </c>
      <c r="C812" s="101">
        <v>12</v>
      </c>
    </row>
    <row r="813" spans="1:3" x14ac:dyDescent="0.25">
      <c r="A813" s="101">
        <v>150119</v>
      </c>
      <c r="B813" s="101" t="s">
        <v>104</v>
      </c>
      <c r="C813" s="101">
        <v>12</v>
      </c>
    </row>
    <row r="814" spans="1:3" x14ac:dyDescent="0.25">
      <c r="A814" s="101">
        <v>150120</v>
      </c>
      <c r="B814" s="101" t="s">
        <v>104</v>
      </c>
      <c r="C814" s="101">
        <v>12</v>
      </c>
    </row>
    <row r="815" spans="1:3" x14ac:dyDescent="0.25">
      <c r="A815" s="101">
        <v>150122</v>
      </c>
      <c r="B815" s="101" t="s">
        <v>104</v>
      </c>
      <c r="C815" s="101">
        <v>12</v>
      </c>
    </row>
    <row r="816" spans="1:3" x14ac:dyDescent="0.25">
      <c r="A816" s="101">
        <v>150124</v>
      </c>
      <c r="B816" s="101" t="s">
        <v>104</v>
      </c>
      <c r="C816" s="101">
        <v>12</v>
      </c>
    </row>
    <row r="817" spans="1:3" x14ac:dyDescent="0.25">
      <c r="A817" s="101">
        <v>150125</v>
      </c>
      <c r="B817" s="101" t="s">
        <v>104</v>
      </c>
      <c r="C817" s="101">
        <v>12</v>
      </c>
    </row>
    <row r="818" spans="1:3" x14ac:dyDescent="0.25">
      <c r="A818" s="101">
        <v>150127</v>
      </c>
      <c r="B818" s="101" t="s">
        <v>104</v>
      </c>
      <c r="C818" s="101">
        <v>12</v>
      </c>
    </row>
    <row r="819" spans="1:3" x14ac:dyDescent="0.25">
      <c r="A819" s="101">
        <v>150129</v>
      </c>
      <c r="B819" s="101" t="s">
        <v>104</v>
      </c>
      <c r="C819" s="101">
        <v>12</v>
      </c>
    </row>
    <row r="820" spans="1:3" x14ac:dyDescent="0.25">
      <c r="A820" s="101">
        <v>150131</v>
      </c>
      <c r="B820" s="101" t="s">
        <v>104</v>
      </c>
      <c r="C820" s="101">
        <v>12</v>
      </c>
    </row>
    <row r="821" spans="1:3" x14ac:dyDescent="0.25">
      <c r="A821" s="101">
        <v>150132</v>
      </c>
      <c r="B821" s="101" t="s">
        <v>104</v>
      </c>
      <c r="C821" s="101">
        <v>12</v>
      </c>
    </row>
    <row r="822" spans="1:3" x14ac:dyDescent="0.25">
      <c r="A822" s="101">
        <v>150133</v>
      </c>
      <c r="B822" s="101" t="s">
        <v>104</v>
      </c>
      <c r="C822" s="101">
        <v>12</v>
      </c>
    </row>
    <row r="823" spans="1:3" x14ac:dyDescent="0.25">
      <c r="A823" s="101">
        <v>150135</v>
      </c>
      <c r="B823" s="101" t="s">
        <v>104</v>
      </c>
      <c r="C823" s="101">
        <v>12</v>
      </c>
    </row>
    <row r="824" spans="1:3" x14ac:dyDescent="0.25">
      <c r="A824" s="101">
        <v>150136</v>
      </c>
      <c r="B824" s="101" t="s">
        <v>104</v>
      </c>
      <c r="C824" s="101">
        <v>12</v>
      </c>
    </row>
    <row r="825" spans="1:3" x14ac:dyDescent="0.25">
      <c r="A825" s="101">
        <v>150138</v>
      </c>
      <c r="B825" s="101" t="s">
        <v>104</v>
      </c>
      <c r="C825" s="101">
        <v>12</v>
      </c>
    </row>
    <row r="826" spans="1:3" x14ac:dyDescent="0.25">
      <c r="A826" s="101">
        <v>150139</v>
      </c>
      <c r="B826" s="101" t="s">
        <v>104</v>
      </c>
      <c r="C826" s="101">
        <v>12</v>
      </c>
    </row>
    <row r="827" spans="1:3" x14ac:dyDescent="0.25">
      <c r="A827" s="101">
        <v>150140</v>
      </c>
      <c r="B827" s="101" t="s">
        <v>104</v>
      </c>
      <c r="C827" s="101">
        <v>12</v>
      </c>
    </row>
    <row r="828" spans="1:3" x14ac:dyDescent="0.25">
      <c r="A828" s="101">
        <v>150141</v>
      </c>
      <c r="B828" s="101" t="s">
        <v>104</v>
      </c>
      <c r="C828" s="101">
        <v>12</v>
      </c>
    </row>
    <row r="829" spans="1:3" x14ac:dyDescent="0.25">
      <c r="A829" s="101">
        <v>150142</v>
      </c>
      <c r="B829" s="101" t="s">
        <v>104</v>
      </c>
      <c r="C829" s="101">
        <v>12</v>
      </c>
    </row>
    <row r="830" spans="1:3" x14ac:dyDescent="0.25">
      <c r="A830" s="101">
        <v>150143</v>
      </c>
      <c r="B830" s="101" t="s">
        <v>104</v>
      </c>
      <c r="C830" s="101">
        <v>12</v>
      </c>
    </row>
    <row r="831" spans="1:3" x14ac:dyDescent="0.25">
      <c r="A831" s="101">
        <v>150146</v>
      </c>
      <c r="B831" s="101" t="s">
        <v>104</v>
      </c>
      <c r="C831" s="101">
        <v>12</v>
      </c>
    </row>
    <row r="832" spans="1:3" x14ac:dyDescent="0.25">
      <c r="A832" s="101">
        <v>150147</v>
      </c>
      <c r="B832" s="101" t="s">
        <v>104</v>
      </c>
      <c r="C832" s="101">
        <v>12</v>
      </c>
    </row>
    <row r="833" spans="1:3" x14ac:dyDescent="0.25">
      <c r="A833" s="101">
        <v>150149</v>
      </c>
      <c r="B833" s="101" t="s">
        <v>104</v>
      </c>
      <c r="C833" s="101">
        <v>12</v>
      </c>
    </row>
    <row r="834" spans="1:3" x14ac:dyDescent="0.25">
      <c r="A834" s="101">
        <v>150151</v>
      </c>
      <c r="B834" s="101" t="s">
        <v>104</v>
      </c>
      <c r="C834" s="101">
        <v>12</v>
      </c>
    </row>
    <row r="835" spans="1:3" x14ac:dyDescent="0.25">
      <c r="A835" s="101">
        <v>150153</v>
      </c>
      <c r="B835" s="101" t="s">
        <v>104</v>
      </c>
      <c r="C835" s="101">
        <v>12</v>
      </c>
    </row>
    <row r="836" spans="1:3" x14ac:dyDescent="0.25">
      <c r="A836" s="101">
        <v>150155</v>
      </c>
      <c r="B836" s="101" t="s">
        <v>104</v>
      </c>
      <c r="C836" s="101">
        <v>12</v>
      </c>
    </row>
    <row r="837" spans="1:3" x14ac:dyDescent="0.25">
      <c r="A837" s="101">
        <v>150156</v>
      </c>
      <c r="B837" s="101" t="s">
        <v>104</v>
      </c>
      <c r="C837" s="101">
        <v>12</v>
      </c>
    </row>
    <row r="838" spans="1:3" x14ac:dyDescent="0.25">
      <c r="A838" s="101">
        <v>150157</v>
      </c>
      <c r="B838" s="101" t="s">
        <v>104</v>
      </c>
      <c r="C838" s="101">
        <v>12</v>
      </c>
    </row>
    <row r="839" spans="1:3" x14ac:dyDescent="0.25">
      <c r="A839" s="101">
        <v>150158</v>
      </c>
      <c r="B839" s="101" t="s">
        <v>104</v>
      </c>
      <c r="C839" s="101">
        <v>12</v>
      </c>
    </row>
    <row r="840" spans="1:3" x14ac:dyDescent="0.25">
      <c r="A840" s="101">
        <v>150159</v>
      </c>
      <c r="B840" s="101" t="s">
        <v>104</v>
      </c>
      <c r="C840" s="101">
        <v>12</v>
      </c>
    </row>
    <row r="841" spans="1:3" x14ac:dyDescent="0.25">
      <c r="A841" s="101">
        <v>150162</v>
      </c>
      <c r="B841" s="101" t="s">
        <v>104</v>
      </c>
      <c r="C841" s="101">
        <v>12</v>
      </c>
    </row>
    <row r="842" spans="1:3" x14ac:dyDescent="0.25">
      <c r="A842" s="101">
        <v>150163</v>
      </c>
      <c r="B842" s="101" t="s">
        <v>104</v>
      </c>
      <c r="C842" s="101">
        <v>12</v>
      </c>
    </row>
    <row r="843" spans="1:3" x14ac:dyDescent="0.25">
      <c r="A843" s="101">
        <v>150164</v>
      </c>
      <c r="B843" s="101" t="s">
        <v>104</v>
      </c>
      <c r="C843" s="101">
        <v>12</v>
      </c>
    </row>
    <row r="844" spans="1:3" x14ac:dyDescent="0.25">
      <c r="A844" s="101">
        <v>150166</v>
      </c>
      <c r="B844" s="101" t="s">
        <v>104</v>
      </c>
      <c r="C844" s="101">
        <v>12</v>
      </c>
    </row>
    <row r="845" spans="1:3" x14ac:dyDescent="0.25">
      <c r="A845" s="101">
        <v>150168</v>
      </c>
      <c r="B845" s="101" t="s">
        <v>104</v>
      </c>
      <c r="C845" s="101">
        <v>12</v>
      </c>
    </row>
    <row r="846" spans="1:3" x14ac:dyDescent="0.25">
      <c r="A846" s="101">
        <v>150170</v>
      </c>
      <c r="B846" s="101" t="s">
        <v>104</v>
      </c>
      <c r="C846" s="101">
        <v>12</v>
      </c>
    </row>
    <row r="847" spans="1:3" x14ac:dyDescent="0.25">
      <c r="A847" s="101">
        <v>150172</v>
      </c>
      <c r="B847" s="101" t="s">
        <v>104</v>
      </c>
      <c r="C847" s="101">
        <v>12</v>
      </c>
    </row>
    <row r="848" spans="1:3" x14ac:dyDescent="0.25">
      <c r="A848" s="101">
        <v>150173</v>
      </c>
      <c r="B848" s="101" t="s">
        <v>104</v>
      </c>
      <c r="C848" s="101">
        <v>12</v>
      </c>
    </row>
    <row r="849" spans="1:3" x14ac:dyDescent="0.25">
      <c r="A849" s="101">
        <v>150174</v>
      </c>
      <c r="B849" s="101" t="s">
        <v>104</v>
      </c>
      <c r="C849" s="101">
        <v>12</v>
      </c>
    </row>
    <row r="850" spans="1:3" x14ac:dyDescent="0.25">
      <c r="A850" s="101">
        <v>150175</v>
      </c>
      <c r="B850" s="101" t="s">
        <v>104</v>
      </c>
      <c r="C850" s="101">
        <v>12</v>
      </c>
    </row>
    <row r="851" spans="1:3" x14ac:dyDescent="0.25">
      <c r="A851" s="101">
        <v>150176</v>
      </c>
      <c r="B851" s="101" t="s">
        <v>104</v>
      </c>
      <c r="C851" s="101">
        <v>12</v>
      </c>
    </row>
    <row r="852" spans="1:3" x14ac:dyDescent="0.25">
      <c r="A852" s="101">
        <v>150177</v>
      </c>
      <c r="B852" s="101" t="s">
        <v>104</v>
      </c>
      <c r="C852" s="101">
        <v>12</v>
      </c>
    </row>
    <row r="853" spans="1:3" x14ac:dyDescent="0.25">
      <c r="A853" s="101">
        <v>150178</v>
      </c>
      <c r="B853" s="101" t="s">
        <v>104</v>
      </c>
      <c r="C853" s="101">
        <v>12</v>
      </c>
    </row>
    <row r="854" spans="1:3" x14ac:dyDescent="0.25">
      <c r="A854" s="101">
        <v>150180</v>
      </c>
      <c r="B854" s="101" t="s">
        <v>104</v>
      </c>
      <c r="C854" s="101">
        <v>12</v>
      </c>
    </row>
    <row r="855" spans="1:3" x14ac:dyDescent="0.25">
      <c r="A855" s="101">
        <v>150182</v>
      </c>
      <c r="B855" s="101" t="s">
        <v>104</v>
      </c>
      <c r="C855" s="101">
        <v>12</v>
      </c>
    </row>
    <row r="856" spans="1:3" x14ac:dyDescent="0.25">
      <c r="A856" s="101">
        <v>150183</v>
      </c>
      <c r="B856" s="101" t="s">
        <v>104</v>
      </c>
      <c r="C856" s="101">
        <v>12</v>
      </c>
    </row>
    <row r="857" spans="1:3" x14ac:dyDescent="0.25">
      <c r="A857" s="101">
        <v>150184</v>
      </c>
      <c r="B857" s="101" t="s">
        <v>104</v>
      </c>
      <c r="C857" s="101">
        <v>12</v>
      </c>
    </row>
    <row r="858" spans="1:3" x14ac:dyDescent="0.25">
      <c r="A858" s="101">
        <v>150186</v>
      </c>
      <c r="B858" s="101" t="s">
        <v>104</v>
      </c>
      <c r="C858" s="101">
        <v>12</v>
      </c>
    </row>
    <row r="859" spans="1:3" x14ac:dyDescent="0.25">
      <c r="A859" s="101">
        <v>150187</v>
      </c>
      <c r="B859" s="101" t="s">
        <v>104</v>
      </c>
      <c r="C859" s="101">
        <v>12</v>
      </c>
    </row>
    <row r="860" spans="1:3" x14ac:dyDescent="0.25">
      <c r="A860" s="101">
        <v>150188</v>
      </c>
      <c r="B860" s="101" t="s">
        <v>104</v>
      </c>
      <c r="C860" s="101">
        <v>12</v>
      </c>
    </row>
    <row r="861" spans="1:3" x14ac:dyDescent="0.25">
      <c r="A861" s="101">
        <v>150189</v>
      </c>
      <c r="B861" s="101" t="s">
        <v>104</v>
      </c>
      <c r="C861" s="101">
        <v>12</v>
      </c>
    </row>
    <row r="862" spans="1:3" x14ac:dyDescent="0.25">
      <c r="A862" s="101">
        <v>150191</v>
      </c>
      <c r="B862" s="101" t="s">
        <v>104</v>
      </c>
      <c r="C862" s="101">
        <v>12</v>
      </c>
    </row>
    <row r="863" spans="1:3" x14ac:dyDescent="0.25">
      <c r="A863" s="101">
        <v>150192</v>
      </c>
      <c r="B863" s="101" t="s">
        <v>104</v>
      </c>
      <c r="C863" s="101">
        <v>12</v>
      </c>
    </row>
    <row r="864" spans="1:3" x14ac:dyDescent="0.25">
      <c r="A864" s="101">
        <v>150195</v>
      </c>
      <c r="B864" s="101" t="s">
        <v>104</v>
      </c>
      <c r="C864" s="101">
        <v>12</v>
      </c>
    </row>
    <row r="865" spans="1:3" x14ac:dyDescent="0.25">
      <c r="A865" s="101">
        <v>150196</v>
      </c>
      <c r="B865" s="101" t="s">
        <v>104</v>
      </c>
      <c r="C865" s="101">
        <v>12</v>
      </c>
    </row>
    <row r="866" spans="1:3" x14ac:dyDescent="0.25">
      <c r="A866" s="101">
        <v>150197</v>
      </c>
      <c r="B866" s="101" t="s">
        <v>104</v>
      </c>
      <c r="C866" s="101">
        <v>12</v>
      </c>
    </row>
    <row r="867" spans="1:3" x14ac:dyDescent="0.25">
      <c r="A867" s="101">
        <v>150199</v>
      </c>
      <c r="B867" s="101" t="s">
        <v>104</v>
      </c>
      <c r="C867" s="101">
        <v>12</v>
      </c>
    </row>
    <row r="868" spans="1:3" x14ac:dyDescent="0.25">
      <c r="A868" s="101">
        <v>150200</v>
      </c>
      <c r="B868" s="101" t="s">
        <v>104</v>
      </c>
      <c r="C868" s="101">
        <v>12</v>
      </c>
    </row>
    <row r="869" spans="1:3" x14ac:dyDescent="0.25">
      <c r="A869" s="101">
        <v>150201</v>
      </c>
      <c r="B869" s="101" t="s">
        <v>104</v>
      </c>
      <c r="C869" s="101">
        <v>12</v>
      </c>
    </row>
    <row r="870" spans="1:3" x14ac:dyDescent="0.25">
      <c r="A870" s="101">
        <v>150204</v>
      </c>
      <c r="B870" s="101" t="s">
        <v>104</v>
      </c>
      <c r="C870" s="101">
        <v>12</v>
      </c>
    </row>
    <row r="871" spans="1:3" x14ac:dyDescent="0.25">
      <c r="A871" s="101">
        <v>150208</v>
      </c>
      <c r="B871" s="101" t="s">
        <v>104</v>
      </c>
      <c r="C871" s="101">
        <v>12</v>
      </c>
    </row>
    <row r="872" spans="1:3" x14ac:dyDescent="0.25">
      <c r="A872" s="101">
        <v>150209</v>
      </c>
      <c r="B872" s="101" t="s">
        <v>104</v>
      </c>
      <c r="C872" s="101">
        <v>12</v>
      </c>
    </row>
    <row r="873" spans="1:3" x14ac:dyDescent="0.25">
      <c r="A873" s="101">
        <v>150211</v>
      </c>
      <c r="B873" s="101" t="s">
        <v>104</v>
      </c>
      <c r="C873" s="101">
        <v>12</v>
      </c>
    </row>
    <row r="874" spans="1:3" x14ac:dyDescent="0.25">
      <c r="A874" s="101">
        <v>150212</v>
      </c>
      <c r="B874" s="101" t="s">
        <v>104</v>
      </c>
      <c r="C874" s="101">
        <v>12</v>
      </c>
    </row>
    <row r="875" spans="1:3" x14ac:dyDescent="0.25">
      <c r="A875" s="101">
        <v>150213</v>
      </c>
      <c r="B875" s="101" t="s">
        <v>104</v>
      </c>
      <c r="C875" s="101">
        <v>12</v>
      </c>
    </row>
    <row r="876" spans="1:3" x14ac:dyDescent="0.25">
      <c r="A876" s="101">
        <v>150214</v>
      </c>
      <c r="B876" s="101" t="s">
        <v>104</v>
      </c>
      <c r="C876" s="101">
        <v>12</v>
      </c>
    </row>
    <row r="877" spans="1:3" x14ac:dyDescent="0.25">
      <c r="A877" s="101">
        <v>150215</v>
      </c>
      <c r="B877" s="101" t="s">
        <v>104</v>
      </c>
      <c r="C877" s="101">
        <v>12</v>
      </c>
    </row>
    <row r="878" spans="1:3" x14ac:dyDescent="0.25">
      <c r="A878" s="101">
        <v>150216</v>
      </c>
      <c r="B878" s="101" t="s">
        <v>104</v>
      </c>
      <c r="C878" s="101">
        <v>12</v>
      </c>
    </row>
    <row r="879" spans="1:3" x14ac:dyDescent="0.25">
      <c r="A879" s="101">
        <v>150217</v>
      </c>
      <c r="B879" s="101" t="s">
        <v>104</v>
      </c>
      <c r="C879" s="101">
        <v>12</v>
      </c>
    </row>
    <row r="880" spans="1:3" x14ac:dyDescent="0.25">
      <c r="A880" s="101">
        <v>150218</v>
      </c>
      <c r="B880" s="101" t="s">
        <v>104</v>
      </c>
      <c r="C880" s="101">
        <v>12</v>
      </c>
    </row>
    <row r="881" spans="1:3" x14ac:dyDescent="0.25">
      <c r="A881" s="101">
        <v>150220</v>
      </c>
      <c r="B881" s="101" t="s">
        <v>104</v>
      </c>
      <c r="C881" s="101">
        <v>12</v>
      </c>
    </row>
    <row r="882" spans="1:3" x14ac:dyDescent="0.25">
      <c r="A882" s="101">
        <v>150221</v>
      </c>
      <c r="B882" s="101" t="s">
        <v>104</v>
      </c>
      <c r="C882" s="101">
        <v>12</v>
      </c>
    </row>
    <row r="883" spans="1:3" x14ac:dyDescent="0.25">
      <c r="A883" s="101">
        <v>150224</v>
      </c>
      <c r="B883" s="101" t="s">
        <v>104</v>
      </c>
      <c r="C883" s="101">
        <v>12</v>
      </c>
    </row>
    <row r="884" spans="1:3" x14ac:dyDescent="0.25">
      <c r="A884" s="101">
        <v>150227</v>
      </c>
      <c r="B884" s="101" t="s">
        <v>104</v>
      </c>
      <c r="C884" s="101">
        <v>12</v>
      </c>
    </row>
    <row r="885" spans="1:3" x14ac:dyDescent="0.25">
      <c r="A885" s="101">
        <v>150228</v>
      </c>
      <c r="B885" s="101" t="s">
        <v>104</v>
      </c>
      <c r="C885" s="101">
        <v>12</v>
      </c>
    </row>
    <row r="886" spans="1:3" x14ac:dyDescent="0.25">
      <c r="A886" s="101">
        <v>150229</v>
      </c>
      <c r="B886" s="101" t="s">
        <v>104</v>
      </c>
      <c r="C886" s="101">
        <v>12</v>
      </c>
    </row>
    <row r="887" spans="1:3" x14ac:dyDescent="0.25">
      <c r="A887" s="101">
        <v>150230</v>
      </c>
      <c r="B887" s="101" t="s">
        <v>104</v>
      </c>
      <c r="C887" s="101">
        <v>12</v>
      </c>
    </row>
    <row r="888" spans="1:3" x14ac:dyDescent="0.25">
      <c r="A888" s="101">
        <v>150232</v>
      </c>
      <c r="B888" s="101" t="s">
        <v>104</v>
      </c>
      <c r="C888" s="101">
        <v>12</v>
      </c>
    </row>
    <row r="889" spans="1:3" x14ac:dyDescent="0.25">
      <c r="A889" s="101">
        <v>150233</v>
      </c>
      <c r="B889" s="101" t="s">
        <v>104</v>
      </c>
      <c r="C889" s="101">
        <v>12</v>
      </c>
    </row>
    <row r="890" spans="1:3" x14ac:dyDescent="0.25">
      <c r="A890" s="101">
        <v>150234</v>
      </c>
      <c r="B890" s="101" t="s">
        <v>104</v>
      </c>
      <c r="C890" s="101">
        <v>12</v>
      </c>
    </row>
    <row r="891" spans="1:3" x14ac:dyDescent="0.25">
      <c r="A891" s="101">
        <v>150235</v>
      </c>
      <c r="B891" s="101" t="s">
        <v>104</v>
      </c>
      <c r="C891" s="101">
        <v>12</v>
      </c>
    </row>
    <row r="892" spans="1:3" x14ac:dyDescent="0.25">
      <c r="A892" s="101">
        <v>150236</v>
      </c>
      <c r="B892" s="101" t="s">
        <v>104</v>
      </c>
      <c r="C892" s="101">
        <v>12</v>
      </c>
    </row>
    <row r="893" spans="1:3" x14ac:dyDescent="0.25">
      <c r="A893" s="101">
        <v>150237</v>
      </c>
      <c r="B893" s="101" t="s">
        <v>104</v>
      </c>
      <c r="C893" s="101">
        <v>12</v>
      </c>
    </row>
    <row r="894" spans="1:3" x14ac:dyDescent="0.25">
      <c r="A894" s="101">
        <v>150238</v>
      </c>
      <c r="B894" s="101" t="s">
        <v>104</v>
      </c>
      <c r="C894" s="101">
        <v>12</v>
      </c>
    </row>
    <row r="895" spans="1:3" x14ac:dyDescent="0.25">
      <c r="A895" s="101">
        <v>150240</v>
      </c>
      <c r="B895" s="101" t="s">
        <v>104</v>
      </c>
      <c r="C895" s="101">
        <v>12</v>
      </c>
    </row>
    <row r="896" spans="1:3" x14ac:dyDescent="0.25">
      <c r="A896" s="101">
        <v>150242</v>
      </c>
      <c r="B896" s="101" t="s">
        <v>104</v>
      </c>
      <c r="C896" s="101">
        <v>12</v>
      </c>
    </row>
    <row r="897" spans="1:3" x14ac:dyDescent="0.25">
      <c r="A897" s="101">
        <v>150243</v>
      </c>
      <c r="B897" s="101" t="s">
        <v>104</v>
      </c>
      <c r="C897" s="101">
        <v>12</v>
      </c>
    </row>
    <row r="898" spans="1:3" x14ac:dyDescent="0.25">
      <c r="A898" s="101">
        <v>150245</v>
      </c>
      <c r="B898" s="101" t="s">
        <v>104</v>
      </c>
      <c r="C898" s="101">
        <v>12</v>
      </c>
    </row>
    <row r="899" spans="1:3" x14ac:dyDescent="0.25">
      <c r="A899" s="101">
        <v>150246</v>
      </c>
      <c r="B899" s="101" t="s">
        <v>104</v>
      </c>
      <c r="C899" s="101">
        <v>12</v>
      </c>
    </row>
    <row r="900" spans="1:3" x14ac:dyDescent="0.25">
      <c r="A900" s="101">
        <v>150247</v>
      </c>
      <c r="B900" s="101" t="s">
        <v>104</v>
      </c>
      <c r="C900" s="101">
        <v>12</v>
      </c>
    </row>
    <row r="901" spans="1:3" x14ac:dyDescent="0.25">
      <c r="A901" s="101">
        <v>150248</v>
      </c>
      <c r="B901" s="101" t="s">
        <v>104</v>
      </c>
      <c r="C901" s="101">
        <v>12</v>
      </c>
    </row>
    <row r="902" spans="1:3" x14ac:dyDescent="0.25">
      <c r="A902" s="101">
        <v>150250</v>
      </c>
      <c r="B902" s="101" t="s">
        <v>104</v>
      </c>
      <c r="C902" s="101">
        <v>12</v>
      </c>
    </row>
    <row r="903" spans="1:3" x14ac:dyDescent="0.25">
      <c r="A903" s="101">
        <v>150251</v>
      </c>
      <c r="B903" s="101" t="s">
        <v>104</v>
      </c>
      <c r="C903" s="101">
        <v>12</v>
      </c>
    </row>
    <row r="904" spans="1:3" x14ac:dyDescent="0.25">
      <c r="A904" s="101">
        <v>150253</v>
      </c>
      <c r="B904" s="101" t="s">
        <v>104</v>
      </c>
      <c r="C904" s="101">
        <v>12</v>
      </c>
    </row>
    <row r="905" spans="1:3" x14ac:dyDescent="0.25">
      <c r="A905" s="101">
        <v>150254</v>
      </c>
      <c r="B905" s="101" t="s">
        <v>104</v>
      </c>
      <c r="C905" s="101">
        <v>12</v>
      </c>
    </row>
    <row r="906" spans="1:3" x14ac:dyDescent="0.25">
      <c r="A906" s="101">
        <v>150255</v>
      </c>
      <c r="B906" s="101" t="s">
        <v>104</v>
      </c>
      <c r="C906" s="101">
        <v>12</v>
      </c>
    </row>
    <row r="907" spans="1:3" x14ac:dyDescent="0.25">
      <c r="A907" s="101">
        <v>150257</v>
      </c>
      <c r="B907" s="101" t="s">
        <v>104</v>
      </c>
      <c r="C907" s="101">
        <v>12</v>
      </c>
    </row>
    <row r="908" spans="1:3" x14ac:dyDescent="0.25">
      <c r="A908" s="101">
        <v>150258</v>
      </c>
      <c r="B908" s="101" t="s">
        <v>104</v>
      </c>
      <c r="C908" s="101">
        <v>12</v>
      </c>
    </row>
    <row r="909" spans="1:3" x14ac:dyDescent="0.25">
      <c r="A909" s="101">
        <v>150259</v>
      </c>
      <c r="B909" s="101" t="s">
        <v>104</v>
      </c>
      <c r="C909" s="101">
        <v>12</v>
      </c>
    </row>
    <row r="910" spans="1:3" x14ac:dyDescent="0.25">
      <c r="A910" s="101">
        <v>150261</v>
      </c>
      <c r="B910" s="101" t="s">
        <v>104</v>
      </c>
      <c r="C910" s="101">
        <v>12</v>
      </c>
    </row>
    <row r="911" spans="1:3" x14ac:dyDescent="0.25">
      <c r="A911" s="101">
        <v>150263</v>
      </c>
      <c r="B911" s="101" t="s">
        <v>104</v>
      </c>
      <c r="C911" s="101">
        <v>12</v>
      </c>
    </row>
    <row r="912" spans="1:3" x14ac:dyDescent="0.25">
      <c r="A912" s="101">
        <v>150264</v>
      </c>
      <c r="B912" s="101" t="s">
        <v>104</v>
      </c>
      <c r="C912" s="101">
        <v>12</v>
      </c>
    </row>
    <row r="913" spans="1:3" x14ac:dyDescent="0.25">
      <c r="A913" s="101">
        <v>150265</v>
      </c>
      <c r="B913" s="101" t="s">
        <v>104</v>
      </c>
      <c r="C913" s="101">
        <v>12</v>
      </c>
    </row>
    <row r="914" spans="1:3" x14ac:dyDescent="0.25">
      <c r="A914" s="102">
        <v>150266</v>
      </c>
      <c r="B914" s="102" t="s">
        <v>104</v>
      </c>
      <c r="C914" s="101">
        <v>12</v>
      </c>
    </row>
    <row r="915" spans="1:3" x14ac:dyDescent="0.25">
      <c r="A915" s="101">
        <v>150267</v>
      </c>
      <c r="B915" s="101" t="s">
        <v>104</v>
      </c>
      <c r="C915" s="101">
        <v>12</v>
      </c>
    </row>
    <row r="916" spans="1:3" x14ac:dyDescent="0.25">
      <c r="A916" s="101">
        <v>150268</v>
      </c>
      <c r="B916" s="101" t="s">
        <v>104</v>
      </c>
      <c r="C916" s="101">
        <v>12</v>
      </c>
    </row>
    <row r="917" spans="1:3" x14ac:dyDescent="0.25">
      <c r="A917" s="101">
        <v>150269</v>
      </c>
      <c r="B917" s="101" t="s">
        <v>104</v>
      </c>
      <c r="C917" s="101">
        <v>12</v>
      </c>
    </row>
    <row r="918" spans="1:3" x14ac:dyDescent="0.25">
      <c r="A918" s="101">
        <v>150270</v>
      </c>
      <c r="B918" s="101" t="s">
        <v>104</v>
      </c>
      <c r="C918" s="101">
        <v>12</v>
      </c>
    </row>
    <row r="919" spans="1:3" x14ac:dyDescent="0.25">
      <c r="A919" s="101">
        <v>150271</v>
      </c>
      <c r="B919" s="101" t="s">
        <v>104</v>
      </c>
      <c r="C919" s="101">
        <v>12</v>
      </c>
    </row>
    <row r="920" spans="1:3" x14ac:dyDescent="0.25">
      <c r="A920" s="101">
        <v>150273</v>
      </c>
      <c r="B920" s="101" t="s">
        <v>104</v>
      </c>
      <c r="C920" s="101">
        <v>12</v>
      </c>
    </row>
    <row r="921" spans="1:3" x14ac:dyDescent="0.25">
      <c r="A921" s="101">
        <v>150276</v>
      </c>
      <c r="B921" s="101" t="s">
        <v>104</v>
      </c>
      <c r="C921" s="101">
        <v>12</v>
      </c>
    </row>
    <row r="922" spans="1:3" x14ac:dyDescent="0.25">
      <c r="A922" s="101">
        <v>150277</v>
      </c>
      <c r="B922" s="101" t="s">
        <v>104</v>
      </c>
      <c r="C922" s="101">
        <v>12</v>
      </c>
    </row>
    <row r="923" spans="1:3" x14ac:dyDescent="0.25">
      <c r="A923" s="101">
        <v>150278</v>
      </c>
      <c r="B923" s="101" t="s">
        <v>104</v>
      </c>
      <c r="C923" s="101">
        <v>12</v>
      </c>
    </row>
    <row r="924" spans="1:3" x14ac:dyDescent="0.25">
      <c r="A924" s="101">
        <v>150282</v>
      </c>
      <c r="B924" s="101" t="s">
        <v>104</v>
      </c>
      <c r="C924" s="101">
        <v>12</v>
      </c>
    </row>
    <row r="925" spans="1:3" x14ac:dyDescent="0.25">
      <c r="A925" s="101">
        <v>150283</v>
      </c>
      <c r="B925" s="101" t="s">
        <v>104</v>
      </c>
      <c r="C925" s="101">
        <v>12</v>
      </c>
    </row>
    <row r="926" spans="1:3" x14ac:dyDescent="0.25">
      <c r="A926" s="101">
        <v>150284</v>
      </c>
      <c r="B926" s="101" t="s">
        <v>104</v>
      </c>
      <c r="C926" s="101">
        <v>12</v>
      </c>
    </row>
    <row r="927" spans="1:3" x14ac:dyDescent="0.25">
      <c r="A927" s="101">
        <v>150285</v>
      </c>
      <c r="B927" s="101" t="s">
        <v>104</v>
      </c>
      <c r="C927" s="101">
        <v>12</v>
      </c>
    </row>
    <row r="928" spans="1:3" x14ac:dyDescent="0.25">
      <c r="A928" s="101">
        <v>150286</v>
      </c>
      <c r="B928" s="101" t="s">
        <v>104</v>
      </c>
      <c r="C928" s="101">
        <v>12</v>
      </c>
    </row>
    <row r="929" spans="1:3" x14ac:dyDescent="0.25">
      <c r="A929" s="107">
        <v>150287</v>
      </c>
      <c r="B929" s="107" t="s">
        <v>104</v>
      </c>
      <c r="C929" s="101">
        <v>12</v>
      </c>
    </row>
    <row r="930" spans="1:3" x14ac:dyDescent="0.25">
      <c r="A930" s="101">
        <v>150289</v>
      </c>
      <c r="B930" s="101" t="s">
        <v>104</v>
      </c>
      <c r="C930" s="101">
        <v>12</v>
      </c>
    </row>
    <row r="931" spans="1:3" x14ac:dyDescent="0.25">
      <c r="A931" s="101">
        <v>150290</v>
      </c>
      <c r="B931" s="101" t="s">
        <v>104</v>
      </c>
      <c r="C931" s="101">
        <v>12</v>
      </c>
    </row>
    <row r="932" spans="1:3" x14ac:dyDescent="0.25">
      <c r="A932" s="102">
        <v>150291</v>
      </c>
      <c r="B932" s="102" t="s">
        <v>104</v>
      </c>
      <c r="C932" s="101">
        <v>12</v>
      </c>
    </row>
    <row r="933" spans="1:3" x14ac:dyDescent="0.25">
      <c r="A933" s="102">
        <v>150292</v>
      </c>
      <c r="B933" s="102" t="s">
        <v>104</v>
      </c>
      <c r="C933" s="102">
        <v>12</v>
      </c>
    </row>
    <row r="934" spans="1:3" x14ac:dyDescent="0.25">
      <c r="A934" s="102">
        <v>150293</v>
      </c>
      <c r="B934" s="102" t="s">
        <v>104</v>
      </c>
      <c r="C934" s="102">
        <v>12</v>
      </c>
    </row>
    <row r="935" spans="1:3" x14ac:dyDescent="0.25">
      <c r="A935" s="102">
        <v>150296</v>
      </c>
      <c r="B935" s="102" t="s">
        <v>104</v>
      </c>
      <c r="C935" s="102">
        <v>12</v>
      </c>
    </row>
    <row r="936" spans="1:3" x14ac:dyDescent="0.25">
      <c r="A936" s="101">
        <v>159012</v>
      </c>
      <c r="B936" s="101" t="s">
        <v>104</v>
      </c>
      <c r="C936" s="101">
        <v>12</v>
      </c>
    </row>
    <row r="937" spans="1:3" x14ac:dyDescent="0.25">
      <c r="A937" s="101">
        <v>170023</v>
      </c>
      <c r="B937" s="101" t="s">
        <v>103</v>
      </c>
      <c r="C937" s="101">
        <v>13</v>
      </c>
    </row>
    <row r="938" spans="1:3" x14ac:dyDescent="0.25">
      <c r="A938" s="101">
        <v>170025</v>
      </c>
      <c r="B938" s="101" t="s">
        <v>103</v>
      </c>
      <c r="C938" s="101">
        <v>13</v>
      </c>
    </row>
    <row r="939" spans="1:3" x14ac:dyDescent="0.25">
      <c r="A939" s="101">
        <v>170026</v>
      </c>
      <c r="B939" s="101" t="s">
        <v>103</v>
      </c>
      <c r="C939" s="101">
        <v>13</v>
      </c>
    </row>
    <row r="940" spans="1:3" x14ac:dyDescent="0.25">
      <c r="A940" s="101">
        <v>170029</v>
      </c>
      <c r="B940" s="101" t="s">
        <v>103</v>
      </c>
      <c r="C940" s="101">
        <v>13</v>
      </c>
    </row>
    <row r="941" spans="1:3" x14ac:dyDescent="0.25">
      <c r="A941" s="101">
        <v>170030</v>
      </c>
      <c r="B941" s="101" t="s">
        <v>103</v>
      </c>
      <c r="C941" s="101">
        <v>13</v>
      </c>
    </row>
    <row r="942" spans="1:3" x14ac:dyDescent="0.25">
      <c r="A942" s="101">
        <v>170031</v>
      </c>
      <c r="B942" s="101" t="s">
        <v>103</v>
      </c>
      <c r="C942" s="101">
        <v>13</v>
      </c>
    </row>
    <row r="943" spans="1:3" x14ac:dyDescent="0.25">
      <c r="A943" s="101">
        <v>170037</v>
      </c>
      <c r="B943" s="101" t="s">
        <v>103</v>
      </c>
      <c r="C943" s="101">
        <v>13</v>
      </c>
    </row>
    <row r="944" spans="1:3" x14ac:dyDescent="0.25">
      <c r="A944" s="101">
        <v>170040</v>
      </c>
      <c r="B944" s="101" t="s">
        <v>103</v>
      </c>
      <c r="C944" s="101">
        <v>13</v>
      </c>
    </row>
    <row r="945" spans="1:3" x14ac:dyDescent="0.25">
      <c r="A945" s="101">
        <v>170041</v>
      </c>
      <c r="B945" s="101" t="s">
        <v>103</v>
      </c>
      <c r="C945" s="101">
        <v>13</v>
      </c>
    </row>
    <row r="946" spans="1:3" x14ac:dyDescent="0.25">
      <c r="A946" s="101">
        <v>170043</v>
      </c>
      <c r="B946" s="101" t="s">
        <v>103</v>
      </c>
      <c r="C946" s="101">
        <v>13</v>
      </c>
    </row>
    <row r="947" spans="1:3" x14ac:dyDescent="0.25">
      <c r="A947" s="101">
        <v>170045</v>
      </c>
      <c r="B947" s="101" t="s">
        <v>103</v>
      </c>
      <c r="C947" s="101">
        <v>13</v>
      </c>
    </row>
    <row r="948" spans="1:3" x14ac:dyDescent="0.25">
      <c r="A948" s="101">
        <v>170046</v>
      </c>
      <c r="B948" s="101" t="s">
        <v>103</v>
      </c>
      <c r="C948" s="101">
        <v>13</v>
      </c>
    </row>
    <row r="949" spans="1:3" x14ac:dyDescent="0.25">
      <c r="A949" s="101">
        <v>170047</v>
      </c>
      <c r="B949" s="101" t="s">
        <v>103</v>
      </c>
      <c r="C949" s="101">
        <v>13</v>
      </c>
    </row>
    <row r="950" spans="1:3" x14ac:dyDescent="0.25">
      <c r="A950" s="101">
        <v>170048</v>
      </c>
      <c r="B950" s="101" t="s">
        <v>103</v>
      </c>
      <c r="C950" s="101">
        <v>13</v>
      </c>
    </row>
    <row r="951" spans="1:3" x14ac:dyDescent="0.25">
      <c r="A951" s="101">
        <v>170050</v>
      </c>
      <c r="B951" s="101" t="s">
        <v>103</v>
      </c>
      <c r="C951" s="101">
        <v>13</v>
      </c>
    </row>
    <row r="952" spans="1:3" x14ac:dyDescent="0.25">
      <c r="A952" s="101">
        <v>170054</v>
      </c>
      <c r="B952" s="101" t="s">
        <v>103</v>
      </c>
      <c r="C952" s="101">
        <v>13</v>
      </c>
    </row>
    <row r="953" spans="1:3" x14ac:dyDescent="0.25">
      <c r="A953" s="101">
        <v>170055</v>
      </c>
      <c r="B953" s="101" t="s">
        <v>103</v>
      </c>
      <c r="C953" s="101">
        <v>13</v>
      </c>
    </row>
    <row r="954" spans="1:3" x14ac:dyDescent="0.25">
      <c r="A954" s="101">
        <v>170060</v>
      </c>
      <c r="B954" s="101" t="s">
        <v>103</v>
      </c>
      <c r="C954" s="101">
        <v>13</v>
      </c>
    </row>
    <row r="955" spans="1:3" x14ac:dyDescent="0.25">
      <c r="A955" s="101">
        <v>170061</v>
      </c>
      <c r="B955" s="101" t="s">
        <v>103</v>
      </c>
      <c r="C955" s="101">
        <v>13</v>
      </c>
    </row>
    <row r="956" spans="1:3" x14ac:dyDescent="0.25">
      <c r="A956" s="101">
        <v>170063</v>
      </c>
      <c r="B956" s="101" t="s">
        <v>103</v>
      </c>
      <c r="C956" s="101">
        <v>13</v>
      </c>
    </row>
    <row r="957" spans="1:3" x14ac:dyDescent="0.25">
      <c r="A957" s="101">
        <v>170064</v>
      </c>
      <c r="B957" s="101" t="s">
        <v>103</v>
      </c>
      <c r="C957" s="101">
        <v>13</v>
      </c>
    </row>
    <row r="958" spans="1:3" x14ac:dyDescent="0.25">
      <c r="A958" s="101">
        <v>170067</v>
      </c>
      <c r="B958" s="101" t="s">
        <v>103</v>
      </c>
      <c r="C958" s="101">
        <v>13</v>
      </c>
    </row>
    <row r="959" spans="1:3" x14ac:dyDescent="0.25">
      <c r="A959" s="101">
        <v>170068</v>
      </c>
      <c r="B959" s="101" t="s">
        <v>103</v>
      </c>
      <c r="C959" s="101">
        <v>13</v>
      </c>
    </row>
    <row r="960" spans="1:3" x14ac:dyDescent="0.25">
      <c r="A960" s="101">
        <v>170069</v>
      </c>
      <c r="B960" s="101" t="s">
        <v>103</v>
      </c>
      <c r="C960" s="101">
        <v>13</v>
      </c>
    </row>
    <row r="961" spans="1:3" x14ac:dyDescent="0.25">
      <c r="A961" s="101">
        <v>170070</v>
      </c>
      <c r="B961" s="101" t="s">
        <v>103</v>
      </c>
      <c r="C961" s="101">
        <v>13</v>
      </c>
    </row>
    <row r="962" spans="1:3" x14ac:dyDescent="0.25">
      <c r="A962" s="101">
        <v>170073</v>
      </c>
      <c r="B962" s="101" t="s">
        <v>103</v>
      </c>
      <c r="C962" s="101">
        <v>13</v>
      </c>
    </row>
    <row r="963" spans="1:3" x14ac:dyDescent="0.25">
      <c r="A963" s="101">
        <v>170074</v>
      </c>
      <c r="B963" s="101" t="s">
        <v>103</v>
      </c>
      <c r="C963" s="101">
        <v>13</v>
      </c>
    </row>
    <row r="964" spans="1:3" x14ac:dyDescent="0.25">
      <c r="A964" s="101">
        <v>170075</v>
      </c>
      <c r="B964" s="101" t="s">
        <v>103</v>
      </c>
      <c r="C964" s="101">
        <v>13</v>
      </c>
    </row>
    <row r="965" spans="1:3" x14ac:dyDescent="0.25">
      <c r="A965" s="101">
        <v>170077</v>
      </c>
      <c r="B965" s="101" t="s">
        <v>103</v>
      </c>
      <c r="C965" s="101">
        <v>13</v>
      </c>
    </row>
    <row r="966" spans="1:3" x14ac:dyDescent="0.25">
      <c r="A966" s="101">
        <v>170079</v>
      </c>
      <c r="B966" s="101" t="s">
        <v>103</v>
      </c>
      <c r="C966" s="101">
        <v>13</v>
      </c>
    </row>
    <row r="967" spans="1:3" x14ac:dyDescent="0.25">
      <c r="A967" s="101">
        <v>170080</v>
      </c>
      <c r="B967" s="101" t="s">
        <v>103</v>
      </c>
      <c r="C967" s="101">
        <v>13</v>
      </c>
    </row>
    <row r="968" spans="1:3" x14ac:dyDescent="0.25">
      <c r="A968" s="101">
        <v>170081</v>
      </c>
      <c r="B968" s="101" t="s">
        <v>103</v>
      </c>
      <c r="C968" s="101">
        <v>13</v>
      </c>
    </row>
    <row r="969" spans="1:3" x14ac:dyDescent="0.25">
      <c r="A969" s="101">
        <v>170083</v>
      </c>
      <c r="B969" s="101" t="s">
        <v>103</v>
      </c>
      <c r="C969" s="101">
        <v>13</v>
      </c>
    </row>
    <row r="970" spans="1:3" x14ac:dyDescent="0.25">
      <c r="A970" s="101">
        <v>170085</v>
      </c>
      <c r="B970" s="101" t="s">
        <v>103</v>
      </c>
      <c r="C970" s="101">
        <v>13</v>
      </c>
    </row>
    <row r="971" spans="1:3" x14ac:dyDescent="0.25">
      <c r="A971" s="101">
        <v>170088</v>
      </c>
      <c r="B971" s="101" t="s">
        <v>103</v>
      </c>
      <c r="C971" s="101">
        <v>13</v>
      </c>
    </row>
    <row r="972" spans="1:3" x14ac:dyDescent="0.25">
      <c r="A972" s="101">
        <v>170089</v>
      </c>
      <c r="B972" s="101" t="s">
        <v>103</v>
      </c>
      <c r="C972" s="101">
        <v>13</v>
      </c>
    </row>
    <row r="973" spans="1:3" x14ac:dyDescent="0.25">
      <c r="A973" s="101">
        <v>170090</v>
      </c>
      <c r="B973" s="101" t="s">
        <v>103</v>
      </c>
      <c r="C973" s="101">
        <v>13</v>
      </c>
    </row>
    <row r="974" spans="1:3" x14ac:dyDescent="0.25">
      <c r="A974" s="101">
        <v>170091</v>
      </c>
      <c r="B974" s="101" t="s">
        <v>103</v>
      </c>
      <c r="C974" s="101">
        <v>13</v>
      </c>
    </row>
    <row r="975" spans="1:3" x14ac:dyDescent="0.25">
      <c r="A975" s="101">
        <v>170103</v>
      </c>
      <c r="B975" s="101" t="s">
        <v>103</v>
      </c>
      <c r="C975" s="101">
        <v>113</v>
      </c>
    </row>
    <row r="976" spans="1:3" x14ac:dyDescent="0.25">
      <c r="A976" s="101">
        <v>170104</v>
      </c>
      <c r="B976" s="101" t="s">
        <v>103</v>
      </c>
      <c r="C976" s="101">
        <v>13</v>
      </c>
    </row>
    <row r="977" spans="1:3" x14ac:dyDescent="0.25">
      <c r="A977" s="101">
        <v>170105</v>
      </c>
      <c r="B977" s="101" t="s">
        <v>103</v>
      </c>
      <c r="C977" s="101">
        <v>13</v>
      </c>
    </row>
    <row r="978" spans="1:3" x14ac:dyDescent="0.25">
      <c r="A978" s="101">
        <v>170106</v>
      </c>
      <c r="B978" s="101" t="s">
        <v>103</v>
      </c>
      <c r="C978" s="101">
        <v>13</v>
      </c>
    </row>
    <row r="979" spans="1:3" x14ac:dyDescent="0.25">
      <c r="A979" s="101">
        <v>170111</v>
      </c>
      <c r="B979" s="101" t="s">
        <v>103</v>
      </c>
      <c r="C979" s="101">
        <v>13</v>
      </c>
    </row>
    <row r="980" spans="1:3" x14ac:dyDescent="0.25">
      <c r="A980" s="101">
        <v>170113</v>
      </c>
      <c r="B980" s="101" t="s">
        <v>103</v>
      </c>
      <c r="C980" s="101">
        <v>13</v>
      </c>
    </row>
    <row r="981" spans="1:3" x14ac:dyDescent="0.25">
      <c r="A981" s="101">
        <v>170114</v>
      </c>
      <c r="B981" s="101" t="s">
        <v>103</v>
      </c>
      <c r="C981" s="101">
        <v>13</v>
      </c>
    </row>
    <row r="982" spans="1:3" x14ac:dyDescent="0.25">
      <c r="A982" s="101">
        <v>170115</v>
      </c>
      <c r="B982" s="101" t="s">
        <v>103</v>
      </c>
      <c r="C982" s="101">
        <v>13</v>
      </c>
    </row>
    <row r="983" spans="1:3" x14ac:dyDescent="0.25">
      <c r="A983" s="101">
        <v>170119</v>
      </c>
      <c r="B983" s="101" t="s">
        <v>103</v>
      </c>
      <c r="C983" s="101">
        <v>13</v>
      </c>
    </row>
    <row r="984" spans="1:3" x14ac:dyDescent="0.25">
      <c r="A984" s="101">
        <v>170120</v>
      </c>
      <c r="B984" s="101" t="s">
        <v>103</v>
      </c>
      <c r="C984" s="101">
        <v>13</v>
      </c>
    </row>
    <row r="985" spans="1:3" x14ac:dyDescent="0.25">
      <c r="A985" s="101">
        <v>170121</v>
      </c>
      <c r="B985" s="101" t="s">
        <v>103</v>
      </c>
      <c r="C985" s="101">
        <v>13</v>
      </c>
    </row>
    <row r="986" spans="1:3" x14ac:dyDescent="0.25">
      <c r="A986" s="101">
        <v>170123</v>
      </c>
      <c r="B986" s="101" t="s">
        <v>103</v>
      </c>
      <c r="C986" s="101">
        <v>13</v>
      </c>
    </row>
    <row r="987" spans="1:3" x14ac:dyDescent="0.25">
      <c r="A987" s="101">
        <v>170124</v>
      </c>
      <c r="B987" s="101" t="s">
        <v>103</v>
      </c>
      <c r="C987" s="101">
        <v>13</v>
      </c>
    </row>
    <row r="988" spans="1:3" x14ac:dyDescent="0.25">
      <c r="A988" s="101">
        <v>170127</v>
      </c>
      <c r="B988" s="101" t="s">
        <v>103</v>
      </c>
      <c r="C988" s="101">
        <v>13</v>
      </c>
    </row>
    <row r="989" spans="1:3" x14ac:dyDescent="0.25">
      <c r="A989" s="101">
        <v>170131</v>
      </c>
      <c r="B989" s="101" t="s">
        <v>103</v>
      </c>
      <c r="C989" s="101">
        <v>13</v>
      </c>
    </row>
    <row r="990" spans="1:3" x14ac:dyDescent="0.25">
      <c r="A990" s="101">
        <v>170132</v>
      </c>
      <c r="B990" s="101" t="s">
        <v>103</v>
      </c>
      <c r="C990" s="101">
        <v>13</v>
      </c>
    </row>
    <row r="991" spans="1:3" x14ac:dyDescent="0.25">
      <c r="A991" s="101">
        <v>170135</v>
      </c>
      <c r="B991" s="101" t="s">
        <v>103</v>
      </c>
      <c r="C991" s="101">
        <v>13</v>
      </c>
    </row>
    <row r="992" spans="1:3" x14ac:dyDescent="0.25">
      <c r="A992" s="101">
        <v>170138</v>
      </c>
      <c r="B992" s="101" t="s">
        <v>103</v>
      </c>
      <c r="C992" s="101">
        <v>13</v>
      </c>
    </row>
    <row r="993" spans="1:3" x14ac:dyDescent="0.25">
      <c r="A993" s="101">
        <v>170139</v>
      </c>
      <c r="B993" s="101" t="s">
        <v>103</v>
      </c>
      <c r="C993" s="101">
        <v>13</v>
      </c>
    </row>
    <row r="994" spans="1:3" x14ac:dyDescent="0.25">
      <c r="A994" s="101">
        <v>170142</v>
      </c>
      <c r="B994" s="101" t="s">
        <v>103</v>
      </c>
      <c r="C994" s="101">
        <v>13</v>
      </c>
    </row>
    <row r="995" spans="1:3" x14ac:dyDescent="0.25">
      <c r="A995" s="101">
        <v>170144</v>
      </c>
      <c r="B995" s="101" t="s">
        <v>103</v>
      </c>
      <c r="C995" s="101">
        <v>13</v>
      </c>
    </row>
    <row r="996" spans="1:3" x14ac:dyDescent="0.25">
      <c r="A996" s="101">
        <v>170146</v>
      </c>
      <c r="B996" s="101" t="s">
        <v>103</v>
      </c>
      <c r="C996" s="101">
        <v>13</v>
      </c>
    </row>
    <row r="997" spans="1:3" x14ac:dyDescent="0.25">
      <c r="A997" s="101">
        <v>170147</v>
      </c>
      <c r="B997" s="101" t="s">
        <v>103</v>
      </c>
      <c r="C997" s="101">
        <v>13</v>
      </c>
    </row>
    <row r="998" spans="1:3" x14ac:dyDescent="0.25">
      <c r="A998" s="101">
        <v>170150</v>
      </c>
      <c r="B998" s="101" t="s">
        <v>103</v>
      </c>
      <c r="C998" s="101">
        <v>13</v>
      </c>
    </row>
    <row r="999" spans="1:3" x14ac:dyDescent="0.25">
      <c r="A999" s="101">
        <v>170152</v>
      </c>
      <c r="B999" s="101" t="s">
        <v>103</v>
      </c>
      <c r="C999" s="101">
        <v>13</v>
      </c>
    </row>
    <row r="1000" spans="1:3" x14ac:dyDescent="0.25">
      <c r="A1000" s="101">
        <v>170156</v>
      </c>
      <c r="B1000" s="101" t="s">
        <v>103</v>
      </c>
      <c r="C1000" s="101">
        <v>13</v>
      </c>
    </row>
    <row r="1001" spans="1:3" x14ac:dyDescent="0.25">
      <c r="A1001" s="101">
        <v>170157</v>
      </c>
      <c r="B1001" s="101" t="s">
        <v>103</v>
      </c>
      <c r="C1001" s="101">
        <v>13</v>
      </c>
    </row>
    <row r="1002" spans="1:3" x14ac:dyDescent="0.25">
      <c r="A1002" s="101">
        <v>170158</v>
      </c>
      <c r="B1002" s="101" t="s">
        <v>103</v>
      </c>
      <c r="C1002" s="101">
        <v>13</v>
      </c>
    </row>
    <row r="1003" spans="1:3" x14ac:dyDescent="0.25">
      <c r="A1003" s="101">
        <v>170159</v>
      </c>
      <c r="B1003" s="101" t="s">
        <v>103</v>
      </c>
      <c r="C1003" s="101">
        <v>13</v>
      </c>
    </row>
    <row r="1004" spans="1:3" x14ac:dyDescent="0.25">
      <c r="A1004" s="101">
        <v>170160</v>
      </c>
      <c r="B1004" s="101" t="s">
        <v>103</v>
      </c>
      <c r="C1004" s="101">
        <v>13</v>
      </c>
    </row>
    <row r="1005" spans="1:3" x14ac:dyDescent="0.25">
      <c r="A1005" s="101">
        <v>170167</v>
      </c>
      <c r="B1005" s="101" t="s">
        <v>103</v>
      </c>
      <c r="C1005" s="101">
        <v>13</v>
      </c>
    </row>
    <row r="1006" spans="1:3" x14ac:dyDescent="0.25">
      <c r="A1006" s="101">
        <v>170169</v>
      </c>
      <c r="B1006" s="101" t="s">
        <v>103</v>
      </c>
      <c r="C1006" s="101">
        <v>13</v>
      </c>
    </row>
    <row r="1007" spans="1:3" x14ac:dyDescent="0.25">
      <c r="A1007" s="101">
        <v>170171</v>
      </c>
      <c r="B1007" s="101" t="s">
        <v>103</v>
      </c>
      <c r="C1007" s="101">
        <v>13</v>
      </c>
    </row>
    <row r="1008" spans="1:3" x14ac:dyDescent="0.25">
      <c r="A1008" s="101">
        <v>170174</v>
      </c>
      <c r="B1008" s="101" t="s">
        <v>103</v>
      </c>
      <c r="C1008" s="101">
        <v>13</v>
      </c>
    </row>
    <row r="1009" spans="1:3" x14ac:dyDescent="0.25">
      <c r="A1009" s="101">
        <v>170176</v>
      </c>
      <c r="B1009" s="101" t="s">
        <v>103</v>
      </c>
      <c r="C1009" s="101">
        <v>13</v>
      </c>
    </row>
    <row r="1010" spans="1:3" x14ac:dyDescent="0.25">
      <c r="A1010" s="101">
        <v>170181</v>
      </c>
      <c r="B1010" s="101" t="s">
        <v>103</v>
      </c>
      <c r="C1010" s="101">
        <v>13</v>
      </c>
    </row>
    <row r="1011" spans="1:3" x14ac:dyDescent="0.25">
      <c r="A1011" s="101">
        <v>170182</v>
      </c>
      <c r="B1011" s="101" t="s">
        <v>103</v>
      </c>
      <c r="C1011" s="101">
        <v>13</v>
      </c>
    </row>
    <row r="1012" spans="1:3" x14ac:dyDescent="0.25">
      <c r="A1012" s="101">
        <v>170184</v>
      </c>
      <c r="B1012" s="101" t="s">
        <v>103</v>
      </c>
      <c r="C1012" s="101">
        <v>13</v>
      </c>
    </row>
    <row r="1013" spans="1:3" x14ac:dyDescent="0.25">
      <c r="A1013" s="101">
        <v>170185</v>
      </c>
      <c r="B1013" s="101" t="s">
        <v>103</v>
      </c>
      <c r="C1013" s="101">
        <v>13</v>
      </c>
    </row>
    <row r="1014" spans="1:3" x14ac:dyDescent="0.25">
      <c r="A1014" s="101">
        <v>170188</v>
      </c>
      <c r="B1014" s="101" t="s">
        <v>103</v>
      </c>
      <c r="C1014" s="101">
        <v>13</v>
      </c>
    </row>
    <row r="1015" spans="1:3" x14ac:dyDescent="0.25">
      <c r="A1015" s="101">
        <v>170189</v>
      </c>
      <c r="B1015" s="101" t="s">
        <v>103</v>
      </c>
      <c r="C1015" s="101">
        <v>113</v>
      </c>
    </row>
    <row r="1016" spans="1:3" x14ac:dyDescent="0.25">
      <c r="A1016" s="101">
        <v>170190</v>
      </c>
      <c r="B1016" s="101" t="s">
        <v>103</v>
      </c>
      <c r="C1016" s="101">
        <v>13</v>
      </c>
    </row>
    <row r="1017" spans="1:3" x14ac:dyDescent="0.25">
      <c r="A1017" s="101">
        <v>170193</v>
      </c>
      <c r="B1017" s="101" t="s">
        <v>103</v>
      </c>
      <c r="C1017" s="101">
        <v>13</v>
      </c>
    </row>
    <row r="1018" spans="1:3" x14ac:dyDescent="0.25">
      <c r="A1018" s="101">
        <v>170194</v>
      </c>
      <c r="B1018" s="101" t="s">
        <v>103</v>
      </c>
      <c r="C1018" s="101">
        <v>13</v>
      </c>
    </row>
    <row r="1019" spans="1:3" x14ac:dyDescent="0.25">
      <c r="A1019" s="101">
        <v>170195</v>
      </c>
      <c r="B1019" s="101" t="s">
        <v>103</v>
      </c>
      <c r="C1019" s="101">
        <v>13</v>
      </c>
    </row>
    <row r="1020" spans="1:3" x14ac:dyDescent="0.25">
      <c r="A1020" s="101">
        <v>170196</v>
      </c>
      <c r="B1020" s="101" t="s">
        <v>103</v>
      </c>
      <c r="C1020" s="101">
        <v>113</v>
      </c>
    </row>
    <row r="1021" spans="1:3" x14ac:dyDescent="0.25">
      <c r="A1021" s="101">
        <v>170197</v>
      </c>
      <c r="B1021" s="101" t="s">
        <v>103</v>
      </c>
      <c r="C1021" s="101">
        <v>113</v>
      </c>
    </row>
    <row r="1022" spans="1:3" x14ac:dyDescent="0.25">
      <c r="A1022" s="101">
        <v>170198</v>
      </c>
      <c r="B1022" s="101" t="s">
        <v>103</v>
      </c>
      <c r="C1022" s="101">
        <v>113</v>
      </c>
    </row>
    <row r="1023" spans="1:3" x14ac:dyDescent="0.25">
      <c r="A1023" s="101">
        <v>170201</v>
      </c>
      <c r="B1023" s="101" t="s">
        <v>103</v>
      </c>
      <c r="C1023" s="101">
        <v>13</v>
      </c>
    </row>
    <row r="1024" spans="1:3" x14ac:dyDescent="0.25">
      <c r="A1024" s="101">
        <v>170202</v>
      </c>
      <c r="B1024" s="101" t="s">
        <v>103</v>
      </c>
      <c r="C1024" s="101">
        <v>13</v>
      </c>
    </row>
    <row r="1025" spans="1:3" x14ac:dyDescent="0.25">
      <c r="A1025" s="101">
        <v>170209</v>
      </c>
      <c r="B1025" s="101" t="s">
        <v>103</v>
      </c>
      <c r="C1025" s="101">
        <v>13</v>
      </c>
    </row>
    <row r="1026" spans="1:3" x14ac:dyDescent="0.25">
      <c r="A1026" s="101">
        <v>170214</v>
      </c>
      <c r="B1026" s="101" t="s">
        <v>103</v>
      </c>
      <c r="C1026" s="101">
        <v>13</v>
      </c>
    </row>
    <row r="1027" spans="1:3" x14ac:dyDescent="0.25">
      <c r="A1027" s="101">
        <v>170216</v>
      </c>
      <c r="B1027" s="101" t="s">
        <v>103</v>
      </c>
      <c r="C1027" s="101">
        <v>13</v>
      </c>
    </row>
    <row r="1028" spans="1:3" x14ac:dyDescent="0.25">
      <c r="A1028" s="101">
        <v>170217</v>
      </c>
      <c r="B1028" s="101" t="s">
        <v>103</v>
      </c>
      <c r="C1028" s="101">
        <v>13</v>
      </c>
    </row>
    <row r="1029" spans="1:3" x14ac:dyDescent="0.25">
      <c r="A1029" s="107">
        <v>170240</v>
      </c>
      <c r="B1029" s="107" t="s">
        <v>103</v>
      </c>
      <c r="C1029" s="107">
        <v>13</v>
      </c>
    </row>
    <row r="1030" spans="1:3" x14ac:dyDescent="0.25">
      <c r="A1030" s="101">
        <v>179013</v>
      </c>
      <c r="B1030" s="101" t="s">
        <v>103</v>
      </c>
      <c r="C1030" s="101">
        <v>13</v>
      </c>
    </row>
    <row r="1031" spans="1:3" x14ac:dyDescent="0.25">
      <c r="A1031" s="101">
        <v>179039</v>
      </c>
      <c r="B1031" s="101" t="s">
        <v>103</v>
      </c>
      <c r="C1031" s="101">
        <v>13</v>
      </c>
    </row>
    <row r="1032" spans="1:3" x14ac:dyDescent="0.25">
      <c r="A1032" s="101">
        <v>180005</v>
      </c>
      <c r="B1032" s="101" t="s">
        <v>101</v>
      </c>
      <c r="C1032" s="101">
        <v>14</v>
      </c>
    </row>
    <row r="1033" spans="1:3" x14ac:dyDescent="0.25">
      <c r="A1033" s="101">
        <v>180007</v>
      </c>
      <c r="B1033" s="101" t="s">
        <v>101</v>
      </c>
      <c r="C1033" s="101">
        <v>14</v>
      </c>
    </row>
    <row r="1034" spans="1:3" x14ac:dyDescent="0.25">
      <c r="A1034" s="101">
        <v>180011</v>
      </c>
      <c r="B1034" s="101" t="s">
        <v>101</v>
      </c>
      <c r="C1034" s="101">
        <v>14</v>
      </c>
    </row>
    <row r="1035" spans="1:3" x14ac:dyDescent="0.25">
      <c r="A1035" s="101">
        <v>180012</v>
      </c>
      <c r="B1035" s="101" t="s">
        <v>101</v>
      </c>
      <c r="C1035" s="101">
        <v>14</v>
      </c>
    </row>
    <row r="1036" spans="1:3" x14ac:dyDescent="0.25">
      <c r="A1036" s="101">
        <v>180013</v>
      </c>
      <c r="B1036" s="101" t="s">
        <v>101</v>
      </c>
      <c r="C1036" s="101">
        <v>14</v>
      </c>
    </row>
    <row r="1037" spans="1:3" x14ac:dyDescent="0.25">
      <c r="A1037" s="101">
        <v>180014</v>
      </c>
      <c r="B1037" s="101" t="s">
        <v>101</v>
      </c>
      <c r="C1037" s="101">
        <v>14</v>
      </c>
    </row>
    <row r="1038" spans="1:3" x14ac:dyDescent="0.25">
      <c r="A1038" s="101">
        <v>180015</v>
      </c>
      <c r="B1038" s="101" t="s">
        <v>101</v>
      </c>
      <c r="C1038" s="101">
        <v>14</v>
      </c>
    </row>
    <row r="1039" spans="1:3" x14ac:dyDescent="0.25">
      <c r="A1039" s="101">
        <v>180016</v>
      </c>
      <c r="B1039" s="101" t="s">
        <v>101</v>
      </c>
      <c r="C1039" s="101">
        <v>14</v>
      </c>
    </row>
    <row r="1040" spans="1:3" x14ac:dyDescent="0.25">
      <c r="A1040" s="101">
        <v>180023</v>
      </c>
      <c r="B1040" s="101" t="s">
        <v>101</v>
      </c>
      <c r="C1040" s="101">
        <v>14</v>
      </c>
    </row>
    <row r="1041" spans="1:3" x14ac:dyDescent="0.25">
      <c r="A1041" s="101">
        <v>180024</v>
      </c>
      <c r="B1041" s="101" t="s">
        <v>101</v>
      </c>
      <c r="C1041" s="101">
        <v>14</v>
      </c>
    </row>
    <row r="1042" spans="1:3" x14ac:dyDescent="0.25">
      <c r="A1042" s="101">
        <v>180025</v>
      </c>
      <c r="B1042" s="101" t="s">
        <v>101</v>
      </c>
      <c r="C1042" s="101">
        <v>14</v>
      </c>
    </row>
    <row r="1043" spans="1:3" x14ac:dyDescent="0.25">
      <c r="A1043" s="101">
        <v>180026</v>
      </c>
      <c r="B1043" s="101" t="s">
        <v>101</v>
      </c>
      <c r="C1043" s="101">
        <v>14</v>
      </c>
    </row>
    <row r="1044" spans="1:3" x14ac:dyDescent="0.25">
      <c r="A1044" s="101">
        <v>180027</v>
      </c>
      <c r="B1044" s="101" t="s">
        <v>101</v>
      </c>
      <c r="C1044" s="101">
        <v>14</v>
      </c>
    </row>
    <row r="1045" spans="1:3" x14ac:dyDescent="0.25">
      <c r="A1045" s="101">
        <v>180028</v>
      </c>
      <c r="B1045" s="101" t="s">
        <v>101</v>
      </c>
      <c r="C1045" s="101">
        <v>14</v>
      </c>
    </row>
    <row r="1046" spans="1:3" x14ac:dyDescent="0.25">
      <c r="A1046" s="101">
        <v>180029</v>
      </c>
      <c r="B1046" s="101" t="s">
        <v>101</v>
      </c>
      <c r="C1046" s="101">
        <v>14</v>
      </c>
    </row>
    <row r="1047" spans="1:3" x14ac:dyDescent="0.25">
      <c r="A1047" s="101">
        <v>180030</v>
      </c>
      <c r="B1047" s="101" t="s">
        <v>101</v>
      </c>
      <c r="C1047" s="101">
        <v>14</v>
      </c>
    </row>
    <row r="1048" spans="1:3" x14ac:dyDescent="0.25">
      <c r="A1048" s="101">
        <v>180031</v>
      </c>
      <c r="B1048" s="101" t="s">
        <v>101</v>
      </c>
      <c r="C1048" s="101">
        <v>14</v>
      </c>
    </row>
    <row r="1049" spans="1:3" x14ac:dyDescent="0.25">
      <c r="A1049" s="101">
        <v>180032</v>
      </c>
      <c r="B1049" s="101" t="s">
        <v>101</v>
      </c>
      <c r="C1049" s="101">
        <v>14</v>
      </c>
    </row>
    <row r="1050" spans="1:3" x14ac:dyDescent="0.25">
      <c r="A1050" s="101">
        <v>180035</v>
      </c>
      <c r="B1050" s="101" t="s">
        <v>101</v>
      </c>
      <c r="C1050" s="101">
        <v>14</v>
      </c>
    </row>
    <row r="1051" spans="1:3" x14ac:dyDescent="0.25">
      <c r="A1051" s="101">
        <v>180036</v>
      </c>
      <c r="B1051" s="101" t="s">
        <v>101</v>
      </c>
      <c r="C1051" s="101">
        <v>14</v>
      </c>
    </row>
    <row r="1052" spans="1:3" x14ac:dyDescent="0.25">
      <c r="A1052" s="101">
        <v>180037</v>
      </c>
      <c r="B1052" s="101" t="s">
        <v>101</v>
      </c>
      <c r="C1052" s="101">
        <v>14</v>
      </c>
    </row>
    <row r="1053" spans="1:3" x14ac:dyDescent="0.25">
      <c r="A1053" s="101">
        <v>180040</v>
      </c>
      <c r="B1053" s="101" t="s">
        <v>101</v>
      </c>
      <c r="C1053" s="101">
        <v>14</v>
      </c>
    </row>
    <row r="1054" spans="1:3" x14ac:dyDescent="0.25">
      <c r="A1054" s="101">
        <v>180041</v>
      </c>
      <c r="B1054" s="101" t="s">
        <v>101</v>
      </c>
      <c r="C1054" s="101">
        <v>14</v>
      </c>
    </row>
    <row r="1055" spans="1:3" x14ac:dyDescent="0.25">
      <c r="A1055" s="101">
        <v>180042</v>
      </c>
      <c r="B1055" s="101" t="s">
        <v>101</v>
      </c>
      <c r="C1055" s="101">
        <v>14</v>
      </c>
    </row>
    <row r="1056" spans="1:3" x14ac:dyDescent="0.25">
      <c r="A1056" s="101">
        <v>180043</v>
      </c>
      <c r="B1056" s="101" t="s">
        <v>101</v>
      </c>
      <c r="C1056" s="101">
        <v>14</v>
      </c>
    </row>
    <row r="1057" spans="1:3" x14ac:dyDescent="0.25">
      <c r="A1057" s="101">
        <v>180045</v>
      </c>
      <c r="B1057" s="101" t="s">
        <v>101</v>
      </c>
      <c r="C1057" s="101">
        <v>14</v>
      </c>
    </row>
    <row r="1058" spans="1:3" x14ac:dyDescent="0.25">
      <c r="A1058" s="101">
        <v>180047</v>
      </c>
      <c r="B1058" s="101" t="s">
        <v>101</v>
      </c>
      <c r="C1058" s="101">
        <v>14</v>
      </c>
    </row>
    <row r="1059" spans="1:3" x14ac:dyDescent="0.25">
      <c r="A1059" s="101">
        <v>180048</v>
      </c>
      <c r="B1059" s="101" t="s">
        <v>101</v>
      </c>
      <c r="C1059" s="101">
        <v>14</v>
      </c>
    </row>
    <row r="1060" spans="1:3" x14ac:dyDescent="0.25">
      <c r="A1060" s="101">
        <v>180049</v>
      </c>
      <c r="B1060" s="101" t="s">
        <v>101</v>
      </c>
      <c r="C1060" s="101">
        <v>14</v>
      </c>
    </row>
    <row r="1061" spans="1:3" x14ac:dyDescent="0.25">
      <c r="A1061" s="101">
        <v>180053</v>
      </c>
      <c r="B1061" s="101" t="s">
        <v>101</v>
      </c>
      <c r="C1061" s="101">
        <v>14</v>
      </c>
    </row>
    <row r="1062" spans="1:3" x14ac:dyDescent="0.25">
      <c r="A1062" s="101">
        <v>180054</v>
      </c>
      <c r="B1062" s="101" t="s">
        <v>101</v>
      </c>
      <c r="C1062" s="101">
        <v>14</v>
      </c>
    </row>
    <row r="1063" spans="1:3" x14ac:dyDescent="0.25">
      <c r="A1063" s="101">
        <v>180056</v>
      </c>
      <c r="B1063" s="101" t="s">
        <v>101</v>
      </c>
      <c r="C1063" s="101">
        <v>14</v>
      </c>
    </row>
    <row r="1064" spans="1:3" x14ac:dyDescent="0.25">
      <c r="A1064" s="101">
        <v>180059</v>
      </c>
      <c r="B1064" s="101" t="s">
        <v>101</v>
      </c>
      <c r="C1064" s="101">
        <v>14</v>
      </c>
    </row>
    <row r="1065" spans="1:3" x14ac:dyDescent="0.25">
      <c r="A1065" s="101">
        <v>180060</v>
      </c>
      <c r="B1065" s="101" t="s">
        <v>101</v>
      </c>
      <c r="C1065" s="101">
        <v>14</v>
      </c>
    </row>
    <row r="1066" spans="1:3" x14ac:dyDescent="0.25">
      <c r="A1066" s="101">
        <v>180061</v>
      </c>
      <c r="B1066" s="101" t="s">
        <v>101</v>
      </c>
      <c r="C1066" s="101">
        <v>14</v>
      </c>
    </row>
    <row r="1067" spans="1:3" x14ac:dyDescent="0.25">
      <c r="A1067" s="101">
        <v>180062</v>
      </c>
      <c r="B1067" s="101" t="s">
        <v>101</v>
      </c>
      <c r="C1067" s="101">
        <v>14</v>
      </c>
    </row>
    <row r="1068" spans="1:3" x14ac:dyDescent="0.25">
      <c r="A1068" s="101">
        <v>180064</v>
      </c>
      <c r="B1068" s="101" t="s">
        <v>101</v>
      </c>
      <c r="C1068" s="101">
        <v>14</v>
      </c>
    </row>
    <row r="1069" spans="1:3" x14ac:dyDescent="0.25">
      <c r="A1069" s="101">
        <v>180065</v>
      </c>
      <c r="B1069" s="101" t="s">
        <v>101</v>
      </c>
      <c r="C1069" s="101">
        <v>14</v>
      </c>
    </row>
    <row r="1070" spans="1:3" x14ac:dyDescent="0.25">
      <c r="A1070" s="101">
        <v>180066</v>
      </c>
      <c r="B1070" s="101" t="s">
        <v>101</v>
      </c>
      <c r="C1070" s="101">
        <v>14</v>
      </c>
    </row>
    <row r="1071" spans="1:3" x14ac:dyDescent="0.25">
      <c r="A1071" s="101">
        <v>180068</v>
      </c>
      <c r="B1071" s="101" t="s">
        <v>101</v>
      </c>
      <c r="C1071" s="101">
        <v>14</v>
      </c>
    </row>
    <row r="1072" spans="1:3" x14ac:dyDescent="0.25">
      <c r="A1072" s="101">
        <v>180069</v>
      </c>
      <c r="B1072" s="101" t="s">
        <v>101</v>
      </c>
      <c r="C1072" s="101">
        <v>14</v>
      </c>
    </row>
    <row r="1073" spans="1:3" x14ac:dyDescent="0.25">
      <c r="A1073" s="101">
        <v>180070</v>
      </c>
      <c r="B1073" s="101" t="s">
        <v>101</v>
      </c>
      <c r="C1073" s="101">
        <v>14</v>
      </c>
    </row>
    <row r="1074" spans="1:3" x14ac:dyDescent="0.25">
      <c r="A1074" s="101">
        <v>180071</v>
      </c>
      <c r="B1074" s="101" t="s">
        <v>101</v>
      </c>
      <c r="C1074" s="101">
        <v>14</v>
      </c>
    </row>
    <row r="1075" spans="1:3" x14ac:dyDescent="0.25">
      <c r="A1075" s="101">
        <v>180073</v>
      </c>
      <c r="B1075" s="101" t="s">
        <v>101</v>
      </c>
      <c r="C1075" s="101">
        <v>14</v>
      </c>
    </row>
    <row r="1076" spans="1:3" x14ac:dyDescent="0.25">
      <c r="A1076" s="101">
        <v>180074</v>
      </c>
      <c r="B1076" s="101" t="s">
        <v>101</v>
      </c>
      <c r="C1076" s="101">
        <v>14</v>
      </c>
    </row>
    <row r="1077" spans="1:3" x14ac:dyDescent="0.25">
      <c r="A1077" s="101">
        <v>180075</v>
      </c>
      <c r="B1077" s="101" t="s">
        <v>101</v>
      </c>
      <c r="C1077" s="101">
        <v>14</v>
      </c>
    </row>
    <row r="1078" spans="1:3" x14ac:dyDescent="0.25">
      <c r="A1078" s="101">
        <v>180076</v>
      </c>
      <c r="B1078" s="101" t="s">
        <v>101</v>
      </c>
      <c r="C1078" s="101">
        <v>14</v>
      </c>
    </row>
    <row r="1079" spans="1:3" x14ac:dyDescent="0.25">
      <c r="A1079" s="101">
        <v>180077</v>
      </c>
      <c r="B1079" s="101" t="s">
        <v>101</v>
      </c>
      <c r="C1079" s="101">
        <v>14</v>
      </c>
    </row>
    <row r="1080" spans="1:3" x14ac:dyDescent="0.25">
      <c r="A1080" s="101">
        <v>180078</v>
      </c>
      <c r="B1080" s="101" t="s">
        <v>101</v>
      </c>
      <c r="C1080" s="101">
        <v>14</v>
      </c>
    </row>
    <row r="1081" spans="1:3" x14ac:dyDescent="0.25">
      <c r="A1081" s="101">
        <v>180080</v>
      </c>
      <c r="B1081" s="101" t="s">
        <v>101</v>
      </c>
      <c r="C1081" s="101">
        <v>14</v>
      </c>
    </row>
    <row r="1082" spans="1:3" x14ac:dyDescent="0.25">
      <c r="A1082" s="101">
        <v>180082</v>
      </c>
      <c r="B1082" s="101" t="s">
        <v>101</v>
      </c>
      <c r="C1082" s="101">
        <v>14</v>
      </c>
    </row>
    <row r="1083" spans="1:3" x14ac:dyDescent="0.25">
      <c r="A1083" s="101">
        <v>180083</v>
      </c>
      <c r="B1083" s="101" t="s">
        <v>101</v>
      </c>
      <c r="C1083" s="101">
        <v>14</v>
      </c>
    </row>
    <row r="1084" spans="1:3" x14ac:dyDescent="0.25">
      <c r="A1084" s="101">
        <v>180084</v>
      </c>
      <c r="B1084" s="101" t="s">
        <v>101</v>
      </c>
      <c r="C1084" s="101">
        <v>14</v>
      </c>
    </row>
    <row r="1085" spans="1:3" x14ac:dyDescent="0.25">
      <c r="A1085" s="101">
        <v>180085</v>
      </c>
      <c r="B1085" s="101" t="s">
        <v>101</v>
      </c>
      <c r="C1085" s="101">
        <v>14</v>
      </c>
    </row>
    <row r="1086" spans="1:3" x14ac:dyDescent="0.25">
      <c r="A1086" s="101">
        <v>180086</v>
      </c>
      <c r="B1086" s="101" t="s">
        <v>101</v>
      </c>
      <c r="C1086" s="101">
        <v>14</v>
      </c>
    </row>
    <row r="1087" spans="1:3" x14ac:dyDescent="0.25">
      <c r="A1087" s="101">
        <v>180087</v>
      </c>
      <c r="B1087" s="101" t="s">
        <v>101</v>
      </c>
      <c r="C1087" s="101">
        <v>14</v>
      </c>
    </row>
    <row r="1088" spans="1:3" x14ac:dyDescent="0.25">
      <c r="A1088" s="101">
        <v>180089</v>
      </c>
      <c r="B1088" s="101" t="s">
        <v>101</v>
      </c>
      <c r="C1088" s="101">
        <v>14</v>
      </c>
    </row>
    <row r="1089" spans="1:3" x14ac:dyDescent="0.25">
      <c r="A1089" s="101">
        <v>180090</v>
      </c>
      <c r="B1089" s="101" t="s">
        <v>101</v>
      </c>
      <c r="C1089" s="101">
        <v>14</v>
      </c>
    </row>
    <row r="1090" spans="1:3" x14ac:dyDescent="0.25">
      <c r="A1090" s="101">
        <v>180092</v>
      </c>
      <c r="B1090" s="101" t="s">
        <v>101</v>
      </c>
      <c r="C1090" s="101">
        <v>14</v>
      </c>
    </row>
    <row r="1091" spans="1:3" x14ac:dyDescent="0.25">
      <c r="A1091" s="101">
        <v>180093</v>
      </c>
      <c r="B1091" s="101" t="s">
        <v>101</v>
      </c>
      <c r="C1091" s="101">
        <v>14</v>
      </c>
    </row>
    <row r="1092" spans="1:3" x14ac:dyDescent="0.25">
      <c r="A1092" s="101">
        <v>180095</v>
      </c>
      <c r="B1092" s="101" t="s">
        <v>101</v>
      </c>
      <c r="C1092" s="101">
        <v>14</v>
      </c>
    </row>
    <row r="1093" spans="1:3" x14ac:dyDescent="0.25">
      <c r="A1093" s="101">
        <v>180096</v>
      </c>
      <c r="B1093" s="101" t="s">
        <v>101</v>
      </c>
      <c r="C1093" s="101">
        <v>14</v>
      </c>
    </row>
    <row r="1094" spans="1:3" x14ac:dyDescent="0.25">
      <c r="A1094" s="101">
        <v>180097</v>
      </c>
      <c r="B1094" s="101" t="s">
        <v>101</v>
      </c>
      <c r="C1094" s="101">
        <v>14</v>
      </c>
    </row>
    <row r="1095" spans="1:3" x14ac:dyDescent="0.25">
      <c r="A1095" s="101">
        <v>180099</v>
      </c>
      <c r="B1095" s="101" t="s">
        <v>101</v>
      </c>
      <c r="C1095" s="101">
        <v>14</v>
      </c>
    </row>
    <row r="1096" spans="1:3" x14ac:dyDescent="0.25">
      <c r="A1096" s="101">
        <v>180100</v>
      </c>
      <c r="B1096" s="101" t="s">
        <v>101</v>
      </c>
      <c r="C1096" s="101">
        <v>14</v>
      </c>
    </row>
    <row r="1097" spans="1:3" x14ac:dyDescent="0.25">
      <c r="A1097" s="101">
        <v>180101</v>
      </c>
      <c r="B1097" s="101" t="s">
        <v>101</v>
      </c>
      <c r="C1097" s="101">
        <v>14</v>
      </c>
    </row>
    <row r="1098" spans="1:3" x14ac:dyDescent="0.25">
      <c r="A1098" s="101">
        <v>180102</v>
      </c>
      <c r="B1098" s="101" t="s">
        <v>101</v>
      </c>
      <c r="C1098" s="101">
        <v>14</v>
      </c>
    </row>
    <row r="1099" spans="1:3" x14ac:dyDescent="0.25">
      <c r="A1099" s="101">
        <v>180103</v>
      </c>
      <c r="B1099" s="101" t="s">
        <v>101</v>
      </c>
      <c r="C1099" s="101">
        <v>14</v>
      </c>
    </row>
    <row r="1100" spans="1:3" x14ac:dyDescent="0.25">
      <c r="A1100" s="101">
        <v>180104</v>
      </c>
      <c r="B1100" s="101" t="s">
        <v>101</v>
      </c>
      <c r="C1100" s="101">
        <v>14</v>
      </c>
    </row>
    <row r="1101" spans="1:3" x14ac:dyDescent="0.25">
      <c r="A1101" s="102">
        <v>180105</v>
      </c>
      <c r="B1101" s="102" t="s">
        <v>101</v>
      </c>
      <c r="C1101" s="101">
        <v>14</v>
      </c>
    </row>
    <row r="1102" spans="1:3" x14ac:dyDescent="0.25">
      <c r="A1102" s="101">
        <v>180106</v>
      </c>
      <c r="B1102" s="101" t="s">
        <v>101</v>
      </c>
      <c r="C1102" s="101">
        <v>14</v>
      </c>
    </row>
    <row r="1103" spans="1:3" x14ac:dyDescent="0.25">
      <c r="A1103" s="101">
        <v>180107</v>
      </c>
      <c r="B1103" s="101" t="s">
        <v>101</v>
      </c>
      <c r="C1103" s="101">
        <v>14</v>
      </c>
    </row>
    <row r="1104" spans="1:3" x14ac:dyDescent="0.25">
      <c r="A1104" s="101">
        <v>180108</v>
      </c>
      <c r="B1104" s="101" t="s">
        <v>101</v>
      </c>
      <c r="C1104" s="101">
        <v>14</v>
      </c>
    </row>
    <row r="1105" spans="1:3" x14ac:dyDescent="0.25">
      <c r="A1105" s="101">
        <v>180110</v>
      </c>
      <c r="B1105" s="101" t="s">
        <v>101</v>
      </c>
      <c r="C1105" s="101">
        <v>14</v>
      </c>
    </row>
    <row r="1106" spans="1:3" x14ac:dyDescent="0.25">
      <c r="A1106" s="101">
        <v>180113</v>
      </c>
      <c r="B1106" s="101" t="s">
        <v>101</v>
      </c>
      <c r="C1106" s="101">
        <v>14</v>
      </c>
    </row>
    <row r="1107" spans="1:3" x14ac:dyDescent="0.25">
      <c r="A1107" s="101">
        <v>180114</v>
      </c>
      <c r="B1107" s="101" t="s">
        <v>101</v>
      </c>
      <c r="C1107" s="101">
        <v>14</v>
      </c>
    </row>
    <row r="1108" spans="1:3" x14ac:dyDescent="0.25">
      <c r="A1108" s="101">
        <v>180115</v>
      </c>
      <c r="B1108" s="101" t="s">
        <v>101</v>
      </c>
      <c r="C1108" s="101">
        <v>14</v>
      </c>
    </row>
    <row r="1109" spans="1:3" x14ac:dyDescent="0.25">
      <c r="A1109" s="101">
        <v>180119</v>
      </c>
      <c r="B1109" s="101" t="s">
        <v>101</v>
      </c>
      <c r="C1109" s="101">
        <v>14</v>
      </c>
    </row>
    <row r="1110" spans="1:3" x14ac:dyDescent="0.25">
      <c r="A1110" s="101">
        <v>180120</v>
      </c>
      <c r="B1110" s="101" t="s">
        <v>101</v>
      </c>
      <c r="C1110" s="101">
        <v>14</v>
      </c>
    </row>
    <row r="1111" spans="1:3" x14ac:dyDescent="0.25">
      <c r="A1111" s="101">
        <v>180122</v>
      </c>
      <c r="B1111" s="101" t="s">
        <v>101</v>
      </c>
      <c r="C1111" s="101">
        <v>14</v>
      </c>
    </row>
    <row r="1112" spans="1:3" x14ac:dyDescent="0.25">
      <c r="A1112" s="101">
        <v>180123</v>
      </c>
      <c r="B1112" s="101" t="s">
        <v>101</v>
      </c>
      <c r="C1112" s="101">
        <v>14</v>
      </c>
    </row>
    <row r="1113" spans="1:3" x14ac:dyDescent="0.25">
      <c r="A1113" s="101">
        <v>180125</v>
      </c>
      <c r="B1113" s="101" t="s">
        <v>101</v>
      </c>
      <c r="C1113" s="101">
        <v>14</v>
      </c>
    </row>
    <row r="1114" spans="1:3" x14ac:dyDescent="0.25">
      <c r="A1114" s="101">
        <v>180126</v>
      </c>
      <c r="B1114" s="101" t="s">
        <v>101</v>
      </c>
      <c r="C1114" s="101">
        <v>14</v>
      </c>
    </row>
    <row r="1115" spans="1:3" x14ac:dyDescent="0.25">
      <c r="A1115" s="101">
        <v>180129</v>
      </c>
      <c r="B1115" s="101" t="s">
        <v>101</v>
      </c>
      <c r="C1115" s="101">
        <v>14</v>
      </c>
    </row>
    <row r="1116" spans="1:3" x14ac:dyDescent="0.25">
      <c r="A1116" s="101">
        <v>180130</v>
      </c>
      <c r="B1116" s="101" t="s">
        <v>101</v>
      </c>
      <c r="C1116" s="101">
        <v>14</v>
      </c>
    </row>
    <row r="1117" spans="1:3" x14ac:dyDescent="0.25">
      <c r="A1117" s="101">
        <v>180131</v>
      </c>
      <c r="B1117" s="101" t="s">
        <v>101</v>
      </c>
      <c r="C1117" s="101">
        <v>14</v>
      </c>
    </row>
    <row r="1118" spans="1:3" x14ac:dyDescent="0.25">
      <c r="A1118" s="101">
        <v>180132</v>
      </c>
      <c r="B1118" s="101" t="s">
        <v>101</v>
      </c>
      <c r="C1118" s="101">
        <v>14</v>
      </c>
    </row>
    <row r="1119" spans="1:3" x14ac:dyDescent="0.25">
      <c r="A1119" s="101">
        <v>180133</v>
      </c>
      <c r="B1119" s="101" t="s">
        <v>101</v>
      </c>
      <c r="C1119" s="101">
        <v>14</v>
      </c>
    </row>
    <row r="1120" spans="1:3" x14ac:dyDescent="0.25">
      <c r="A1120" s="101">
        <v>180134</v>
      </c>
      <c r="B1120" s="101" t="s">
        <v>101</v>
      </c>
      <c r="C1120" s="101">
        <v>14</v>
      </c>
    </row>
    <row r="1121" spans="1:3" x14ac:dyDescent="0.25">
      <c r="A1121" s="101">
        <v>180135</v>
      </c>
      <c r="B1121" s="101" t="s">
        <v>101</v>
      </c>
      <c r="C1121" s="101">
        <v>14</v>
      </c>
    </row>
    <row r="1122" spans="1:3" x14ac:dyDescent="0.25">
      <c r="A1122" s="101">
        <v>180136</v>
      </c>
      <c r="B1122" s="101" t="s">
        <v>101</v>
      </c>
      <c r="C1122" s="101">
        <v>14</v>
      </c>
    </row>
    <row r="1123" spans="1:3" x14ac:dyDescent="0.25">
      <c r="A1123" s="101">
        <v>180137</v>
      </c>
      <c r="B1123" s="101" t="s">
        <v>101</v>
      </c>
      <c r="C1123" s="101">
        <v>14</v>
      </c>
    </row>
    <row r="1124" spans="1:3" x14ac:dyDescent="0.25">
      <c r="A1124" s="101">
        <v>180139</v>
      </c>
      <c r="B1124" s="101" t="s">
        <v>101</v>
      </c>
      <c r="C1124" s="101">
        <v>14</v>
      </c>
    </row>
    <row r="1125" spans="1:3" x14ac:dyDescent="0.25">
      <c r="A1125" s="101">
        <v>180140</v>
      </c>
      <c r="B1125" s="101" t="s">
        <v>101</v>
      </c>
      <c r="C1125" s="101">
        <v>14</v>
      </c>
    </row>
    <row r="1126" spans="1:3" x14ac:dyDescent="0.25">
      <c r="A1126" s="101">
        <v>180141</v>
      </c>
      <c r="B1126" s="101" t="s">
        <v>101</v>
      </c>
      <c r="C1126" s="101">
        <v>14</v>
      </c>
    </row>
    <row r="1127" spans="1:3" x14ac:dyDescent="0.25">
      <c r="A1127" s="101">
        <v>180144</v>
      </c>
      <c r="B1127" s="101" t="s">
        <v>101</v>
      </c>
      <c r="C1127" s="101">
        <v>14</v>
      </c>
    </row>
    <row r="1128" spans="1:3" x14ac:dyDescent="0.25">
      <c r="A1128" s="101">
        <v>180145</v>
      </c>
      <c r="B1128" s="101" t="s">
        <v>101</v>
      </c>
      <c r="C1128" s="101">
        <v>14</v>
      </c>
    </row>
    <row r="1129" spans="1:3" x14ac:dyDescent="0.25">
      <c r="A1129" s="101">
        <v>180146</v>
      </c>
      <c r="B1129" s="101" t="s">
        <v>101</v>
      </c>
      <c r="C1129" s="101">
        <v>14</v>
      </c>
    </row>
    <row r="1130" spans="1:3" x14ac:dyDescent="0.25">
      <c r="A1130" s="101">
        <v>180148</v>
      </c>
      <c r="B1130" s="101" t="s">
        <v>101</v>
      </c>
      <c r="C1130" s="101">
        <v>14</v>
      </c>
    </row>
    <row r="1131" spans="1:3" x14ac:dyDescent="0.25">
      <c r="A1131" s="101">
        <v>180149</v>
      </c>
      <c r="B1131" s="101" t="s">
        <v>101</v>
      </c>
      <c r="C1131" s="101">
        <v>14</v>
      </c>
    </row>
    <row r="1132" spans="1:3" x14ac:dyDescent="0.25">
      <c r="A1132" s="101">
        <v>180151</v>
      </c>
      <c r="B1132" s="101" t="s">
        <v>101</v>
      </c>
      <c r="C1132" s="101">
        <v>14</v>
      </c>
    </row>
    <row r="1133" spans="1:3" x14ac:dyDescent="0.25">
      <c r="A1133" s="101">
        <v>180152</v>
      </c>
      <c r="B1133" s="101" t="s">
        <v>101</v>
      </c>
      <c r="C1133" s="101">
        <v>14</v>
      </c>
    </row>
    <row r="1134" spans="1:3" x14ac:dyDescent="0.25">
      <c r="A1134" s="101">
        <v>180153</v>
      </c>
      <c r="B1134" s="101" t="s">
        <v>101</v>
      </c>
      <c r="C1134" s="101">
        <v>14</v>
      </c>
    </row>
    <row r="1135" spans="1:3" x14ac:dyDescent="0.25">
      <c r="A1135" s="101">
        <v>180154</v>
      </c>
      <c r="B1135" s="101" t="s">
        <v>101</v>
      </c>
      <c r="C1135" s="101">
        <v>14</v>
      </c>
    </row>
    <row r="1136" spans="1:3" x14ac:dyDescent="0.25">
      <c r="A1136" s="101">
        <v>180155</v>
      </c>
      <c r="B1136" s="101" t="s">
        <v>101</v>
      </c>
      <c r="C1136" s="101">
        <v>14</v>
      </c>
    </row>
    <row r="1137" spans="1:3" x14ac:dyDescent="0.25">
      <c r="A1137" s="101">
        <v>180156</v>
      </c>
      <c r="B1137" s="101" t="s">
        <v>101</v>
      </c>
      <c r="C1137" s="101">
        <v>14</v>
      </c>
    </row>
    <row r="1138" spans="1:3" x14ac:dyDescent="0.25">
      <c r="A1138" s="101">
        <v>180157</v>
      </c>
      <c r="B1138" s="101" t="s">
        <v>101</v>
      </c>
      <c r="C1138" s="101">
        <v>14</v>
      </c>
    </row>
    <row r="1139" spans="1:3" x14ac:dyDescent="0.25">
      <c r="A1139" s="101">
        <v>180158</v>
      </c>
      <c r="B1139" s="101" t="s">
        <v>101</v>
      </c>
      <c r="C1139" s="101">
        <v>14</v>
      </c>
    </row>
    <row r="1140" spans="1:3" x14ac:dyDescent="0.25">
      <c r="A1140" s="101">
        <v>180159</v>
      </c>
      <c r="B1140" s="101" t="s">
        <v>101</v>
      </c>
      <c r="C1140" s="101">
        <v>14</v>
      </c>
    </row>
    <row r="1141" spans="1:3" x14ac:dyDescent="0.25">
      <c r="A1141" s="101">
        <v>180161</v>
      </c>
      <c r="B1141" s="101" t="s">
        <v>101</v>
      </c>
      <c r="C1141" s="101">
        <v>14</v>
      </c>
    </row>
    <row r="1142" spans="1:3" x14ac:dyDescent="0.25">
      <c r="A1142" s="101">
        <v>180163</v>
      </c>
      <c r="B1142" s="101" t="s">
        <v>101</v>
      </c>
      <c r="C1142" s="101">
        <v>14</v>
      </c>
    </row>
    <row r="1143" spans="1:3" x14ac:dyDescent="0.25">
      <c r="A1143" s="101">
        <v>180167</v>
      </c>
      <c r="B1143" s="101" t="s">
        <v>101</v>
      </c>
      <c r="C1143" s="101">
        <v>14</v>
      </c>
    </row>
    <row r="1144" spans="1:3" x14ac:dyDescent="0.25">
      <c r="A1144" s="101">
        <v>180171</v>
      </c>
      <c r="B1144" s="101" t="s">
        <v>101</v>
      </c>
      <c r="C1144" s="101">
        <v>14</v>
      </c>
    </row>
    <row r="1145" spans="1:3" x14ac:dyDescent="0.25">
      <c r="A1145" s="101">
        <v>180172</v>
      </c>
      <c r="B1145" s="101" t="s">
        <v>101</v>
      </c>
      <c r="C1145" s="101">
        <v>14</v>
      </c>
    </row>
    <row r="1146" spans="1:3" x14ac:dyDescent="0.25">
      <c r="A1146" s="101">
        <v>180173</v>
      </c>
      <c r="B1146" s="101" t="s">
        <v>101</v>
      </c>
      <c r="C1146" s="101">
        <v>14</v>
      </c>
    </row>
    <row r="1147" spans="1:3" x14ac:dyDescent="0.25">
      <c r="A1147" s="101">
        <v>180174</v>
      </c>
      <c r="B1147" s="101" t="s">
        <v>101</v>
      </c>
      <c r="C1147" s="101">
        <v>14</v>
      </c>
    </row>
    <row r="1148" spans="1:3" x14ac:dyDescent="0.25">
      <c r="A1148" s="101">
        <v>180175</v>
      </c>
      <c r="B1148" s="101" t="s">
        <v>101</v>
      </c>
      <c r="C1148" s="101">
        <v>14</v>
      </c>
    </row>
    <row r="1149" spans="1:3" x14ac:dyDescent="0.25">
      <c r="A1149" s="101">
        <v>180176</v>
      </c>
      <c r="B1149" s="101" t="s">
        <v>101</v>
      </c>
      <c r="C1149" s="101">
        <v>14</v>
      </c>
    </row>
    <row r="1150" spans="1:3" x14ac:dyDescent="0.25">
      <c r="A1150" s="101">
        <v>180177</v>
      </c>
      <c r="B1150" s="101" t="s">
        <v>101</v>
      </c>
      <c r="C1150" s="101">
        <v>14</v>
      </c>
    </row>
    <row r="1151" spans="1:3" x14ac:dyDescent="0.25">
      <c r="A1151" s="101">
        <v>180178</v>
      </c>
      <c r="B1151" s="101" t="s">
        <v>101</v>
      </c>
      <c r="C1151" s="101">
        <v>14</v>
      </c>
    </row>
    <row r="1152" spans="1:3" x14ac:dyDescent="0.25">
      <c r="A1152" s="101">
        <v>180179</v>
      </c>
      <c r="B1152" s="101" t="s">
        <v>101</v>
      </c>
      <c r="C1152" s="101">
        <v>14</v>
      </c>
    </row>
    <row r="1153" spans="1:3" x14ac:dyDescent="0.25">
      <c r="A1153" s="101">
        <v>180180</v>
      </c>
      <c r="B1153" s="101" t="s">
        <v>101</v>
      </c>
      <c r="C1153" s="101">
        <v>14</v>
      </c>
    </row>
    <row r="1154" spans="1:3" x14ac:dyDescent="0.25">
      <c r="A1154" s="101">
        <v>180181</v>
      </c>
      <c r="B1154" s="101" t="s">
        <v>101</v>
      </c>
      <c r="C1154" s="101">
        <v>14</v>
      </c>
    </row>
    <row r="1155" spans="1:3" x14ac:dyDescent="0.25">
      <c r="A1155" s="101">
        <v>180183</v>
      </c>
      <c r="B1155" s="101" t="s">
        <v>101</v>
      </c>
      <c r="C1155" s="101">
        <v>14</v>
      </c>
    </row>
    <row r="1156" spans="1:3" x14ac:dyDescent="0.25">
      <c r="A1156" s="101">
        <v>180185</v>
      </c>
      <c r="B1156" s="101" t="s">
        <v>101</v>
      </c>
      <c r="C1156" s="101">
        <v>14</v>
      </c>
    </row>
    <row r="1157" spans="1:3" x14ac:dyDescent="0.25">
      <c r="A1157" s="101">
        <v>180187</v>
      </c>
      <c r="B1157" s="101" t="s">
        <v>101</v>
      </c>
      <c r="C1157" s="101">
        <v>14</v>
      </c>
    </row>
    <row r="1158" spans="1:3" x14ac:dyDescent="0.25">
      <c r="A1158" s="101">
        <v>180188</v>
      </c>
      <c r="B1158" s="101" t="s">
        <v>101</v>
      </c>
      <c r="C1158" s="101">
        <v>14</v>
      </c>
    </row>
    <row r="1159" spans="1:3" x14ac:dyDescent="0.25">
      <c r="A1159" s="101">
        <v>180189</v>
      </c>
      <c r="B1159" s="101" t="s">
        <v>101</v>
      </c>
      <c r="C1159" s="101">
        <v>14</v>
      </c>
    </row>
    <row r="1160" spans="1:3" x14ac:dyDescent="0.25">
      <c r="A1160" s="101">
        <v>180190</v>
      </c>
      <c r="B1160" s="101" t="s">
        <v>101</v>
      </c>
      <c r="C1160" s="101">
        <v>14</v>
      </c>
    </row>
    <row r="1161" spans="1:3" x14ac:dyDescent="0.25">
      <c r="A1161" s="101">
        <v>180193</v>
      </c>
      <c r="B1161" s="101" t="s">
        <v>101</v>
      </c>
      <c r="C1161" s="101">
        <v>14</v>
      </c>
    </row>
    <row r="1162" spans="1:3" x14ac:dyDescent="0.25">
      <c r="A1162" s="101">
        <v>180194</v>
      </c>
      <c r="B1162" s="101" t="s">
        <v>101</v>
      </c>
      <c r="C1162" s="101">
        <v>14</v>
      </c>
    </row>
    <row r="1163" spans="1:3" x14ac:dyDescent="0.25">
      <c r="A1163" s="101">
        <v>180195</v>
      </c>
      <c r="B1163" s="101" t="s">
        <v>101</v>
      </c>
      <c r="C1163" s="101">
        <v>14</v>
      </c>
    </row>
    <row r="1164" spans="1:3" x14ac:dyDescent="0.25">
      <c r="A1164" s="101">
        <v>180196</v>
      </c>
      <c r="B1164" s="101" t="s">
        <v>101</v>
      </c>
      <c r="C1164" s="101">
        <v>14</v>
      </c>
    </row>
    <row r="1165" spans="1:3" x14ac:dyDescent="0.25">
      <c r="A1165" s="101">
        <v>180197</v>
      </c>
      <c r="B1165" s="101" t="s">
        <v>101</v>
      </c>
      <c r="C1165" s="101">
        <v>14</v>
      </c>
    </row>
    <row r="1166" spans="1:3" x14ac:dyDescent="0.25">
      <c r="A1166" s="101">
        <v>180198</v>
      </c>
      <c r="B1166" s="101" t="s">
        <v>101</v>
      </c>
      <c r="C1166" s="101">
        <v>14</v>
      </c>
    </row>
    <row r="1167" spans="1:3" x14ac:dyDescent="0.25">
      <c r="A1167" s="101">
        <v>180199</v>
      </c>
      <c r="B1167" s="101" t="s">
        <v>101</v>
      </c>
      <c r="C1167" s="101">
        <v>14</v>
      </c>
    </row>
    <row r="1168" spans="1:3" x14ac:dyDescent="0.25">
      <c r="A1168" s="101">
        <v>180200</v>
      </c>
      <c r="B1168" s="101" t="s">
        <v>101</v>
      </c>
      <c r="C1168" s="101">
        <v>14</v>
      </c>
    </row>
    <row r="1169" spans="1:3" x14ac:dyDescent="0.25">
      <c r="A1169" s="101">
        <v>180203</v>
      </c>
      <c r="B1169" s="101" t="s">
        <v>101</v>
      </c>
      <c r="C1169" s="101">
        <v>14</v>
      </c>
    </row>
    <row r="1170" spans="1:3" x14ac:dyDescent="0.25">
      <c r="A1170" s="101">
        <v>180204</v>
      </c>
      <c r="B1170" s="101" t="s">
        <v>101</v>
      </c>
      <c r="C1170" s="101">
        <v>14</v>
      </c>
    </row>
    <row r="1171" spans="1:3" x14ac:dyDescent="0.25">
      <c r="A1171" s="101">
        <v>180205</v>
      </c>
      <c r="B1171" s="101" t="s">
        <v>101</v>
      </c>
      <c r="C1171" s="101">
        <v>14</v>
      </c>
    </row>
    <row r="1172" spans="1:3" x14ac:dyDescent="0.25">
      <c r="A1172" s="101">
        <v>180206</v>
      </c>
      <c r="B1172" s="101" t="s">
        <v>101</v>
      </c>
      <c r="C1172" s="101">
        <v>14</v>
      </c>
    </row>
    <row r="1173" spans="1:3" x14ac:dyDescent="0.25">
      <c r="A1173" s="101">
        <v>180210</v>
      </c>
      <c r="B1173" s="101" t="s">
        <v>101</v>
      </c>
      <c r="C1173" s="101">
        <v>14</v>
      </c>
    </row>
    <row r="1174" spans="1:3" x14ac:dyDescent="0.25">
      <c r="A1174" s="101">
        <v>180211</v>
      </c>
      <c r="B1174" s="101" t="s">
        <v>101</v>
      </c>
      <c r="C1174" s="101">
        <v>14</v>
      </c>
    </row>
    <row r="1175" spans="1:3" x14ac:dyDescent="0.25">
      <c r="A1175" s="101">
        <v>180212</v>
      </c>
      <c r="B1175" s="101" t="s">
        <v>101</v>
      </c>
      <c r="C1175" s="101">
        <v>14</v>
      </c>
    </row>
    <row r="1176" spans="1:3" x14ac:dyDescent="0.25">
      <c r="A1176" s="101">
        <v>180214</v>
      </c>
      <c r="B1176" s="101" t="s">
        <v>101</v>
      </c>
      <c r="C1176" s="101">
        <v>14</v>
      </c>
    </row>
    <row r="1177" spans="1:3" x14ac:dyDescent="0.25">
      <c r="A1177" s="101">
        <v>180217</v>
      </c>
      <c r="B1177" s="101" t="s">
        <v>101</v>
      </c>
      <c r="C1177" s="101">
        <v>14</v>
      </c>
    </row>
    <row r="1178" spans="1:3" x14ac:dyDescent="0.25">
      <c r="A1178" s="101">
        <v>180219</v>
      </c>
      <c r="B1178" s="101" t="s">
        <v>101</v>
      </c>
      <c r="C1178" s="101">
        <v>14</v>
      </c>
    </row>
    <row r="1179" spans="1:3" x14ac:dyDescent="0.25">
      <c r="A1179" s="101">
        <v>180220</v>
      </c>
      <c r="B1179" s="101" t="s">
        <v>101</v>
      </c>
      <c r="C1179" s="101">
        <v>14</v>
      </c>
    </row>
    <row r="1180" spans="1:3" x14ac:dyDescent="0.25">
      <c r="A1180" s="101">
        <v>180221</v>
      </c>
      <c r="B1180" s="101" t="s">
        <v>101</v>
      </c>
      <c r="C1180" s="101">
        <v>14</v>
      </c>
    </row>
    <row r="1181" spans="1:3" x14ac:dyDescent="0.25">
      <c r="A1181" s="101">
        <v>180222</v>
      </c>
      <c r="B1181" s="101" t="s">
        <v>101</v>
      </c>
      <c r="C1181" s="101">
        <v>14</v>
      </c>
    </row>
    <row r="1182" spans="1:3" x14ac:dyDescent="0.25">
      <c r="A1182" s="101">
        <v>180224</v>
      </c>
      <c r="B1182" s="101" t="s">
        <v>101</v>
      </c>
      <c r="C1182" s="101">
        <v>14</v>
      </c>
    </row>
    <row r="1183" spans="1:3" x14ac:dyDescent="0.25">
      <c r="A1183" s="101">
        <v>180230</v>
      </c>
      <c r="B1183" s="101" t="s">
        <v>101</v>
      </c>
      <c r="C1183" s="101">
        <v>14</v>
      </c>
    </row>
    <row r="1184" spans="1:3" x14ac:dyDescent="0.25">
      <c r="A1184" s="101">
        <v>180231</v>
      </c>
      <c r="B1184" s="101" t="s">
        <v>101</v>
      </c>
      <c r="C1184" s="101">
        <v>14</v>
      </c>
    </row>
    <row r="1185" spans="1:3" x14ac:dyDescent="0.25">
      <c r="A1185" s="101">
        <v>180232</v>
      </c>
      <c r="B1185" s="101" t="s">
        <v>101</v>
      </c>
      <c r="C1185" s="101">
        <v>14</v>
      </c>
    </row>
    <row r="1186" spans="1:3" x14ac:dyDescent="0.25">
      <c r="A1186" s="101">
        <v>180234</v>
      </c>
      <c r="B1186" s="101" t="s">
        <v>101</v>
      </c>
      <c r="C1186" s="101">
        <v>14</v>
      </c>
    </row>
    <row r="1187" spans="1:3" x14ac:dyDescent="0.25">
      <c r="A1187" s="102">
        <v>180237</v>
      </c>
      <c r="B1187" s="102" t="s">
        <v>101</v>
      </c>
      <c r="C1187" s="102">
        <v>14</v>
      </c>
    </row>
    <row r="1188" spans="1:3" x14ac:dyDescent="0.25">
      <c r="A1188" s="101">
        <v>180238</v>
      </c>
      <c r="B1188" s="101" t="s">
        <v>101</v>
      </c>
      <c r="C1188" s="101">
        <v>14</v>
      </c>
    </row>
    <row r="1189" spans="1:3" x14ac:dyDescent="0.25">
      <c r="A1189" s="101">
        <v>180239</v>
      </c>
      <c r="B1189" s="101" t="s">
        <v>101</v>
      </c>
      <c r="C1189" s="101">
        <v>14</v>
      </c>
    </row>
    <row r="1190" spans="1:3" x14ac:dyDescent="0.25">
      <c r="A1190" s="101">
        <v>180240</v>
      </c>
      <c r="B1190" s="101" t="s">
        <v>101</v>
      </c>
      <c r="C1190" s="101">
        <v>14</v>
      </c>
    </row>
    <row r="1191" spans="1:3" x14ac:dyDescent="0.25">
      <c r="A1191" s="101">
        <v>180241</v>
      </c>
      <c r="B1191" s="101" t="s">
        <v>101</v>
      </c>
      <c r="C1191" s="101">
        <v>14</v>
      </c>
    </row>
    <row r="1192" spans="1:3" x14ac:dyDescent="0.25">
      <c r="A1192" s="101">
        <v>180242</v>
      </c>
      <c r="B1192" s="101" t="s">
        <v>101</v>
      </c>
      <c r="C1192" s="101">
        <v>14</v>
      </c>
    </row>
    <row r="1193" spans="1:3" x14ac:dyDescent="0.25">
      <c r="A1193" s="101">
        <v>180243</v>
      </c>
      <c r="B1193" s="101" t="s">
        <v>101</v>
      </c>
      <c r="C1193" s="101">
        <v>14</v>
      </c>
    </row>
    <row r="1194" spans="1:3" x14ac:dyDescent="0.25">
      <c r="A1194" s="101">
        <v>180244</v>
      </c>
      <c r="B1194" s="101" t="s">
        <v>101</v>
      </c>
      <c r="C1194" s="101">
        <v>14</v>
      </c>
    </row>
    <row r="1195" spans="1:3" x14ac:dyDescent="0.25">
      <c r="A1195" s="101">
        <v>180246</v>
      </c>
      <c r="B1195" s="101" t="s">
        <v>101</v>
      </c>
      <c r="C1195" s="101">
        <v>14</v>
      </c>
    </row>
    <row r="1196" spans="1:3" x14ac:dyDescent="0.25">
      <c r="A1196" s="101">
        <v>180247</v>
      </c>
      <c r="B1196" s="101" t="s">
        <v>101</v>
      </c>
      <c r="C1196" s="101">
        <v>14</v>
      </c>
    </row>
    <row r="1197" spans="1:3" x14ac:dyDescent="0.25">
      <c r="A1197" s="101">
        <v>180248</v>
      </c>
      <c r="B1197" s="101" t="s">
        <v>101</v>
      </c>
      <c r="C1197" s="101">
        <v>14</v>
      </c>
    </row>
    <row r="1198" spans="1:3" x14ac:dyDescent="0.25">
      <c r="A1198" s="101">
        <v>180249</v>
      </c>
      <c r="B1198" s="101" t="s">
        <v>101</v>
      </c>
      <c r="C1198" s="101">
        <v>14</v>
      </c>
    </row>
    <row r="1199" spans="1:3" x14ac:dyDescent="0.25">
      <c r="A1199" s="101">
        <v>180251</v>
      </c>
      <c r="B1199" s="101" t="s">
        <v>101</v>
      </c>
      <c r="C1199" s="101">
        <v>14</v>
      </c>
    </row>
    <row r="1200" spans="1:3" x14ac:dyDescent="0.25">
      <c r="A1200" s="101">
        <v>180252</v>
      </c>
      <c r="B1200" s="101" t="s">
        <v>101</v>
      </c>
      <c r="C1200" s="101">
        <v>14</v>
      </c>
    </row>
    <row r="1201" spans="1:3" x14ac:dyDescent="0.25">
      <c r="A1201" s="101">
        <v>180253</v>
      </c>
      <c r="B1201" s="101" t="s">
        <v>101</v>
      </c>
      <c r="C1201" s="101">
        <v>14</v>
      </c>
    </row>
    <row r="1202" spans="1:3" x14ac:dyDescent="0.25">
      <c r="A1202" s="101">
        <v>180254</v>
      </c>
      <c r="B1202" s="101" t="s">
        <v>101</v>
      </c>
      <c r="C1202" s="101">
        <v>14</v>
      </c>
    </row>
    <row r="1203" spans="1:3" x14ac:dyDescent="0.25">
      <c r="A1203" s="101">
        <v>180258</v>
      </c>
      <c r="B1203" s="101" t="s">
        <v>101</v>
      </c>
      <c r="C1203" s="101">
        <v>14</v>
      </c>
    </row>
    <row r="1204" spans="1:3" x14ac:dyDescent="0.25">
      <c r="A1204" s="101">
        <v>180259</v>
      </c>
      <c r="B1204" s="101" t="s">
        <v>101</v>
      </c>
      <c r="C1204" s="101">
        <v>14</v>
      </c>
    </row>
    <row r="1205" spans="1:3" x14ac:dyDescent="0.25">
      <c r="A1205" s="101">
        <v>180261</v>
      </c>
      <c r="B1205" s="101" t="s">
        <v>101</v>
      </c>
      <c r="C1205" s="101">
        <v>14</v>
      </c>
    </row>
    <row r="1206" spans="1:3" x14ac:dyDescent="0.25">
      <c r="A1206" s="101">
        <v>180262</v>
      </c>
      <c r="B1206" s="101" t="s">
        <v>101</v>
      </c>
      <c r="C1206" s="101">
        <v>14</v>
      </c>
    </row>
    <row r="1207" spans="1:3" x14ac:dyDescent="0.25">
      <c r="A1207" s="101">
        <v>180263</v>
      </c>
      <c r="B1207" s="101" t="s">
        <v>101</v>
      </c>
      <c r="C1207" s="101">
        <v>14</v>
      </c>
    </row>
    <row r="1208" spans="1:3" x14ac:dyDescent="0.25">
      <c r="A1208" s="101">
        <v>180264</v>
      </c>
      <c r="B1208" s="101" t="s">
        <v>101</v>
      </c>
      <c r="C1208" s="101">
        <v>14</v>
      </c>
    </row>
    <row r="1209" spans="1:3" x14ac:dyDescent="0.25">
      <c r="A1209" s="101">
        <v>180265</v>
      </c>
      <c r="B1209" s="101" t="s">
        <v>101</v>
      </c>
      <c r="C1209" s="101">
        <v>14</v>
      </c>
    </row>
    <row r="1210" spans="1:3" x14ac:dyDescent="0.25">
      <c r="A1210" s="101">
        <v>180266</v>
      </c>
      <c r="B1210" s="101" t="s">
        <v>101</v>
      </c>
      <c r="C1210" s="101">
        <v>14</v>
      </c>
    </row>
    <row r="1211" spans="1:3" x14ac:dyDescent="0.25">
      <c r="A1211" s="101">
        <v>180268</v>
      </c>
      <c r="B1211" s="101" t="s">
        <v>101</v>
      </c>
      <c r="C1211" s="101">
        <v>14</v>
      </c>
    </row>
    <row r="1212" spans="1:3" x14ac:dyDescent="0.25">
      <c r="A1212" s="101">
        <v>180269</v>
      </c>
      <c r="B1212" s="101" t="s">
        <v>101</v>
      </c>
      <c r="C1212" s="101">
        <v>14</v>
      </c>
    </row>
    <row r="1213" spans="1:3" x14ac:dyDescent="0.25">
      <c r="A1213" s="101">
        <v>180271</v>
      </c>
      <c r="B1213" s="101" t="s">
        <v>101</v>
      </c>
      <c r="C1213" s="101">
        <v>14</v>
      </c>
    </row>
    <row r="1214" spans="1:3" x14ac:dyDescent="0.25">
      <c r="A1214" s="101">
        <v>180275</v>
      </c>
      <c r="B1214" s="101" t="s">
        <v>101</v>
      </c>
      <c r="C1214" s="101">
        <v>14</v>
      </c>
    </row>
    <row r="1215" spans="1:3" x14ac:dyDescent="0.25">
      <c r="A1215" s="101">
        <v>180276</v>
      </c>
      <c r="B1215" s="101" t="s">
        <v>101</v>
      </c>
      <c r="C1215" s="101">
        <v>14</v>
      </c>
    </row>
    <row r="1216" spans="1:3" x14ac:dyDescent="0.25">
      <c r="A1216" s="101">
        <v>180281</v>
      </c>
      <c r="B1216" s="101" t="s">
        <v>101</v>
      </c>
      <c r="C1216" s="101">
        <v>14</v>
      </c>
    </row>
    <row r="1217" spans="1:3" x14ac:dyDescent="0.25">
      <c r="A1217" s="101">
        <v>180284</v>
      </c>
      <c r="B1217" s="101" t="s">
        <v>101</v>
      </c>
      <c r="C1217" s="101">
        <v>14</v>
      </c>
    </row>
    <row r="1218" spans="1:3" x14ac:dyDescent="0.25">
      <c r="A1218" s="101">
        <v>180285</v>
      </c>
      <c r="B1218" s="101" t="s">
        <v>101</v>
      </c>
      <c r="C1218" s="101">
        <v>14</v>
      </c>
    </row>
    <row r="1219" spans="1:3" x14ac:dyDescent="0.25">
      <c r="A1219" s="101">
        <v>180286</v>
      </c>
      <c r="B1219" s="101" t="s">
        <v>101</v>
      </c>
      <c r="C1219" s="101">
        <v>14</v>
      </c>
    </row>
    <row r="1220" spans="1:3" x14ac:dyDescent="0.25">
      <c r="A1220" s="101">
        <v>180287</v>
      </c>
      <c r="B1220" s="101" t="s">
        <v>101</v>
      </c>
      <c r="C1220" s="101">
        <v>14</v>
      </c>
    </row>
    <row r="1221" spans="1:3" x14ac:dyDescent="0.25">
      <c r="A1221" s="101">
        <v>180288</v>
      </c>
      <c r="B1221" s="101" t="s">
        <v>101</v>
      </c>
      <c r="C1221" s="101">
        <v>14</v>
      </c>
    </row>
    <row r="1222" spans="1:3" x14ac:dyDescent="0.25">
      <c r="A1222" s="101">
        <v>180290</v>
      </c>
      <c r="B1222" s="101" t="s">
        <v>101</v>
      </c>
      <c r="C1222" s="101">
        <v>14</v>
      </c>
    </row>
    <row r="1223" spans="1:3" x14ac:dyDescent="0.25">
      <c r="A1223" s="101">
        <v>180292</v>
      </c>
      <c r="B1223" s="101" t="s">
        <v>101</v>
      </c>
      <c r="C1223" s="101">
        <v>14</v>
      </c>
    </row>
    <row r="1224" spans="1:3" x14ac:dyDescent="0.25">
      <c r="A1224" s="101">
        <v>180295</v>
      </c>
      <c r="B1224" s="101" t="s">
        <v>101</v>
      </c>
      <c r="C1224" s="101">
        <v>14</v>
      </c>
    </row>
    <row r="1225" spans="1:3" x14ac:dyDescent="0.25">
      <c r="A1225" s="101">
        <v>180296</v>
      </c>
      <c r="B1225" s="101" t="s">
        <v>101</v>
      </c>
      <c r="C1225" s="101">
        <v>14</v>
      </c>
    </row>
    <row r="1226" spans="1:3" x14ac:dyDescent="0.25">
      <c r="A1226" s="101">
        <v>180297</v>
      </c>
      <c r="B1226" s="101" t="s">
        <v>101</v>
      </c>
      <c r="C1226" s="101">
        <v>14</v>
      </c>
    </row>
    <row r="1227" spans="1:3" x14ac:dyDescent="0.25">
      <c r="A1227" s="101">
        <v>180298</v>
      </c>
      <c r="B1227" s="101" t="s">
        <v>101</v>
      </c>
      <c r="C1227" s="101">
        <v>14</v>
      </c>
    </row>
    <row r="1228" spans="1:3" x14ac:dyDescent="0.25">
      <c r="A1228" s="101">
        <v>180299</v>
      </c>
      <c r="B1228" s="101" t="s">
        <v>101</v>
      </c>
      <c r="C1228" s="101">
        <v>14</v>
      </c>
    </row>
    <row r="1229" spans="1:3" x14ac:dyDescent="0.25">
      <c r="A1229" s="101">
        <v>180300</v>
      </c>
      <c r="B1229" s="101" t="s">
        <v>101</v>
      </c>
      <c r="C1229" s="101">
        <v>14</v>
      </c>
    </row>
    <row r="1230" spans="1:3" x14ac:dyDescent="0.25">
      <c r="A1230" s="101">
        <v>180307</v>
      </c>
      <c r="B1230" s="101" t="s">
        <v>101</v>
      </c>
      <c r="C1230" s="101">
        <v>14</v>
      </c>
    </row>
    <row r="1231" spans="1:3" x14ac:dyDescent="0.25">
      <c r="A1231" s="101">
        <v>180313</v>
      </c>
      <c r="B1231" s="101" t="s">
        <v>101</v>
      </c>
      <c r="C1231" s="101">
        <v>14</v>
      </c>
    </row>
    <row r="1232" spans="1:3" x14ac:dyDescent="0.25">
      <c r="A1232" s="101">
        <v>180314</v>
      </c>
      <c r="B1232" s="101" t="s">
        <v>101</v>
      </c>
      <c r="C1232" s="101">
        <v>14</v>
      </c>
    </row>
    <row r="1233" spans="1:3" x14ac:dyDescent="0.25">
      <c r="A1233" s="101">
        <v>180317</v>
      </c>
      <c r="B1233" s="101" t="s">
        <v>101</v>
      </c>
      <c r="C1233" s="101">
        <v>14</v>
      </c>
    </row>
    <row r="1234" spans="1:3" x14ac:dyDescent="0.25">
      <c r="A1234" s="101">
        <v>180318</v>
      </c>
      <c r="B1234" s="101" t="s">
        <v>101</v>
      </c>
      <c r="C1234" s="101">
        <v>14</v>
      </c>
    </row>
    <row r="1235" spans="1:3" x14ac:dyDescent="0.25">
      <c r="A1235" s="101">
        <v>180319</v>
      </c>
      <c r="B1235" s="101" t="s">
        <v>101</v>
      </c>
      <c r="C1235" s="101">
        <v>14</v>
      </c>
    </row>
    <row r="1236" spans="1:3" x14ac:dyDescent="0.25">
      <c r="A1236" s="101">
        <v>180320</v>
      </c>
      <c r="B1236" s="101" t="s">
        <v>101</v>
      </c>
      <c r="C1236" s="101">
        <v>14</v>
      </c>
    </row>
    <row r="1237" spans="1:3" x14ac:dyDescent="0.25">
      <c r="A1237" s="101">
        <v>180322</v>
      </c>
      <c r="B1237" s="101" t="s">
        <v>101</v>
      </c>
      <c r="C1237" s="101">
        <v>14</v>
      </c>
    </row>
    <row r="1238" spans="1:3" x14ac:dyDescent="0.25">
      <c r="A1238" s="101">
        <v>180324</v>
      </c>
      <c r="B1238" s="101" t="s">
        <v>101</v>
      </c>
      <c r="C1238" s="101">
        <v>14</v>
      </c>
    </row>
    <row r="1239" spans="1:3" x14ac:dyDescent="0.25">
      <c r="A1239" s="101">
        <v>180325</v>
      </c>
      <c r="B1239" s="101" t="s">
        <v>101</v>
      </c>
      <c r="C1239" s="101">
        <v>14</v>
      </c>
    </row>
    <row r="1240" spans="1:3" x14ac:dyDescent="0.25">
      <c r="A1240" s="101">
        <v>180327</v>
      </c>
      <c r="B1240" s="101" t="s">
        <v>101</v>
      </c>
      <c r="C1240" s="101">
        <v>14</v>
      </c>
    </row>
    <row r="1241" spans="1:3" x14ac:dyDescent="0.25">
      <c r="A1241" s="101">
        <v>180331</v>
      </c>
      <c r="B1241" s="101" t="s">
        <v>101</v>
      </c>
      <c r="C1241" s="101">
        <v>14</v>
      </c>
    </row>
    <row r="1242" spans="1:3" x14ac:dyDescent="0.25">
      <c r="A1242" s="101">
        <v>180332</v>
      </c>
      <c r="B1242" s="101" t="s">
        <v>101</v>
      </c>
      <c r="C1242" s="101">
        <v>14</v>
      </c>
    </row>
    <row r="1243" spans="1:3" x14ac:dyDescent="0.25">
      <c r="A1243" s="101">
        <v>180336</v>
      </c>
      <c r="B1243" s="101" t="s">
        <v>101</v>
      </c>
      <c r="C1243" s="101">
        <v>14</v>
      </c>
    </row>
    <row r="1244" spans="1:3" x14ac:dyDescent="0.25">
      <c r="A1244" s="101">
        <v>180337</v>
      </c>
      <c r="B1244" s="101" t="s">
        <v>101</v>
      </c>
      <c r="C1244" s="101">
        <v>14</v>
      </c>
    </row>
    <row r="1245" spans="1:3" x14ac:dyDescent="0.25">
      <c r="A1245" s="102">
        <v>180338</v>
      </c>
      <c r="B1245" s="102" t="s">
        <v>101</v>
      </c>
      <c r="C1245" s="101">
        <v>14</v>
      </c>
    </row>
    <row r="1246" spans="1:3" x14ac:dyDescent="0.25">
      <c r="A1246" s="101">
        <v>180343</v>
      </c>
      <c r="B1246" s="101" t="s">
        <v>101</v>
      </c>
      <c r="C1246" s="101">
        <v>14</v>
      </c>
    </row>
    <row r="1247" spans="1:3" x14ac:dyDescent="0.25">
      <c r="A1247" s="101">
        <v>180344</v>
      </c>
      <c r="B1247" s="101" t="s">
        <v>101</v>
      </c>
      <c r="C1247" s="101">
        <v>14</v>
      </c>
    </row>
    <row r="1248" spans="1:3" x14ac:dyDescent="0.25">
      <c r="A1248" s="101">
        <v>180345</v>
      </c>
      <c r="B1248" s="101" t="s">
        <v>101</v>
      </c>
      <c r="C1248" s="101">
        <v>14</v>
      </c>
    </row>
    <row r="1249" spans="1:3" x14ac:dyDescent="0.25">
      <c r="A1249" s="101">
        <v>180346</v>
      </c>
      <c r="B1249" s="101" t="s">
        <v>101</v>
      </c>
      <c r="C1249" s="101">
        <v>14</v>
      </c>
    </row>
    <row r="1250" spans="1:3" x14ac:dyDescent="0.25">
      <c r="A1250" s="101">
        <v>180347</v>
      </c>
      <c r="B1250" s="101" t="s">
        <v>101</v>
      </c>
      <c r="C1250" s="101">
        <v>14</v>
      </c>
    </row>
    <row r="1251" spans="1:3" x14ac:dyDescent="0.25">
      <c r="A1251" s="102">
        <v>180348</v>
      </c>
      <c r="B1251" s="102" t="s">
        <v>101</v>
      </c>
      <c r="C1251" s="101">
        <v>14</v>
      </c>
    </row>
    <row r="1252" spans="1:3" x14ac:dyDescent="0.25">
      <c r="A1252" s="102">
        <v>180350</v>
      </c>
      <c r="B1252" s="102" t="s">
        <v>101</v>
      </c>
      <c r="C1252" s="101">
        <v>14</v>
      </c>
    </row>
    <row r="1253" spans="1:3" x14ac:dyDescent="0.25">
      <c r="A1253" s="101">
        <v>189014</v>
      </c>
      <c r="B1253" s="101" t="s">
        <v>101</v>
      </c>
      <c r="C1253" s="101">
        <v>14</v>
      </c>
    </row>
    <row r="1254" spans="1:3" x14ac:dyDescent="0.25">
      <c r="A1254" s="101">
        <v>230001</v>
      </c>
      <c r="B1254" s="101" t="s">
        <v>100</v>
      </c>
      <c r="C1254" s="101">
        <v>16</v>
      </c>
    </row>
    <row r="1255" spans="1:3" x14ac:dyDescent="0.25">
      <c r="A1255" s="101">
        <v>230006</v>
      </c>
      <c r="B1255" s="101" t="s">
        <v>100</v>
      </c>
      <c r="C1255" s="101">
        <v>16</v>
      </c>
    </row>
    <row r="1256" spans="1:3" x14ac:dyDescent="0.25">
      <c r="A1256" s="101">
        <v>230007</v>
      </c>
      <c r="B1256" s="101" t="s">
        <v>100</v>
      </c>
      <c r="C1256" s="101">
        <v>16</v>
      </c>
    </row>
    <row r="1257" spans="1:3" x14ac:dyDescent="0.25">
      <c r="A1257" s="101">
        <v>230008</v>
      </c>
      <c r="B1257" s="101" t="s">
        <v>100</v>
      </c>
      <c r="C1257" s="101">
        <v>16</v>
      </c>
    </row>
    <row r="1258" spans="1:3" x14ac:dyDescent="0.25">
      <c r="A1258" s="101">
        <v>230009</v>
      </c>
      <c r="B1258" s="101" t="s">
        <v>100</v>
      </c>
      <c r="C1258" s="101">
        <v>16</v>
      </c>
    </row>
    <row r="1259" spans="1:3" x14ac:dyDescent="0.25">
      <c r="A1259" s="101">
        <v>230012</v>
      </c>
      <c r="B1259" s="101" t="s">
        <v>100</v>
      </c>
      <c r="C1259" s="101">
        <v>16</v>
      </c>
    </row>
    <row r="1260" spans="1:3" x14ac:dyDescent="0.25">
      <c r="A1260" s="101">
        <v>230013</v>
      </c>
      <c r="B1260" s="101" t="s">
        <v>100</v>
      </c>
      <c r="C1260" s="101">
        <v>16</v>
      </c>
    </row>
    <row r="1261" spans="1:3" x14ac:dyDescent="0.25">
      <c r="A1261" s="101">
        <v>230014</v>
      </c>
      <c r="B1261" s="101" t="s">
        <v>100</v>
      </c>
      <c r="C1261" s="101">
        <v>16</v>
      </c>
    </row>
    <row r="1262" spans="1:3" x14ac:dyDescent="0.25">
      <c r="A1262" s="101">
        <v>230015</v>
      </c>
      <c r="B1262" s="101" t="s">
        <v>100</v>
      </c>
      <c r="C1262" s="101">
        <v>16</v>
      </c>
    </row>
    <row r="1263" spans="1:3" x14ac:dyDescent="0.25">
      <c r="A1263" s="101">
        <v>230017</v>
      </c>
      <c r="B1263" s="101" t="s">
        <v>100</v>
      </c>
      <c r="C1263" s="101">
        <v>16</v>
      </c>
    </row>
    <row r="1264" spans="1:3" x14ac:dyDescent="0.25">
      <c r="A1264" s="101">
        <v>230018</v>
      </c>
      <c r="B1264" s="101" t="s">
        <v>100</v>
      </c>
      <c r="C1264" s="101">
        <v>16</v>
      </c>
    </row>
    <row r="1265" spans="1:3" x14ac:dyDescent="0.25">
      <c r="A1265" s="101">
        <v>230019</v>
      </c>
      <c r="B1265" s="101" t="s">
        <v>100</v>
      </c>
      <c r="C1265" s="101">
        <v>16</v>
      </c>
    </row>
    <row r="1266" spans="1:3" x14ac:dyDescent="0.25">
      <c r="A1266" s="101">
        <v>230020</v>
      </c>
      <c r="B1266" s="101" t="s">
        <v>100</v>
      </c>
      <c r="C1266" s="101">
        <v>16</v>
      </c>
    </row>
    <row r="1267" spans="1:3" x14ac:dyDescent="0.25">
      <c r="A1267" s="101">
        <v>230021</v>
      </c>
      <c r="B1267" s="101" t="s">
        <v>100</v>
      </c>
      <c r="C1267" s="101">
        <v>16</v>
      </c>
    </row>
    <row r="1268" spans="1:3" x14ac:dyDescent="0.25">
      <c r="A1268" s="101">
        <v>230023</v>
      </c>
      <c r="B1268" s="101" t="s">
        <v>100</v>
      </c>
      <c r="C1268" s="101">
        <v>16</v>
      </c>
    </row>
    <row r="1269" spans="1:3" x14ac:dyDescent="0.25">
      <c r="A1269" s="101">
        <v>230024</v>
      </c>
      <c r="B1269" s="101" t="s">
        <v>100</v>
      </c>
      <c r="C1269" s="101">
        <v>16</v>
      </c>
    </row>
    <row r="1270" spans="1:3" x14ac:dyDescent="0.25">
      <c r="A1270" s="101">
        <v>230025</v>
      </c>
      <c r="B1270" s="101" t="s">
        <v>100</v>
      </c>
      <c r="C1270" s="101">
        <v>16</v>
      </c>
    </row>
    <row r="1271" spans="1:3" x14ac:dyDescent="0.25">
      <c r="A1271" s="101">
        <v>230026</v>
      </c>
      <c r="B1271" s="101" t="s">
        <v>100</v>
      </c>
      <c r="C1271" s="101">
        <v>16</v>
      </c>
    </row>
    <row r="1272" spans="1:3" x14ac:dyDescent="0.25">
      <c r="A1272" s="101">
        <v>230027</v>
      </c>
      <c r="B1272" s="101" t="s">
        <v>100</v>
      </c>
      <c r="C1272" s="101">
        <v>16</v>
      </c>
    </row>
    <row r="1273" spans="1:3" x14ac:dyDescent="0.25">
      <c r="A1273" s="101">
        <v>230028</v>
      </c>
      <c r="B1273" s="101" t="s">
        <v>100</v>
      </c>
      <c r="C1273" s="101">
        <v>16</v>
      </c>
    </row>
    <row r="1274" spans="1:3" x14ac:dyDescent="0.25">
      <c r="A1274" s="101">
        <v>230029</v>
      </c>
      <c r="B1274" s="101" t="s">
        <v>100</v>
      </c>
      <c r="C1274" s="101">
        <v>16</v>
      </c>
    </row>
    <row r="1275" spans="1:3" x14ac:dyDescent="0.25">
      <c r="A1275" s="101">
        <v>230030</v>
      </c>
      <c r="B1275" s="101" t="s">
        <v>100</v>
      </c>
      <c r="C1275" s="101">
        <v>16</v>
      </c>
    </row>
    <row r="1276" spans="1:3" x14ac:dyDescent="0.25">
      <c r="A1276" s="101">
        <v>230031</v>
      </c>
      <c r="B1276" s="101" t="s">
        <v>100</v>
      </c>
      <c r="C1276" s="101">
        <v>16</v>
      </c>
    </row>
    <row r="1277" spans="1:3" x14ac:dyDescent="0.25">
      <c r="A1277" s="101">
        <v>230033</v>
      </c>
      <c r="B1277" s="101" t="s">
        <v>100</v>
      </c>
      <c r="C1277" s="101">
        <v>16</v>
      </c>
    </row>
    <row r="1278" spans="1:3" x14ac:dyDescent="0.25">
      <c r="A1278" s="101">
        <v>230034</v>
      </c>
      <c r="B1278" s="101" t="s">
        <v>100</v>
      </c>
      <c r="C1278" s="101">
        <v>16</v>
      </c>
    </row>
    <row r="1279" spans="1:3" x14ac:dyDescent="0.25">
      <c r="A1279" s="101">
        <v>230036</v>
      </c>
      <c r="B1279" s="101" t="s">
        <v>100</v>
      </c>
      <c r="C1279" s="101">
        <v>16</v>
      </c>
    </row>
    <row r="1280" spans="1:3" x14ac:dyDescent="0.25">
      <c r="A1280" s="101">
        <v>230038</v>
      </c>
      <c r="B1280" s="101" t="s">
        <v>100</v>
      </c>
      <c r="C1280" s="101">
        <v>16</v>
      </c>
    </row>
    <row r="1281" spans="1:3" x14ac:dyDescent="0.25">
      <c r="A1281" s="101">
        <v>230039</v>
      </c>
      <c r="B1281" s="101" t="s">
        <v>100</v>
      </c>
      <c r="C1281" s="101">
        <v>16</v>
      </c>
    </row>
    <row r="1282" spans="1:3" x14ac:dyDescent="0.25">
      <c r="A1282" s="101">
        <v>230040</v>
      </c>
      <c r="B1282" s="101" t="s">
        <v>100</v>
      </c>
      <c r="C1282" s="101">
        <v>16</v>
      </c>
    </row>
    <row r="1283" spans="1:3" x14ac:dyDescent="0.25">
      <c r="A1283" s="101">
        <v>230043</v>
      </c>
      <c r="B1283" s="101" t="s">
        <v>100</v>
      </c>
      <c r="C1283" s="101">
        <v>16</v>
      </c>
    </row>
    <row r="1284" spans="1:3" x14ac:dyDescent="0.25">
      <c r="A1284" s="101">
        <v>230045</v>
      </c>
      <c r="B1284" s="101" t="s">
        <v>100</v>
      </c>
      <c r="C1284" s="101">
        <v>16</v>
      </c>
    </row>
    <row r="1285" spans="1:3" x14ac:dyDescent="0.25">
      <c r="A1285" s="101">
        <v>230046</v>
      </c>
      <c r="B1285" s="101" t="s">
        <v>100</v>
      </c>
      <c r="C1285" s="101">
        <v>16</v>
      </c>
    </row>
    <row r="1286" spans="1:3" x14ac:dyDescent="0.25">
      <c r="A1286" s="101">
        <v>230047</v>
      </c>
      <c r="B1286" s="101" t="s">
        <v>100</v>
      </c>
      <c r="C1286" s="101">
        <v>16</v>
      </c>
    </row>
    <row r="1287" spans="1:3" x14ac:dyDescent="0.25">
      <c r="A1287" s="101">
        <v>230048</v>
      </c>
      <c r="B1287" s="101" t="s">
        <v>100</v>
      </c>
      <c r="C1287" s="101">
        <v>16</v>
      </c>
    </row>
    <row r="1288" spans="1:3" x14ac:dyDescent="0.25">
      <c r="A1288" s="101">
        <v>230049</v>
      </c>
      <c r="B1288" s="101" t="s">
        <v>100</v>
      </c>
      <c r="C1288" s="101">
        <v>16</v>
      </c>
    </row>
    <row r="1289" spans="1:3" x14ac:dyDescent="0.25">
      <c r="A1289" s="101">
        <v>230050</v>
      </c>
      <c r="B1289" s="101" t="s">
        <v>100</v>
      </c>
      <c r="C1289" s="101">
        <v>16</v>
      </c>
    </row>
    <row r="1290" spans="1:3" x14ac:dyDescent="0.25">
      <c r="A1290" s="101">
        <v>230051</v>
      </c>
      <c r="B1290" s="101" t="s">
        <v>100</v>
      </c>
      <c r="C1290" s="101">
        <v>16</v>
      </c>
    </row>
    <row r="1291" spans="1:3" x14ac:dyDescent="0.25">
      <c r="A1291" s="101">
        <v>230052</v>
      </c>
      <c r="B1291" s="101" t="s">
        <v>100</v>
      </c>
      <c r="C1291" s="101">
        <v>16</v>
      </c>
    </row>
    <row r="1292" spans="1:3" x14ac:dyDescent="0.25">
      <c r="A1292" s="101">
        <v>230053</v>
      </c>
      <c r="B1292" s="101" t="s">
        <v>100</v>
      </c>
      <c r="C1292" s="101">
        <v>16</v>
      </c>
    </row>
    <row r="1293" spans="1:3" x14ac:dyDescent="0.25">
      <c r="A1293" s="101">
        <v>230054</v>
      </c>
      <c r="B1293" s="101" t="s">
        <v>100</v>
      </c>
      <c r="C1293" s="101">
        <v>16</v>
      </c>
    </row>
    <row r="1294" spans="1:3" x14ac:dyDescent="0.25">
      <c r="A1294" s="101">
        <v>230055</v>
      </c>
      <c r="B1294" s="101" t="s">
        <v>100</v>
      </c>
      <c r="C1294" s="101">
        <v>16</v>
      </c>
    </row>
    <row r="1295" spans="1:3" x14ac:dyDescent="0.25">
      <c r="A1295" s="101">
        <v>230056</v>
      </c>
      <c r="B1295" s="101" t="s">
        <v>100</v>
      </c>
      <c r="C1295" s="101">
        <v>16</v>
      </c>
    </row>
    <row r="1296" spans="1:3" x14ac:dyDescent="0.25">
      <c r="A1296" s="101">
        <v>230059</v>
      </c>
      <c r="B1296" s="101" t="s">
        <v>100</v>
      </c>
      <c r="C1296" s="101">
        <v>16</v>
      </c>
    </row>
    <row r="1297" spans="1:3" x14ac:dyDescent="0.25">
      <c r="A1297" s="101">
        <v>230061</v>
      </c>
      <c r="B1297" s="101" t="s">
        <v>100</v>
      </c>
      <c r="C1297" s="101">
        <v>16</v>
      </c>
    </row>
    <row r="1298" spans="1:3" x14ac:dyDescent="0.25">
      <c r="A1298" s="102">
        <v>230062</v>
      </c>
      <c r="B1298" s="102" t="s">
        <v>100</v>
      </c>
      <c r="C1298" s="101">
        <v>16</v>
      </c>
    </row>
    <row r="1299" spans="1:3" x14ac:dyDescent="0.25">
      <c r="A1299" s="102">
        <v>230064</v>
      </c>
      <c r="B1299" s="102" t="s">
        <v>100</v>
      </c>
      <c r="C1299" s="102">
        <v>16</v>
      </c>
    </row>
    <row r="1300" spans="1:3" x14ac:dyDescent="0.25">
      <c r="A1300" s="101">
        <v>239016</v>
      </c>
      <c r="B1300" s="101" t="s">
        <v>100</v>
      </c>
      <c r="C1300" s="101">
        <v>16</v>
      </c>
    </row>
    <row r="1301" spans="1:3" x14ac:dyDescent="0.25">
      <c r="A1301" s="101">
        <v>140228</v>
      </c>
      <c r="B1301" s="101" t="s">
        <v>99</v>
      </c>
      <c r="C1301" s="101">
        <v>17</v>
      </c>
    </row>
    <row r="1302" spans="1:3" x14ac:dyDescent="0.25">
      <c r="A1302" s="101">
        <v>140229</v>
      </c>
      <c r="B1302" s="101" t="s">
        <v>99</v>
      </c>
      <c r="C1302" s="101">
        <v>17</v>
      </c>
    </row>
    <row r="1303" spans="1:3" x14ac:dyDescent="0.25">
      <c r="A1303" s="101">
        <v>140230</v>
      </c>
      <c r="B1303" s="101" t="s">
        <v>99</v>
      </c>
      <c r="C1303" s="101">
        <v>17</v>
      </c>
    </row>
    <row r="1304" spans="1:3" x14ac:dyDescent="0.25">
      <c r="A1304" s="101">
        <v>140236</v>
      </c>
      <c r="B1304" s="101" t="s">
        <v>99</v>
      </c>
      <c r="C1304" s="101">
        <v>17</v>
      </c>
    </row>
    <row r="1305" spans="1:3" x14ac:dyDescent="0.25">
      <c r="A1305" s="101">
        <v>260025</v>
      </c>
      <c r="B1305" s="101" t="s">
        <v>99</v>
      </c>
      <c r="C1305" s="101">
        <v>17</v>
      </c>
    </row>
    <row r="1306" spans="1:3" x14ac:dyDescent="0.25">
      <c r="A1306" s="101">
        <v>260042</v>
      </c>
      <c r="B1306" s="101" t="s">
        <v>99</v>
      </c>
      <c r="C1306" s="101">
        <v>17</v>
      </c>
    </row>
    <row r="1307" spans="1:3" x14ac:dyDescent="0.25">
      <c r="A1307" s="101">
        <v>260043</v>
      </c>
      <c r="B1307" s="101" t="s">
        <v>99</v>
      </c>
      <c r="C1307" s="101">
        <v>17</v>
      </c>
    </row>
    <row r="1308" spans="1:3" x14ac:dyDescent="0.25">
      <c r="A1308" s="101">
        <v>260044</v>
      </c>
      <c r="B1308" s="101" t="s">
        <v>99</v>
      </c>
      <c r="C1308" s="101">
        <v>17</v>
      </c>
    </row>
    <row r="1309" spans="1:3" x14ac:dyDescent="0.25">
      <c r="A1309" s="101">
        <v>260046</v>
      </c>
      <c r="B1309" s="101" t="s">
        <v>99</v>
      </c>
      <c r="C1309" s="101">
        <v>17</v>
      </c>
    </row>
    <row r="1310" spans="1:3" x14ac:dyDescent="0.25">
      <c r="A1310" s="101">
        <v>260047</v>
      </c>
      <c r="B1310" s="101" t="s">
        <v>99</v>
      </c>
      <c r="C1310" s="101">
        <v>17</v>
      </c>
    </row>
    <row r="1311" spans="1:3" x14ac:dyDescent="0.25">
      <c r="A1311" s="101">
        <v>260050</v>
      </c>
      <c r="B1311" s="101" t="s">
        <v>99</v>
      </c>
      <c r="C1311" s="101">
        <v>17</v>
      </c>
    </row>
    <row r="1312" spans="1:3" x14ac:dyDescent="0.25">
      <c r="A1312" s="101">
        <v>260051</v>
      </c>
      <c r="B1312" s="101" t="s">
        <v>99</v>
      </c>
      <c r="C1312" s="101">
        <v>17</v>
      </c>
    </row>
    <row r="1313" spans="1:3" x14ac:dyDescent="0.25">
      <c r="A1313" s="101">
        <v>260052</v>
      </c>
      <c r="B1313" s="101" t="s">
        <v>99</v>
      </c>
      <c r="C1313" s="101">
        <v>17</v>
      </c>
    </row>
    <row r="1314" spans="1:3" x14ac:dyDescent="0.25">
      <c r="A1314" s="101">
        <v>260053</v>
      </c>
      <c r="B1314" s="101" t="s">
        <v>99</v>
      </c>
      <c r="C1314" s="101">
        <v>17</v>
      </c>
    </row>
    <row r="1315" spans="1:3" x14ac:dyDescent="0.25">
      <c r="A1315" s="101">
        <v>260055</v>
      </c>
      <c r="B1315" s="101" t="s">
        <v>99</v>
      </c>
      <c r="C1315" s="101">
        <v>17</v>
      </c>
    </row>
    <row r="1316" spans="1:3" x14ac:dyDescent="0.25">
      <c r="A1316" s="101">
        <v>260056</v>
      </c>
      <c r="B1316" s="101" t="s">
        <v>99</v>
      </c>
      <c r="C1316" s="101">
        <v>17</v>
      </c>
    </row>
    <row r="1317" spans="1:3" x14ac:dyDescent="0.25">
      <c r="A1317" s="101">
        <v>260060</v>
      </c>
      <c r="B1317" s="101" t="s">
        <v>99</v>
      </c>
      <c r="C1317" s="101">
        <v>17</v>
      </c>
    </row>
    <row r="1318" spans="1:3" x14ac:dyDescent="0.25">
      <c r="A1318" s="101">
        <v>260062</v>
      </c>
      <c r="B1318" s="101" t="s">
        <v>99</v>
      </c>
      <c r="C1318" s="101">
        <v>17</v>
      </c>
    </row>
    <row r="1319" spans="1:3" x14ac:dyDescent="0.25">
      <c r="A1319" s="101">
        <v>260063</v>
      </c>
      <c r="B1319" s="101" t="s">
        <v>99</v>
      </c>
      <c r="C1319" s="101">
        <v>17</v>
      </c>
    </row>
    <row r="1320" spans="1:3" x14ac:dyDescent="0.25">
      <c r="A1320" s="101">
        <v>260070</v>
      </c>
      <c r="B1320" s="101" t="s">
        <v>99</v>
      </c>
      <c r="C1320" s="101">
        <v>17</v>
      </c>
    </row>
    <row r="1321" spans="1:3" x14ac:dyDescent="0.25">
      <c r="A1321" s="101">
        <v>260071</v>
      </c>
      <c r="B1321" s="101" t="s">
        <v>99</v>
      </c>
      <c r="C1321" s="101">
        <v>17</v>
      </c>
    </row>
    <row r="1322" spans="1:3" x14ac:dyDescent="0.25">
      <c r="A1322" s="101">
        <v>260072</v>
      </c>
      <c r="B1322" s="101" t="s">
        <v>99</v>
      </c>
      <c r="C1322" s="101">
        <v>17</v>
      </c>
    </row>
    <row r="1323" spans="1:3" x14ac:dyDescent="0.25">
      <c r="A1323" s="101">
        <v>260074</v>
      </c>
      <c r="B1323" s="101" t="s">
        <v>99</v>
      </c>
      <c r="C1323" s="101">
        <v>17</v>
      </c>
    </row>
    <row r="1324" spans="1:3" x14ac:dyDescent="0.25">
      <c r="A1324" s="101">
        <v>260075</v>
      </c>
      <c r="B1324" s="101" t="s">
        <v>99</v>
      </c>
      <c r="C1324" s="101">
        <v>17</v>
      </c>
    </row>
    <row r="1325" spans="1:3" x14ac:dyDescent="0.25">
      <c r="A1325" s="101">
        <v>260078</v>
      </c>
      <c r="B1325" s="101" t="s">
        <v>99</v>
      </c>
      <c r="C1325" s="101">
        <v>17</v>
      </c>
    </row>
    <row r="1326" spans="1:3" x14ac:dyDescent="0.25">
      <c r="A1326" s="101">
        <v>260079</v>
      </c>
      <c r="B1326" s="101" t="s">
        <v>99</v>
      </c>
      <c r="C1326" s="101">
        <v>17</v>
      </c>
    </row>
    <row r="1327" spans="1:3" x14ac:dyDescent="0.25">
      <c r="A1327" s="101">
        <v>260080</v>
      </c>
      <c r="B1327" s="101" t="s">
        <v>99</v>
      </c>
      <c r="C1327" s="101">
        <v>17</v>
      </c>
    </row>
    <row r="1328" spans="1:3" x14ac:dyDescent="0.25">
      <c r="A1328" s="101">
        <v>260082</v>
      </c>
      <c r="B1328" s="101" t="s">
        <v>99</v>
      </c>
      <c r="C1328" s="101">
        <v>17</v>
      </c>
    </row>
    <row r="1329" spans="1:3" x14ac:dyDescent="0.25">
      <c r="A1329" s="101">
        <v>260083</v>
      </c>
      <c r="B1329" s="101" t="s">
        <v>99</v>
      </c>
      <c r="C1329" s="101">
        <v>17</v>
      </c>
    </row>
    <row r="1330" spans="1:3" x14ac:dyDescent="0.25">
      <c r="A1330" s="101">
        <v>260085</v>
      </c>
      <c r="B1330" s="101" t="s">
        <v>99</v>
      </c>
      <c r="C1330" s="101">
        <v>17</v>
      </c>
    </row>
    <row r="1331" spans="1:3" x14ac:dyDescent="0.25">
      <c r="A1331" s="101">
        <v>260086</v>
      </c>
      <c r="B1331" s="101" t="s">
        <v>99</v>
      </c>
      <c r="C1331" s="101">
        <v>17</v>
      </c>
    </row>
    <row r="1332" spans="1:3" x14ac:dyDescent="0.25">
      <c r="A1332" s="101">
        <v>260087</v>
      </c>
      <c r="B1332" s="101" t="s">
        <v>99</v>
      </c>
      <c r="C1332" s="101">
        <v>17</v>
      </c>
    </row>
    <row r="1333" spans="1:3" x14ac:dyDescent="0.25">
      <c r="A1333" s="101">
        <v>260088</v>
      </c>
      <c r="B1333" s="101" t="s">
        <v>99</v>
      </c>
      <c r="C1333" s="101">
        <v>17</v>
      </c>
    </row>
    <row r="1334" spans="1:3" x14ac:dyDescent="0.25">
      <c r="A1334" s="101">
        <v>260089</v>
      </c>
      <c r="B1334" s="101" t="s">
        <v>99</v>
      </c>
      <c r="C1334" s="101">
        <v>17</v>
      </c>
    </row>
    <row r="1335" spans="1:3" x14ac:dyDescent="0.25">
      <c r="A1335" s="101">
        <v>260090</v>
      </c>
      <c r="B1335" s="101" t="s">
        <v>99</v>
      </c>
      <c r="C1335" s="101">
        <v>17</v>
      </c>
    </row>
    <row r="1336" spans="1:3" x14ac:dyDescent="0.25">
      <c r="A1336" s="101">
        <v>260092</v>
      </c>
      <c r="B1336" s="101" t="s">
        <v>99</v>
      </c>
      <c r="C1336" s="101">
        <v>17</v>
      </c>
    </row>
    <row r="1337" spans="1:3" x14ac:dyDescent="0.25">
      <c r="A1337" s="101">
        <v>260093</v>
      </c>
      <c r="B1337" s="101" t="s">
        <v>99</v>
      </c>
      <c r="C1337" s="101">
        <v>17</v>
      </c>
    </row>
    <row r="1338" spans="1:3" x14ac:dyDescent="0.25">
      <c r="A1338" s="101">
        <v>260094</v>
      </c>
      <c r="B1338" s="101" t="s">
        <v>99</v>
      </c>
      <c r="C1338" s="101">
        <v>17</v>
      </c>
    </row>
    <row r="1339" spans="1:3" x14ac:dyDescent="0.25">
      <c r="A1339" s="101">
        <v>260095</v>
      </c>
      <c r="B1339" s="101" t="s">
        <v>99</v>
      </c>
      <c r="C1339" s="101">
        <v>17</v>
      </c>
    </row>
    <row r="1340" spans="1:3" x14ac:dyDescent="0.25">
      <c r="A1340" s="101">
        <v>260096</v>
      </c>
      <c r="B1340" s="101" t="s">
        <v>99</v>
      </c>
      <c r="C1340" s="101">
        <v>17</v>
      </c>
    </row>
    <row r="1341" spans="1:3" x14ac:dyDescent="0.25">
      <c r="A1341" s="101">
        <v>260098</v>
      </c>
      <c r="B1341" s="101" t="s">
        <v>99</v>
      </c>
      <c r="C1341" s="101">
        <v>17</v>
      </c>
    </row>
    <row r="1342" spans="1:3" x14ac:dyDescent="0.25">
      <c r="A1342" s="101">
        <v>260101</v>
      </c>
      <c r="B1342" s="101" t="s">
        <v>99</v>
      </c>
      <c r="C1342" s="101">
        <v>17</v>
      </c>
    </row>
    <row r="1343" spans="1:3" x14ac:dyDescent="0.25">
      <c r="A1343" s="101">
        <v>260104</v>
      </c>
      <c r="B1343" s="101" t="s">
        <v>99</v>
      </c>
      <c r="C1343" s="101">
        <v>17</v>
      </c>
    </row>
    <row r="1344" spans="1:3" x14ac:dyDescent="0.25">
      <c r="A1344" s="101">
        <v>260106</v>
      </c>
      <c r="B1344" s="101" t="s">
        <v>99</v>
      </c>
      <c r="C1344" s="101">
        <v>17</v>
      </c>
    </row>
    <row r="1345" spans="1:3" x14ac:dyDescent="0.25">
      <c r="A1345" s="101">
        <v>260108</v>
      </c>
      <c r="B1345" s="101" t="s">
        <v>99</v>
      </c>
      <c r="C1345" s="101">
        <v>17</v>
      </c>
    </row>
    <row r="1346" spans="1:3" x14ac:dyDescent="0.25">
      <c r="A1346" s="101">
        <v>260109</v>
      </c>
      <c r="B1346" s="101" t="s">
        <v>99</v>
      </c>
      <c r="C1346" s="101">
        <v>17</v>
      </c>
    </row>
    <row r="1347" spans="1:3" x14ac:dyDescent="0.25">
      <c r="A1347" s="101">
        <v>260111</v>
      </c>
      <c r="B1347" s="101" t="s">
        <v>99</v>
      </c>
      <c r="C1347" s="101">
        <v>17</v>
      </c>
    </row>
    <row r="1348" spans="1:3" x14ac:dyDescent="0.25">
      <c r="A1348" s="101">
        <v>260112</v>
      </c>
      <c r="B1348" s="101" t="s">
        <v>99</v>
      </c>
      <c r="C1348" s="101">
        <v>17</v>
      </c>
    </row>
    <row r="1349" spans="1:3" x14ac:dyDescent="0.25">
      <c r="A1349" s="101">
        <v>260114</v>
      </c>
      <c r="B1349" s="101" t="s">
        <v>99</v>
      </c>
      <c r="C1349" s="101">
        <v>17</v>
      </c>
    </row>
    <row r="1350" spans="1:3" x14ac:dyDescent="0.25">
      <c r="A1350" s="101">
        <v>260115</v>
      </c>
      <c r="B1350" s="101" t="s">
        <v>99</v>
      </c>
      <c r="C1350" s="101">
        <v>17</v>
      </c>
    </row>
    <row r="1351" spans="1:3" x14ac:dyDescent="0.25">
      <c r="A1351" s="101">
        <v>260116</v>
      </c>
      <c r="B1351" s="101" t="s">
        <v>99</v>
      </c>
      <c r="C1351" s="101">
        <v>17</v>
      </c>
    </row>
    <row r="1352" spans="1:3" x14ac:dyDescent="0.25">
      <c r="A1352" s="101">
        <v>260117</v>
      </c>
      <c r="B1352" s="101" t="s">
        <v>99</v>
      </c>
      <c r="C1352" s="101">
        <v>17</v>
      </c>
    </row>
    <row r="1353" spans="1:3" x14ac:dyDescent="0.25">
      <c r="A1353" s="101">
        <v>260118</v>
      </c>
      <c r="B1353" s="101" t="s">
        <v>99</v>
      </c>
      <c r="C1353" s="101">
        <v>17</v>
      </c>
    </row>
    <row r="1354" spans="1:3" x14ac:dyDescent="0.25">
      <c r="A1354" s="101">
        <v>260119</v>
      </c>
      <c r="B1354" s="101" t="s">
        <v>99</v>
      </c>
      <c r="C1354" s="101">
        <v>17</v>
      </c>
    </row>
    <row r="1355" spans="1:3" x14ac:dyDescent="0.25">
      <c r="A1355" s="101">
        <v>260122</v>
      </c>
      <c r="B1355" s="101" t="s">
        <v>99</v>
      </c>
      <c r="C1355" s="101">
        <v>17</v>
      </c>
    </row>
    <row r="1356" spans="1:3" x14ac:dyDescent="0.25">
      <c r="A1356" s="101">
        <v>260124</v>
      </c>
      <c r="B1356" s="101" t="s">
        <v>99</v>
      </c>
      <c r="C1356" s="101">
        <v>17</v>
      </c>
    </row>
    <row r="1357" spans="1:3" x14ac:dyDescent="0.25">
      <c r="A1357" s="101">
        <v>260126</v>
      </c>
      <c r="B1357" s="101" t="s">
        <v>99</v>
      </c>
      <c r="C1357" s="101">
        <v>17</v>
      </c>
    </row>
    <row r="1358" spans="1:3" x14ac:dyDescent="0.25">
      <c r="A1358" s="101">
        <v>260129</v>
      </c>
      <c r="B1358" s="101" t="s">
        <v>99</v>
      </c>
      <c r="C1358" s="101">
        <v>17</v>
      </c>
    </row>
    <row r="1359" spans="1:3" x14ac:dyDescent="0.25">
      <c r="A1359" s="101">
        <v>260130</v>
      </c>
      <c r="B1359" s="101" t="s">
        <v>99</v>
      </c>
      <c r="C1359" s="101">
        <v>17</v>
      </c>
    </row>
    <row r="1360" spans="1:3" x14ac:dyDescent="0.25">
      <c r="A1360" s="101">
        <v>260131</v>
      </c>
      <c r="B1360" s="101" t="s">
        <v>99</v>
      </c>
      <c r="C1360" s="101">
        <v>17</v>
      </c>
    </row>
    <row r="1361" spans="1:3" x14ac:dyDescent="0.25">
      <c r="A1361" s="101">
        <v>260132</v>
      </c>
      <c r="B1361" s="101" t="s">
        <v>99</v>
      </c>
      <c r="C1361" s="101">
        <v>17</v>
      </c>
    </row>
    <row r="1362" spans="1:3" x14ac:dyDescent="0.25">
      <c r="A1362" s="101">
        <v>260133</v>
      </c>
      <c r="B1362" s="101" t="s">
        <v>99</v>
      </c>
      <c r="C1362" s="101">
        <v>17</v>
      </c>
    </row>
    <row r="1363" spans="1:3" x14ac:dyDescent="0.25">
      <c r="A1363" s="101">
        <v>260134</v>
      </c>
      <c r="B1363" s="101" t="s">
        <v>99</v>
      </c>
      <c r="C1363" s="101">
        <v>17</v>
      </c>
    </row>
    <row r="1364" spans="1:3" x14ac:dyDescent="0.25">
      <c r="A1364" s="101">
        <v>260137</v>
      </c>
      <c r="B1364" s="101" t="s">
        <v>99</v>
      </c>
      <c r="C1364" s="101">
        <v>17</v>
      </c>
    </row>
    <row r="1365" spans="1:3" x14ac:dyDescent="0.25">
      <c r="A1365" s="101">
        <v>260140</v>
      </c>
      <c r="B1365" s="101" t="s">
        <v>99</v>
      </c>
      <c r="C1365" s="101">
        <v>17</v>
      </c>
    </row>
    <row r="1366" spans="1:3" x14ac:dyDescent="0.25">
      <c r="A1366" s="101">
        <v>260141</v>
      </c>
      <c r="B1366" s="101" t="s">
        <v>99</v>
      </c>
      <c r="C1366" s="101">
        <v>17</v>
      </c>
    </row>
    <row r="1367" spans="1:3" x14ac:dyDescent="0.25">
      <c r="A1367" s="101">
        <v>260142</v>
      </c>
      <c r="B1367" s="101" t="s">
        <v>99</v>
      </c>
      <c r="C1367" s="101">
        <v>17</v>
      </c>
    </row>
    <row r="1368" spans="1:3" x14ac:dyDescent="0.25">
      <c r="A1368" s="101">
        <v>260143</v>
      </c>
      <c r="B1368" s="101" t="s">
        <v>99</v>
      </c>
      <c r="C1368" s="101">
        <v>17</v>
      </c>
    </row>
    <row r="1369" spans="1:3" x14ac:dyDescent="0.25">
      <c r="A1369" s="101">
        <v>260144</v>
      </c>
      <c r="B1369" s="101" t="s">
        <v>99</v>
      </c>
      <c r="C1369" s="101">
        <v>17</v>
      </c>
    </row>
    <row r="1370" spans="1:3" x14ac:dyDescent="0.25">
      <c r="A1370" s="101">
        <v>260145</v>
      </c>
      <c r="B1370" s="101" t="s">
        <v>99</v>
      </c>
      <c r="C1370" s="101">
        <v>17</v>
      </c>
    </row>
    <row r="1371" spans="1:3" x14ac:dyDescent="0.25">
      <c r="A1371" s="101">
        <v>260147</v>
      </c>
      <c r="B1371" s="101" t="s">
        <v>99</v>
      </c>
      <c r="C1371" s="101">
        <v>17</v>
      </c>
    </row>
    <row r="1372" spans="1:3" x14ac:dyDescent="0.25">
      <c r="A1372" s="101">
        <v>260148</v>
      </c>
      <c r="B1372" s="101" t="s">
        <v>99</v>
      </c>
      <c r="C1372" s="101">
        <v>17</v>
      </c>
    </row>
    <row r="1373" spans="1:3" x14ac:dyDescent="0.25">
      <c r="A1373" s="101">
        <v>260152</v>
      </c>
      <c r="B1373" s="101" t="s">
        <v>99</v>
      </c>
      <c r="C1373" s="101">
        <v>17</v>
      </c>
    </row>
    <row r="1374" spans="1:3" x14ac:dyDescent="0.25">
      <c r="A1374" s="101">
        <v>260154</v>
      </c>
      <c r="B1374" s="101" t="s">
        <v>99</v>
      </c>
      <c r="C1374" s="101">
        <v>17</v>
      </c>
    </row>
    <row r="1375" spans="1:3" x14ac:dyDescent="0.25">
      <c r="A1375" s="101">
        <v>260157</v>
      </c>
      <c r="B1375" s="101" t="s">
        <v>99</v>
      </c>
      <c r="C1375" s="101">
        <v>17</v>
      </c>
    </row>
    <row r="1376" spans="1:3" x14ac:dyDescent="0.25">
      <c r="A1376" s="101">
        <v>260159</v>
      </c>
      <c r="B1376" s="101" t="s">
        <v>99</v>
      </c>
      <c r="C1376" s="101">
        <v>17</v>
      </c>
    </row>
    <row r="1377" spans="1:3" x14ac:dyDescent="0.25">
      <c r="A1377" s="101">
        <v>260161</v>
      </c>
      <c r="B1377" s="101" t="s">
        <v>99</v>
      </c>
      <c r="C1377" s="101">
        <v>17</v>
      </c>
    </row>
    <row r="1378" spans="1:3" x14ac:dyDescent="0.25">
      <c r="A1378" s="101">
        <v>260162</v>
      </c>
      <c r="B1378" s="101" t="s">
        <v>99</v>
      </c>
      <c r="C1378" s="101">
        <v>17</v>
      </c>
    </row>
    <row r="1379" spans="1:3" x14ac:dyDescent="0.25">
      <c r="A1379" s="101">
        <v>260163</v>
      </c>
      <c r="B1379" s="101" t="s">
        <v>99</v>
      </c>
      <c r="C1379" s="101">
        <v>17</v>
      </c>
    </row>
    <row r="1380" spans="1:3" x14ac:dyDescent="0.25">
      <c r="A1380" s="101">
        <v>260164</v>
      </c>
      <c r="B1380" s="101" t="s">
        <v>99</v>
      </c>
      <c r="C1380" s="101">
        <v>17</v>
      </c>
    </row>
    <row r="1381" spans="1:3" x14ac:dyDescent="0.25">
      <c r="A1381" s="101">
        <v>260166</v>
      </c>
      <c r="B1381" s="101" t="s">
        <v>99</v>
      </c>
      <c r="C1381" s="101">
        <v>17</v>
      </c>
    </row>
    <row r="1382" spans="1:3" x14ac:dyDescent="0.25">
      <c r="A1382" s="101">
        <v>260167</v>
      </c>
      <c r="B1382" s="101" t="s">
        <v>99</v>
      </c>
      <c r="C1382" s="101">
        <v>17</v>
      </c>
    </row>
    <row r="1383" spans="1:3" x14ac:dyDescent="0.25">
      <c r="A1383" s="101">
        <v>260169</v>
      </c>
      <c r="B1383" s="101" t="s">
        <v>99</v>
      </c>
      <c r="C1383" s="101">
        <v>17</v>
      </c>
    </row>
    <row r="1384" spans="1:3" x14ac:dyDescent="0.25">
      <c r="A1384" s="101">
        <v>260170</v>
      </c>
      <c r="B1384" s="101" t="s">
        <v>99</v>
      </c>
      <c r="C1384" s="101">
        <v>17</v>
      </c>
    </row>
    <row r="1385" spans="1:3" x14ac:dyDescent="0.25">
      <c r="A1385" s="101">
        <v>260172</v>
      </c>
      <c r="B1385" s="101" t="s">
        <v>99</v>
      </c>
      <c r="C1385" s="101">
        <v>17</v>
      </c>
    </row>
    <row r="1386" spans="1:3" x14ac:dyDescent="0.25">
      <c r="A1386" s="101">
        <v>260173</v>
      </c>
      <c r="B1386" s="101" t="s">
        <v>99</v>
      </c>
      <c r="C1386" s="101">
        <v>17</v>
      </c>
    </row>
    <row r="1387" spans="1:3" x14ac:dyDescent="0.25">
      <c r="A1387" s="101">
        <v>260174</v>
      </c>
      <c r="B1387" s="101" t="s">
        <v>99</v>
      </c>
      <c r="C1387" s="101">
        <v>17</v>
      </c>
    </row>
    <row r="1388" spans="1:3" x14ac:dyDescent="0.25">
      <c r="A1388" s="112">
        <v>260176</v>
      </c>
      <c r="B1388" s="112" t="s">
        <v>99</v>
      </c>
      <c r="C1388" s="102">
        <v>17</v>
      </c>
    </row>
    <row r="1389" spans="1:3" x14ac:dyDescent="0.25">
      <c r="A1389" s="101">
        <v>260178</v>
      </c>
      <c r="B1389" s="101" t="s">
        <v>99</v>
      </c>
      <c r="C1389" s="101">
        <v>17</v>
      </c>
    </row>
    <row r="1390" spans="1:3" x14ac:dyDescent="0.25">
      <c r="A1390" s="101">
        <v>260180</v>
      </c>
      <c r="B1390" s="101" t="s">
        <v>99</v>
      </c>
      <c r="C1390" s="101">
        <v>17</v>
      </c>
    </row>
    <row r="1391" spans="1:3" x14ac:dyDescent="0.25">
      <c r="A1391" s="101">
        <v>260181</v>
      </c>
      <c r="B1391" s="101" t="s">
        <v>99</v>
      </c>
      <c r="C1391" s="101">
        <v>17</v>
      </c>
    </row>
    <row r="1392" spans="1:3" x14ac:dyDescent="0.25">
      <c r="A1392" s="108">
        <v>260182</v>
      </c>
      <c r="B1392" s="107" t="s">
        <v>99</v>
      </c>
      <c r="C1392" s="109">
        <v>182</v>
      </c>
    </row>
    <row r="1393" spans="1:3" x14ac:dyDescent="0.25">
      <c r="A1393" s="101">
        <v>260183</v>
      </c>
      <c r="B1393" s="101" t="s">
        <v>99</v>
      </c>
      <c r="C1393" s="101">
        <v>17</v>
      </c>
    </row>
    <row r="1394" spans="1:3" x14ac:dyDescent="0.25">
      <c r="A1394" s="101">
        <v>260184</v>
      </c>
      <c r="B1394" s="101" t="s">
        <v>99</v>
      </c>
      <c r="C1394" s="101">
        <v>17</v>
      </c>
    </row>
    <row r="1395" spans="1:3" x14ac:dyDescent="0.25">
      <c r="A1395" s="101">
        <v>260191</v>
      </c>
      <c r="B1395" s="101" t="s">
        <v>99</v>
      </c>
      <c r="C1395" s="101">
        <v>17</v>
      </c>
    </row>
    <row r="1396" spans="1:3" x14ac:dyDescent="0.25">
      <c r="A1396" s="101">
        <v>260192</v>
      </c>
      <c r="B1396" s="101" t="s">
        <v>99</v>
      </c>
      <c r="C1396" s="101">
        <v>17</v>
      </c>
    </row>
    <row r="1397" spans="1:3" x14ac:dyDescent="0.25">
      <c r="A1397" s="101">
        <v>260193</v>
      </c>
      <c r="B1397" s="101" t="s">
        <v>99</v>
      </c>
      <c r="C1397" s="101">
        <v>17</v>
      </c>
    </row>
    <row r="1398" spans="1:3" x14ac:dyDescent="0.25">
      <c r="A1398" s="101">
        <v>260194</v>
      </c>
      <c r="B1398" s="101" t="s">
        <v>99</v>
      </c>
      <c r="C1398" s="101">
        <v>17</v>
      </c>
    </row>
    <row r="1399" spans="1:3" x14ac:dyDescent="0.25">
      <c r="A1399" s="101">
        <v>260196</v>
      </c>
      <c r="B1399" s="101" t="s">
        <v>99</v>
      </c>
      <c r="C1399" s="101">
        <v>17</v>
      </c>
    </row>
    <row r="1400" spans="1:3" x14ac:dyDescent="0.25">
      <c r="A1400" s="101">
        <v>260197</v>
      </c>
      <c r="B1400" s="101" t="s">
        <v>99</v>
      </c>
      <c r="C1400" s="101">
        <v>17</v>
      </c>
    </row>
    <row r="1401" spans="1:3" x14ac:dyDescent="0.25">
      <c r="A1401" s="101">
        <v>260200</v>
      </c>
      <c r="B1401" s="101" t="s">
        <v>99</v>
      </c>
      <c r="C1401" s="101">
        <v>17</v>
      </c>
    </row>
    <row r="1402" spans="1:3" x14ac:dyDescent="0.25">
      <c r="A1402" s="101">
        <v>260201</v>
      </c>
      <c r="B1402" s="101" t="s">
        <v>99</v>
      </c>
      <c r="C1402" s="101">
        <v>17</v>
      </c>
    </row>
    <row r="1403" spans="1:3" x14ac:dyDescent="0.25">
      <c r="A1403" s="101">
        <v>260202</v>
      </c>
      <c r="B1403" s="101" t="s">
        <v>99</v>
      </c>
      <c r="C1403" s="101">
        <v>17</v>
      </c>
    </row>
    <row r="1404" spans="1:3" x14ac:dyDescent="0.25">
      <c r="A1404" s="101">
        <v>260203</v>
      </c>
      <c r="B1404" s="101" t="s">
        <v>99</v>
      </c>
      <c r="C1404" s="101">
        <v>17</v>
      </c>
    </row>
    <row r="1405" spans="1:3" x14ac:dyDescent="0.25">
      <c r="A1405" s="101">
        <v>260204</v>
      </c>
      <c r="B1405" s="101" t="s">
        <v>99</v>
      </c>
      <c r="C1405" s="101">
        <v>17</v>
      </c>
    </row>
    <row r="1406" spans="1:3" x14ac:dyDescent="0.25">
      <c r="A1406" s="101">
        <v>260205</v>
      </c>
      <c r="B1406" s="101" t="s">
        <v>99</v>
      </c>
      <c r="C1406" s="101">
        <v>17</v>
      </c>
    </row>
    <row r="1407" spans="1:3" x14ac:dyDescent="0.25">
      <c r="A1407" s="101">
        <v>260206</v>
      </c>
      <c r="B1407" s="101" t="s">
        <v>99</v>
      </c>
      <c r="C1407" s="101">
        <v>17</v>
      </c>
    </row>
    <row r="1408" spans="1:3" x14ac:dyDescent="0.25">
      <c r="A1408" s="101">
        <v>260208</v>
      </c>
      <c r="B1408" s="101" t="s">
        <v>99</v>
      </c>
      <c r="C1408" s="101">
        <v>17</v>
      </c>
    </row>
    <row r="1409" spans="1:3" x14ac:dyDescent="0.25">
      <c r="A1409" s="101">
        <v>260209</v>
      </c>
      <c r="B1409" s="101" t="s">
        <v>99</v>
      </c>
      <c r="C1409" s="101">
        <v>17</v>
      </c>
    </row>
    <row r="1410" spans="1:3" x14ac:dyDescent="0.25">
      <c r="A1410" s="101">
        <v>260211</v>
      </c>
      <c r="B1410" s="101" t="s">
        <v>99</v>
      </c>
      <c r="C1410" s="101">
        <v>17</v>
      </c>
    </row>
    <row r="1411" spans="1:3" x14ac:dyDescent="0.25">
      <c r="A1411" s="101">
        <v>260213</v>
      </c>
      <c r="B1411" s="101" t="s">
        <v>99</v>
      </c>
      <c r="C1411" s="101">
        <v>17</v>
      </c>
    </row>
    <row r="1412" spans="1:3" x14ac:dyDescent="0.25">
      <c r="A1412" s="101">
        <v>260214</v>
      </c>
      <c r="B1412" s="101" t="s">
        <v>99</v>
      </c>
      <c r="C1412" s="101">
        <v>17</v>
      </c>
    </row>
    <row r="1413" spans="1:3" x14ac:dyDescent="0.25">
      <c r="A1413" s="101">
        <v>260215</v>
      </c>
      <c r="B1413" s="101" t="s">
        <v>99</v>
      </c>
      <c r="C1413" s="101">
        <v>17</v>
      </c>
    </row>
    <row r="1414" spans="1:3" x14ac:dyDescent="0.25">
      <c r="A1414" s="101">
        <v>260221</v>
      </c>
      <c r="B1414" s="101" t="s">
        <v>99</v>
      </c>
      <c r="C1414" s="101">
        <v>17</v>
      </c>
    </row>
    <row r="1415" spans="1:3" x14ac:dyDescent="0.25">
      <c r="A1415" s="101">
        <v>260223</v>
      </c>
      <c r="B1415" s="101" t="s">
        <v>99</v>
      </c>
      <c r="C1415" s="101">
        <v>17</v>
      </c>
    </row>
    <row r="1416" spans="1:3" x14ac:dyDescent="0.25">
      <c r="A1416" s="101">
        <v>260224</v>
      </c>
      <c r="B1416" s="101" t="s">
        <v>99</v>
      </c>
      <c r="C1416" s="101">
        <v>17</v>
      </c>
    </row>
    <row r="1417" spans="1:3" x14ac:dyDescent="0.25">
      <c r="A1417" s="101">
        <v>260225</v>
      </c>
      <c r="B1417" s="101" t="s">
        <v>99</v>
      </c>
      <c r="C1417" s="101">
        <v>17</v>
      </c>
    </row>
    <row r="1418" spans="1:3" x14ac:dyDescent="0.25">
      <c r="A1418" s="101">
        <v>260226</v>
      </c>
      <c r="B1418" s="101" t="s">
        <v>99</v>
      </c>
      <c r="C1418" s="101">
        <v>17</v>
      </c>
    </row>
    <row r="1419" spans="1:3" x14ac:dyDescent="0.25">
      <c r="A1419" s="101">
        <v>260227</v>
      </c>
      <c r="B1419" s="101" t="s">
        <v>99</v>
      </c>
      <c r="C1419" s="101">
        <v>17</v>
      </c>
    </row>
    <row r="1420" spans="1:3" x14ac:dyDescent="0.25">
      <c r="A1420" s="101">
        <v>260229</v>
      </c>
      <c r="B1420" s="101" t="s">
        <v>99</v>
      </c>
      <c r="C1420" s="101">
        <v>17</v>
      </c>
    </row>
    <row r="1421" spans="1:3" x14ac:dyDescent="0.25">
      <c r="A1421" s="101">
        <v>260230</v>
      </c>
      <c r="B1421" s="101" t="s">
        <v>99</v>
      </c>
      <c r="C1421" s="101">
        <v>17</v>
      </c>
    </row>
    <row r="1422" spans="1:3" x14ac:dyDescent="0.25">
      <c r="A1422" s="101">
        <v>260260</v>
      </c>
      <c r="B1422" s="101" t="s">
        <v>99</v>
      </c>
      <c r="C1422" s="101">
        <v>17</v>
      </c>
    </row>
    <row r="1423" spans="1:3" x14ac:dyDescent="0.25">
      <c r="A1423" s="101">
        <v>260262</v>
      </c>
      <c r="B1423" s="101" t="s">
        <v>99</v>
      </c>
      <c r="C1423" s="101">
        <v>17</v>
      </c>
    </row>
    <row r="1424" spans="1:3" x14ac:dyDescent="0.25">
      <c r="A1424" s="101">
        <v>260263</v>
      </c>
      <c r="B1424" s="101" t="s">
        <v>99</v>
      </c>
      <c r="C1424" s="101">
        <v>17</v>
      </c>
    </row>
    <row r="1425" spans="1:3" x14ac:dyDescent="0.25">
      <c r="A1425" s="101">
        <v>260267</v>
      </c>
      <c r="B1425" s="101" t="s">
        <v>99</v>
      </c>
      <c r="C1425" s="101">
        <v>17</v>
      </c>
    </row>
    <row r="1426" spans="1:3" x14ac:dyDescent="0.25">
      <c r="A1426" s="101">
        <v>260270</v>
      </c>
      <c r="B1426" s="101" t="s">
        <v>99</v>
      </c>
      <c r="C1426" s="101">
        <v>17</v>
      </c>
    </row>
    <row r="1427" spans="1:3" x14ac:dyDescent="0.25">
      <c r="A1427" s="101">
        <v>260271</v>
      </c>
      <c r="B1427" s="101" t="s">
        <v>99</v>
      </c>
      <c r="C1427" s="101">
        <v>17</v>
      </c>
    </row>
    <row r="1428" spans="1:3" x14ac:dyDescent="0.25">
      <c r="A1428" s="101">
        <v>260273</v>
      </c>
      <c r="B1428" s="101" t="s">
        <v>99</v>
      </c>
      <c r="C1428" s="101">
        <v>17</v>
      </c>
    </row>
    <row r="1429" spans="1:3" x14ac:dyDescent="0.25">
      <c r="A1429" s="101">
        <v>260275</v>
      </c>
      <c r="B1429" s="101" t="s">
        <v>99</v>
      </c>
      <c r="C1429" s="101">
        <v>17</v>
      </c>
    </row>
    <row r="1430" spans="1:3" x14ac:dyDescent="0.25">
      <c r="A1430" s="101">
        <v>260276</v>
      </c>
      <c r="B1430" s="101" t="s">
        <v>99</v>
      </c>
      <c r="C1430" s="101">
        <v>17</v>
      </c>
    </row>
    <row r="1431" spans="1:3" x14ac:dyDescent="0.25">
      <c r="A1431" s="101">
        <v>260278</v>
      </c>
      <c r="B1431" s="101" t="s">
        <v>99</v>
      </c>
      <c r="C1431" s="101">
        <v>17</v>
      </c>
    </row>
    <row r="1432" spans="1:3" x14ac:dyDescent="0.25">
      <c r="A1432" s="101">
        <v>260279</v>
      </c>
      <c r="B1432" s="101" t="s">
        <v>99</v>
      </c>
      <c r="C1432" s="101">
        <v>17</v>
      </c>
    </row>
    <row r="1433" spans="1:3" x14ac:dyDescent="0.25">
      <c r="A1433" s="101">
        <v>260283</v>
      </c>
      <c r="B1433" s="101" t="s">
        <v>99</v>
      </c>
      <c r="C1433" s="101">
        <v>17</v>
      </c>
    </row>
    <row r="1434" spans="1:3" x14ac:dyDescent="0.25">
      <c r="A1434" s="101">
        <v>260284</v>
      </c>
      <c r="B1434" s="101" t="s">
        <v>99</v>
      </c>
      <c r="C1434" s="101">
        <v>17</v>
      </c>
    </row>
    <row r="1435" spans="1:3" x14ac:dyDescent="0.25">
      <c r="A1435" s="101">
        <v>260290</v>
      </c>
      <c r="B1435" s="101" t="s">
        <v>99</v>
      </c>
      <c r="C1435" s="101">
        <v>17</v>
      </c>
    </row>
    <row r="1436" spans="1:3" x14ac:dyDescent="0.25">
      <c r="A1436" s="101">
        <v>260291</v>
      </c>
      <c r="B1436" s="101" t="s">
        <v>99</v>
      </c>
      <c r="C1436" s="101">
        <v>17</v>
      </c>
    </row>
    <row r="1437" spans="1:3" x14ac:dyDescent="0.25">
      <c r="A1437" s="101">
        <v>260292</v>
      </c>
      <c r="B1437" s="101" t="s">
        <v>99</v>
      </c>
      <c r="C1437" s="101">
        <v>17</v>
      </c>
    </row>
    <row r="1438" spans="1:3" x14ac:dyDescent="0.25">
      <c r="A1438" s="101">
        <v>260293</v>
      </c>
      <c r="B1438" s="101" t="s">
        <v>99</v>
      </c>
      <c r="C1438" s="101">
        <v>17</v>
      </c>
    </row>
    <row r="1439" spans="1:3" x14ac:dyDescent="0.25">
      <c r="A1439" s="101">
        <v>260295</v>
      </c>
      <c r="B1439" s="101" t="s">
        <v>99</v>
      </c>
      <c r="C1439" s="101">
        <v>17</v>
      </c>
    </row>
    <row r="1440" spans="1:3" x14ac:dyDescent="0.25">
      <c r="A1440" s="101">
        <v>260296</v>
      </c>
      <c r="B1440" s="101" t="s">
        <v>99</v>
      </c>
      <c r="C1440" s="101">
        <v>17</v>
      </c>
    </row>
    <row r="1441" spans="1:3" x14ac:dyDescent="0.25">
      <c r="A1441" s="101">
        <v>260297</v>
      </c>
      <c r="B1441" s="101" t="s">
        <v>99</v>
      </c>
      <c r="C1441" s="101">
        <v>17</v>
      </c>
    </row>
    <row r="1442" spans="1:3" x14ac:dyDescent="0.25">
      <c r="A1442" s="101">
        <v>260298</v>
      </c>
      <c r="B1442" s="101" t="s">
        <v>99</v>
      </c>
      <c r="C1442" s="101">
        <v>17</v>
      </c>
    </row>
    <row r="1443" spans="1:3" x14ac:dyDescent="0.25">
      <c r="A1443" s="101">
        <v>260299</v>
      </c>
      <c r="B1443" s="101" t="s">
        <v>99</v>
      </c>
      <c r="C1443" s="101">
        <v>17</v>
      </c>
    </row>
    <row r="1444" spans="1:3" x14ac:dyDescent="0.25">
      <c r="A1444" s="101">
        <v>260300</v>
      </c>
      <c r="B1444" s="101" t="s">
        <v>99</v>
      </c>
      <c r="C1444" s="101">
        <v>17</v>
      </c>
    </row>
    <row r="1445" spans="1:3" x14ac:dyDescent="0.25">
      <c r="A1445" s="101">
        <v>260301</v>
      </c>
      <c r="B1445" s="101" t="s">
        <v>99</v>
      </c>
      <c r="C1445" s="101">
        <v>17</v>
      </c>
    </row>
    <row r="1446" spans="1:3" x14ac:dyDescent="0.25">
      <c r="A1446" s="101">
        <v>260303</v>
      </c>
      <c r="B1446" s="101" t="s">
        <v>99</v>
      </c>
      <c r="C1446" s="101">
        <v>17</v>
      </c>
    </row>
    <row r="1447" spans="1:3" x14ac:dyDescent="0.25">
      <c r="A1447" s="101">
        <v>260305</v>
      </c>
      <c r="B1447" s="101" t="s">
        <v>99</v>
      </c>
      <c r="C1447" s="101">
        <v>17</v>
      </c>
    </row>
    <row r="1448" spans="1:3" x14ac:dyDescent="0.25">
      <c r="A1448" s="101">
        <v>260306</v>
      </c>
      <c r="B1448" s="101" t="s">
        <v>99</v>
      </c>
      <c r="C1448" s="101">
        <v>17</v>
      </c>
    </row>
    <row r="1449" spans="1:3" x14ac:dyDescent="0.25">
      <c r="A1449" s="101">
        <v>260307</v>
      </c>
      <c r="B1449" s="101" t="s">
        <v>99</v>
      </c>
      <c r="C1449" s="101">
        <v>17</v>
      </c>
    </row>
    <row r="1450" spans="1:3" x14ac:dyDescent="0.25">
      <c r="A1450" s="101">
        <v>260308</v>
      </c>
      <c r="B1450" s="101" t="s">
        <v>99</v>
      </c>
      <c r="C1450" s="101">
        <v>17</v>
      </c>
    </row>
    <row r="1451" spans="1:3" x14ac:dyDescent="0.25">
      <c r="A1451" s="101">
        <v>260309</v>
      </c>
      <c r="B1451" s="101" t="s">
        <v>99</v>
      </c>
      <c r="C1451" s="101">
        <v>17</v>
      </c>
    </row>
    <row r="1452" spans="1:3" x14ac:dyDescent="0.25">
      <c r="A1452" s="101">
        <v>260310</v>
      </c>
      <c r="B1452" s="101" t="s">
        <v>99</v>
      </c>
      <c r="C1452" s="101">
        <v>17</v>
      </c>
    </row>
    <row r="1453" spans="1:3" x14ac:dyDescent="0.25">
      <c r="A1453" s="101">
        <v>260311</v>
      </c>
      <c r="B1453" s="101" t="s">
        <v>99</v>
      </c>
      <c r="C1453" s="101">
        <v>17</v>
      </c>
    </row>
    <row r="1454" spans="1:3" x14ac:dyDescent="0.25">
      <c r="A1454" s="101">
        <v>260312</v>
      </c>
      <c r="B1454" s="101" t="s">
        <v>99</v>
      </c>
      <c r="C1454" s="101">
        <v>17</v>
      </c>
    </row>
    <row r="1455" spans="1:3" x14ac:dyDescent="0.25">
      <c r="A1455" s="101">
        <v>260314</v>
      </c>
      <c r="B1455" s="101" t="s">
        <v>99</v>
      </c>
      <c r="C1455" s="101">
        <v>17</v>
      </c>
    </row>
    <row r="1456" spans="1:3" x14ac:dyDescent="0.25">
      <c r="A1456" s="108">
        <v>260315</v>
      </c>
      <c r="B1456" s="107" t="s">
        <v>99</v>
      </c>
      <c r="C1456" s="109">
        <v>917</v>
      </c>
    </row>
    <row r="1457" spans="1:3" x14ac:dyDescent="0.25">
      <c r="A1457" s="101">
        <v>260316</v>
      </c>
      <c r="B1457" s="101" t="s">
        <v>99</v>
      </c>
      <c r="C1457" s="101">
        <v>17</v>
      </c>
    </row>
    <row r="1458" spans="1:3" x14ac:dyDescent="0.25">
      <c r="A1458" s="101">
        <v>260317</v>
      </c>
      <c r="B1458" s="101" t="s">
        <v>99</v>
      </c>
      <c r="C1458" s="101">
        <v>17</v>
      </c>
    </row>
    <row r="1459" spans="1:3" x14ac:dyDescent="0.25">
      <c r="A1459" s="101">
        <v>260319</v>
      </c>
      <c r="B1459" s="101" t="s">
        <v>99</v>
      </c>
      <c r="C1459" s="101">
        <v>17</v>
      </c>
    </row>
    <row r="1460" spans="1:3" x14ac:dyDescent="0.25">
      <c r="A1460" s="101">
        <v>260321</v>
      </c>
      <c r="B1460" s="101" t="s">
        <v>99</v>
      </c>
      <c r="C1460" s="101">
        <v>17</v>
      </c>
    </row>
    <row r="1461" spans="1:3" x14ac:dyDescent="0.25">
      <c r="A1461" s="101">
        <v>260325</v>
      </c>
      <c r="B1461" s="101" t="s">
        <v>99</v>
      </c>
      <c r="C1461" s="101">
        <v>17</v>
      </c>
    </row>
    <row r="1462" spans="1:3" x14ac:dyDescent="0.25">
      <c r="A1462" s="101">
        <v>260327</v>
      </c>
      <c r="B1462" s="101" t="s">
        <v>99</v>
      </c>
      <c r="C1462" s="101">
        <v>17</v>
      </c>
    </row>
    <row r="1463" spans="1:3" x14ac:dyDescent="0.25">
      <c r="A1463" s="101">
        <v>260330</v>
      </c>
      <c r="B1463" s="101" t="s">
        <v>99</v>
      </c>
      <c r="C1463" s="101">
        <v>17</v>
      </c>
    </row>
    <row r="1464" spans="1:3" x14ac:dyDescent="0.25">
      <c r="A1464" s="101">
        <v>260332</v>
      </c>
      <c r="B1464" s="101" t="s">
        <v>99</v>
      </c>
      <c r="C1464" s="101">
        <v>17</v>
      </c>
    </row>
    <row r="1465" spans="1:3" x14ac:dyDescent="0.25">
      <c r="A1465" s="101">
        <v>260335</v>
      </c>
      <c r="B1465" s="101" t="s">
        <v>99</v>
      </c>
      <c r="C1465" s="101">
        <v>17</v>
      </c>
    </row>
    <row r="1466" spans="1:3" x14ac:dyDescent="0.25">
      <c r="A1466" s="101">
        <v>260337</v>
      </c>
      <c r="B1466" s="101" t="s">
        <v>99</v>
      </c>
      <c r="C1466" s="101">
        <v>17</v>
      </c>
    </row>
    <row r="1467" spans="1:3" x14ac:dyDescent="0.25">
      <c r="A1467" s="101">
        <v>260339</v>
      </c>
      <c r="B1467" s="101" t="s">
        <v>99</v>
      </c>
      <c r="C1467" s="101">
        <v>17</v>
      </c>
    </row>
    <row r="1468" spans="1:3" x14ac:dyDescent="0.25">
      <c r="A1468" s="101">
        <v>260340</v>
      </c>
      <c r="B1468" s="101" t="s">
        <v>99</v>
      </c>
      <c r="C1468" s="101">
        <v>17</v>
      </c>
    </row>
    <row r="1469" spans="1:3" x14ac:dyDescent="0.25">
      <c r="A1469" s="101">
        <v>260341</v>
      </c>
      <c r="B1469" s="101" t="s">
        <v>99</v>
      </c>
      <c r="C1469" s="101">
        <v>17</v>
      </c>
    </row>
    <row r="1470" spans="1:3" x14ac:dyDescent="0.25">
      <c r="A1470" s="101">
        <v>260342</v>
      </c>
      <c r="B1470" s="101" t="s">
        <v>99</v>
      </c>
      <c r="C1470" s="101">
        <v>17</v>
      </c>
    </row>
    <row r="1471" spans="1:3" x14ac:dyDescent="0.25">
      <c r="A1471" s="101">
        <v>260343</v>
      </c>
      <c r="B1471" s="101" t="s">
        <v>99</v>
      </c>
      <c r="C1471" s="101">
        <v>17</v>
      </c>
    </row>
    <row r="1472" spans="1:3" x14ac:dyDescent="0.25">
      <c r="A1472" s="101">
        <v>260344</v>
      </c>
      <c r="B1472" s="101" t="s">
        <v>99</v>
      </c>
      <c r="C1472" s="101">
        <v>17</v>
      </c>
    </row>
    <row r="1473" spans="1:3" x14ac:dyDescent="0.25">
      <c r="A1473" s="101">
        <v>260345</v>
      </c>
      <c r="B1473" s="101" t="s">
        <v>99</v>
      </c>
      <c r="C1473" s="101">
        <v>17</v>
      </c>
    </row>
    <row r="1474" spans="1:3" x14ac:dyDescent="0.25">
      <c r="A1474" s="101">
        <v>260346</v>
      </c>
      <c r="B1474" s="101" t="s">
        <v>99</v>
      </c>
      <c r="C1474" s="101">
        <v>17</v>
      </c>
    </row>
    <row r="1475" spans="1:3" x14ac:dyDescent="0.25">
      <c r="A1475" s="101">
        <v>260347</v>
      </c>
      <c r="B1475" s="101" t="s">
        <v>99</v>
      </c>
      <c r="C1475" s="101">
        <v>17</v>
      </c>
    </row>
    <row r="1476" spans="1:3" x14ac:dyDescent="0.25">
      <c r="A1476" s="101">
        <v>260348</v>
      </c>
      <c r="B1476" s="101" t="s">
        <v>99</v>
      </c>
      <c r="C1476" s="101">
        <v>17</v>
      </c>
    </row>
    <row r="1477" spans="1:3" x14ac:dyDescent="0.25">
      <c r="A1477" s="101">
        <v>260354</v>
      </c>
      <c r="B1477" s="101" t="s">
        <v>99</v>
      </c>
      <c r="C1477" s="101">
        <v>17</v>
      </c>
    </row>
    <row r="1478" spans="1:3" x14ac:dyDescent="0.25">
      <c r="A1478" s="101">
        <v>260357</v>
      </c>
      <c r="B1478" s="101" t="s">
        <v>99</v>
      </c>
      <c r="C1478" s="101">
        <v>17</v>
      </c>
    </row>
    <row r="1479" spans="1:3" x14ac:dyDescent="0.25">
      <c r="A1479" s="101">
        <v>260363</v>
      </c>
      <c r="B1479" s="101" t="s">
        <v>99</v>
      </c>
      <c r="C1479" s="101">
        <v>17</v>
      </c>
    </row>
    <row r="1480" spans="1:3" x14ac:dyDescent="0.25">
      <c r="A1480" s="101">
        <v>260366</v>
      </c>
      <c r="B1480" s="101" t="s">
        <v>99</v>
      </c>
      <c r="C1480" s="101">
        <v>17</v>
      </c>
    </row>
    <row r="1481" spans="1:3" x14ac:dyDescent="0.25">
      <c r="A1481" s="101">
        <v>260370</v>
      </c>
      <c r="B1481" s="101" t="s">
        <v>99</v>
      </c>
      <c r="C1481" s="101">
        <v>17</v>
      </c>
    </row>
    <row r="1482" spans="1:3" x14ac:dyDescent="0.25">
      <c r="A1482" s="101">
        <v>260371</v>
      </c>
      <c r="B1482" s="101" t="s">
        <v>99</v>
      </c>
      <c r="C1482" s="101">
        <v>17</v>
      </c>
    </row>
    <row r="1483" spans="1:3" x14ac:dyDescent="0.25">
      <c r="A1483" s="101">
        <v>260372</v>
      </c>
      <c r="B1483" s="101" t="s">
        <v>99</v>
      </c>
      <c r="C1483" s="101">
        <v>17</v>
      </c>
    </row>
    <row r="1484" spans="1:3" x14ac:dyDescent="0.25">
      <c r="A1484" s="101">
        <v>260374</v>
      </c>
      <c r="B1484" s="101" t="s">
        <v>99</v>
      </c>
      <c r="C1484" s="101">
        <v>17</v>
      </c>
    </row>
    <row r="1485" spans="1:3" x14ac:dyDescent="0.25">
      <c r="A1485" s="101">
        <v>260375</v>
      </c>
      <c r="B1485" s="101" t="s">
        <v>99</v>
      </c>
      <c r="C1485" s="101">
        <v>17</v>
      </c>
    </row>
    <row r="1486" spans="1:3" x14ac:dyDescent="0.25">
      <c r="A1486" s="101">
        <v>260376</v>
      </c>
      <c r="B1486" s="101" t="s">
        <v>99</v>
      </c>
      <c r="C1486" s="101">
        <v>17</v>
      </c>
    </row>
    <row r="1487" spans="1:3" x14ac:dyDescent="0.25">
      <c r="A1487" s="101">
        <v>260377</v>
      </c>
      <c r="B1487" s="101" t="s">
        <v>99</v>
      </c>
      <c r="C1487" s="101">
        <v>17</v>
      </c>
    </row>
    <row r="1488" spans="1:3" x14ac:dyDescent="0.25">
      <c r="A1488" s="101">
        <v>260378</v>
      </c>
      <c r="B1488" s="101" t="s">
        <v>99</v>
      </c>
      <c r="C1488" s="101">
        <v>17</v>
      </c>
    </row>
    <row r="1489" spans="1:3" x14ac:dyDescent="0.25">
      <c r="A1489" s="101">
        <v>260379</v>
      </c>
      <c r="B1489" s="101" t="s">
        <v>99</v>
      </c>
      <c r="C1489" s="101">
        <v>17</v>
      </c>
    </row>
    <row r="1490" spans="1:3" x14ac:dyDescent="0.25">
      <c r="A1490" s="101">
        <v>260380</v>
      </c>
      <c r="B1490" s="101" t="s">
        <v>99</v>
      </c>
      <c r="C1490" s="101">
        <v>17</v>
      </c>
    </row>
    <row r="1491" spans="1:3" x14ac:dyDescent="0.25">
      <c r="A1491" s="101">
        <v>260381</v>
      </c>
      <c r="B1491" s="101" t="s">
        <v>99</v>
      </c>
      <c r="C1491" s="101">
        <v>17</v>
      </c>
    </row>
    <row r="1492" spans="1:3" x14ac:dyDescent="0.25">
      <c r="A1492" s="101">
        <v>260382</v>
      </c>
      <c r="B1492" s="101" t="s">
        <v>99</v>
      </c>
      <c r="C1492" s="101">
        <v>17</v>
      </c>
    </row>
    <row r="1493" spans="1:3" x14ac:dyDescent="0.25">
      <c r="A1493" s="101">
        <v>260383</v>
      </c>
      <c r="B1493" s="101" t="s">
        <v>99</v>
      </c>
      <c r="C1493" s="101">
        <v>17</v>
      </c>
    </row>
    <row r="1494" spans="1:3" x14ac:dyDescent="0.25">
      <c r="A1494" s="101">
        <v>260384</v>
      </c>
      <c r="B1494" s="101" t="s">
        <v>99</v>
      </c>
      <c r="C1494" s="101">
        <v>17</v>
      </c>
    </row>
    <row r="1495" spans="1:3" x14ac:dyDescent="0.25">
      <c r="A1495" s="101">
        <v>260385</v>
      </c>
      <c r="B1495" s="101" t="s">
        <v>99</v>
      </c>
      <c r="C1495" s="101">
        <v>17</v>
      </c>
    </row>
    <row r="1496" spans="1:3" x14ac:dyDescent="0.25">
      <c r="A1496" s="101">
        <v>260386</v>
      </c>
      <c r="B1496" s="101" t="s">
        <v>99</v>
      </c>
      <c r="C1496" s="101">
        <v>17</v>
      </c>
    </row>
    <row r="1497" spans="1:3" x14ac:dyDescent="0.25">
      <c r="A1497" s="101">
        <v>260387</v>
      </c>
      <c r="B1497" s="101" t="s">
        <v>99</v>
      </c>
      <c r="C1497" s="101">
        <v>17</v>
      </c>
    </row>
    <row r="1498" spans="1:3" x14ac:dyDescent="0.25">
      <c r="A1498" s="101">
        <v>260388</v>
      </c>
      <c r="B1498" s="101" t="s">
        <v>99</v>
      </c>
      <c r="C1498" s="101">
        <v>17</v>
      </c>
    </row>
    <row r="1499" spans="1:3" x14ac:dyDescent="0.25">
      <c r="A1499" s="101">
        <v>260389</v>
      </c>
      <c r="B1499" s="101" t="s">
        <v>99</v>
      </c>
      <c r="C1499" s="101">
        <v>17</v>
      </c>
    </row>
    <row r="1500" spans="1:3" x14ac:dyDescent="0.25">
      <c r="A1500" s="101">
        <v>260390</v>
      </c>
      <c r="B1500" s="101" t="s">
        <v>99</v>
      </c>
      <c r="C1500" s="101">
        <v>17</v>
      </c>
    </row>
    <row r="1501" spans="1:3" x14ac:dyDescent="0.25">
      <c r="A1501" s="101">
        <v>260391</v>
      </c>
      <c r="B1501" s="101" t="s">
        <v>99</v>
      </c>
      <c r="C1501" s="101">
        <v>17</v>
      </c>
    </row>
    <row r="1502" spans="1:3" x14ac:dyDescent="0.25">
      <c r="A1502" s="101">
        <v>260392</v>
      </c>
      <c r="B1502" s="101" t="s">
        <v>99</v>
      </c>
      <c r="C1502" s="101">
        <v>17</v>
      </c>
    </row>
    <row r="1503" spans="1:3" x14ac:dyDescent="0.25">
      <c r="A1503" s="101">
        <v>260393</v>
      </c>
      <c r="B1503" s="101" t="s">
        <v>99</v>
      </c>
      <c r="C1503" s="101">
        <v>17</v>
      </c>
    </row>
    <row r="1504" spans="1:3" x14ac:dyDescent="0.25">
      <c r="A1504" s="101">
        <v>260394</v>
      </c>
      <c r="B1504" s="101" t="s">
        <v>99</v>
      </c>
      <c r="C1504" s="101">
        <v>17</v>
      </c>
    </row>
    <row r="1505" spans="1:3" x14ac:dyDescent="0.25">
      <c r="A1505" s="101">
        <v>260395</v>
      </c>
      <c r="B1505" s="101" t="s">
        <v>99</v>
      </c>
      <c r="C1505" s="101">
        <v>17</v>
      </c>
    </row>
    <row r="1506" spans="1:3" x14ac:dyDescent="0.25">
      <c r="A1506" s="101">
        <v>260397</v>
      </c>
      <c r="B1506" s="101" t="s">
        <v>99</v>
      </c>
      <c r="C1506" s="101">
        <v>17</v>
      </c>
    </row>
    <row r="1507" spans="1:3" x14ac:dyDescent="0.25">
      <c r="A1507" s="101">
        <v>260399</v>
      </c>
      <c r="B1507" s="101" t="s">
        <v>99</v>
      </c>
      <c r="C1507" s="101">
        <v>17</v>
      </c>
    </row>
    <row r="1508" spans="1:3" x14ac:dyDescent="0.25">
      <c r="A1508" s="101">
        <v>260400</v>
      </c>
      <c r="B1508" s="101" t="s">
        <v>99</v>
      </c>
      <c r="C1508" s="101">
        <v>17</v>
      </c>
    </row>
    <row r="1509" spans="1:3" x14ac:dyDescent="0.25">
      <c r="A1509" s="101">
        <v>260401</v>
      </c>
      <c r="B1509" s="101" t="s">
        <v>99</v>
      </c>
      <c r="C1509" s="101">
        <v>17</v>
      </c>
    </row>
    <row r="1510" spans="1:3" x14ac:dyDescent="0.25">
      <c r="A1510" s="101">
        <v>260405</v>
      </c>
      <c r="B1510" s="101" t="s">
        <v>99</v>
      </c>
      <c r="C1510" s="101">
        <v>17</v>
      </c>
    </row>
    <row r="1511" spans="1:3" x14ac:dyDescent="0.25">
      <c r="A1511" s="101">
        <v>260406</v>
      </c>
      <c r="B1511" s="101" t="s">
        <v>99</v>
      </c>
      <c r="C1511" s="101">
        <v>17</v>
      </c>
    </row>
    <row r="1512" spans="1:3" x14ac:dyDescent="0.25">
      <c r="A1512" s="101">
        <v>260407</v>
      </c>
      <c r="B1512" s="101" t="s">
        <v>99</v>
      </c>
      <c r="C1512" s="101">
        <v>17</v>
      </c>
    </row>
    <row r="1513" spans="1:3" x14ac:dyDescent="0.25">
      <c r="A1513" s="101">
        <v>260410</v>
      </c>
      <c r="B1513" s="101" t="s">
        <v>99</v>
      </c>
      <c r="C1513" s="101">
        <v>17</v>
      </c>
    </row>
    <row r="1514" spans="1:3" x14ac:dyDescent="0.25">
      <c r="A1514" s="101">
        <v>260411</v>
      </c>
      <c r="B1514" s="101" t="s">
        <v>99</v>
      </c>
      <c r="C1514" s="101">
        <v>17</v>
      </c>
    </row>
    <row r="1515" spans="1:3" x14ac:dyDescent="0.25">
      <c r="A1515" s="101">
        <v>260414</v>
      </c>
      <c r="B1515" s="101" t="s">
        <v>99</v>
      </c>
      <c r="C1515" s="101">
        <v>17</v>
      </c>
    </row>
    <row r="1516" spans="1:3" x14ac:dyDescent="0.25">
      <c r="A1516" s="101">
        <v>260415</v>
      </c>
      <c r="B1516" s="101" t="s">
        <v>99</v>
      </c>
      <c r="C1516" s="101">
        <v>17</v>
      </c>
    </row>
    <row r="1517" spans="1:3" x14ac:dyDescent="0.25">
      <c r="A1517" s="101">
        <v>260416</v>
      </c>
      <c r="B1517" s="101" t="s">
        <v>99</v>
      </c>
      <c r="C1517" s="101">
        <v>17</v>
      </c>
    </row>
    <row r="1518" spans="1:3" x14ac:dyDescent="0.25">
      <c r="A1518" s="101">
        <v>260417</v>
      </c>
      <c r="B1518" s="101" t="s">
        <v>99</v>
      </c>
      <c r="C1518" s="101">
        <v>17</v>
      </c>
    </row>
    <row r="1519" spans="1:3" x14ac:dyDescent="0.25">
      <c r="A1519" s="101">
        <v>260418</v>
      </c>
      <c r="B1519" s="101" t="s">
        <v>99</v>
      </c>
      <c r="C1519" s="101">
        <v>17</v>
      </c>
    </row>
    <row r="1520" spans="1:3" x14ac:dyDescent="0.25">
      <c r="A1520" s="101">
        <v>260419</v>
      </c>
      <c r="B1520" s="101" t="s">
        <v>99</v>
      </c>
      <c r="C1520" s="101">
        <v>17</v>
      </c>
    </row>
    <row r="1521" spans="1:3" x14ac:dyDescent="0.25">
      <c r="A1521" s="101">
        <v>260420</v>
      </c>
      <c r="B1521" s="101" t="s">
        <v>99</v>
      </c>
      <c r="C1521" s="101">
        <v>17</v>
      </c>
    </row>
    <row r="1522" spans="1:3" x14ac:dyDescent="0.25">
      <c r="A1522" s="101">
        <v>260421</v>
      </c>
      <c r="B1522" s="101" t="s">
        <v>99</v>
      </c>
      <c r="C1522" s="101">
        <v>17</v>
      </c>
    </row>
    <row r="1523" spans="1:3" x14ac:dyDescent="0.25">
      <c r="A1523" s="101">
        <v>260422</v>
      </c>
      <c r="B1523" s="101" t="s">
        <v>99</v>
      </c>
      <c r="C1523" s="101">
        <v>17</v>
      </c>
    </row>
    <row r="1524" spans="1:3" x14ac:dyDescent="0.25">
      <c r="A1524" s="101">
        <v>260423</v>
      </c>
      <c r="B1524" s="101" t="s">
        <v>99</v>
      </c>
      <c r="C1524" s="101">
        <v>17</v>
      </c>
    </row>
    <row r="1525" spans="1:3" x14ac:dyDescent="0.25">
      <c r="A1525" s="101">
        <v>260426</v>
      </c>
      <c r="B1525" s="101" t="s">
        <v>99</v>
      </c>
      <c r="C1525" s="101">
        <v>17</v>
      </c>
    </row>
    <row r="1526" spans="1:3" x14ac:dyDescent="0.25">
      <c r="A1526" s="101">
        <v>260429</v>
      </c>
      <c r="B1526" s="101" t="s">
        <v>99</v>
      </c>
      <c r="C1526" s="101">
        <v>17</v>
      </c>
    </row>
    <row r="1527" spans="1:3" x14ac:dyDescent="0.25">
      <c r="A1527" s="101">
        <v>260430</v>
      </c>
      <c r="B1527" s="101" t="s">
        <v>99</v>
      </c>
      <c r="C1527" s="101">
        <v>17</v>
      </c>
    </row>
    <row r="1528" spans="1:3" x14ac:dyDescent="0.25">
      <c r="A1528" s="101">
        <v>260432</v>
      </c>
      <c r="B1528" s="101" t="s">
        <v>99</v>
      </c>
      <c r="C1528" s="101">
        <v>17</v>
      </c>
    </row>
    <row r="1529" spans="1:3" x14ac:dyDescent="0.25">
      <c r="A1529" s="101">
        <v>260433</v>
      </c>
      <c r="B1529" s="101" t="s">
        <v>99</v>
      </c>
      <c r="C1529" s="101">
        <v>17</v>
      </c>
    </row>
    <row r="1530" spans="1:3" x14ac:dyDescent="0.25">
      <c r="A1530" s="101">
        <v>260434</v>
      </c>
      <c r="B1530" s="101" t="s">
        <v>99</v>
      </c>
      <c r="C1530" s="101">
        <v>17</v>
      </c>
    </row>
    <row r="1531" spans="1:3" x14ac:dyDescent="0.25">
      <c r="A1531" s="101">
        <v>260435</v>
      </c>
      <c r="B1531" s="101" t="s">
        <v>99</v>
      </c>
      <c r="C1531" s="101">
        <v>17</v>
      </c>
    </row>
    <row r="1532" spans="1:3" x14ac:dyDescent="0.25">
      <c r="A1532" s="101">
        <v>260436</v>
      </c>
      <c r="B1532" s="101" t="s">
        <v>99</v>
      </c>
      <c r="C1532" s="101">
        <v>17</v>
      </c>
    </row>
    <row r="1533" spans="1:3" x14ac:dyDescent="0.25">
      <c r="A1533" s="101">
        <v>260438</v>
      </c>
      <c r="B1533" s="101" t="s">
        <v>99</v>
      </c>
      <c r="C1533" s="101">
        <v>17</v>
      </c>
    </row>
    <row r="1534" spans="1:3" x14ac:dyDescent="0.25">
      <c r="A1534" s="101">
        <v>260439</v>
      </c>
      <c r="B1534" s="101" t="s">
        <v>99</v>
      </c>
      <c r="C1534" s="101">
        <v>17</v>
      </c>
    </row>
    <row r="1535" spans="1:3" x14ac:dyDescent="0.25">
      <c r="A1535" s="101">
        <v>260441</v>
      </c>
      <c r="B1535" s="101" t="s">
        <v>99</v>
      </c>
      <c r="C1535" s="101">
        <v>17</v>
      </c>
    </row>
    <row r="1536" spans="1:3" x14ac:dyDescent="0.25">
      <c r="A1536" s="101">
        <v>260442</v>
      </c>
      <c r="B1536" s="101" t="s">
        <v>99</v>
      </c>
      <c r="C1536" s="101">
        <v>17</v>
      </c>
    </row>
    <row r="1537" spans="1:3" x14ac:dyDescent="0.25">
      <c r="A1537" s="101">
        <v>260443</v>
      </c>
      <c r="B1537" s="101" t="s">
        <v>99</v>
      </c>
      <c r="C1537" s="101">
        <v>17</v>
      </c>
    </row>
    <row r="1538" spans="1:3" x14ac:dyDescent="0.25">
      <c r="A1538" s="101">
        <v>260444</v>
      </c>
      <c r="B1538" s="101" t="s">
        <v>99</v>
      </c>
      <c r="C1538" s="101">
        <v>17</v>
      </c>
    </row>
    <row r="1539" spans="1:3" x14ac:dyDescent="0.25">
      <c r="A1539" s="101">
        <v>260447</v>
      </c>
      <c r="B1539" s="101" t="s">
        <v>99</v>
      </c>
      <c r="C1539" s="101">
        <v>17</v>
      </c>
    </row>
    <row r="1540" spans="1:3" x14ac:dyDescent="0.25">
      <c r="A1540" s="101">
        <v>260449</v>
      </c>
      <c r="B1540" s="101" t="s">
        <v>99</v>
      </c>
      <c r="C1540" s="101">
        <v>17</v>
      </c>
    </row>
    <row r="1541" spans="1:3" x14ac:dyDescent="0.25">
      <c r="A1541" s="101">
        <v>260454</v>
      </c>
      <c r="B1541" s="101" t="s">
        <v>99</v>
      </c>
      <c r="C1541" s="101">
        <v>17</v>
      </c>
    </row>
    <row r="1542" spans="1:3" x14ac:dyDescent="0.25">
      <c r="A1542" s="101">
        <v>260456</v>
      </c>
      <c r="B1542" s="101" t="s">
        <v>99</v>
      </c>
      <c r="C1542" s="101">
        <v>17</v>
      </c>
    </row>
    <row r="1543" spans="1:3" x14ac:dyDescent="0.25">
      <c r="A1543" s="101">
        <v>260457</v>
      </c>
      <c r="B1543" s="101" t="s">
        <v>99</v>
      </c>
      <c r="C1543" s="101">
        <v>17</v>
      </c>
    </row>
    <row r="1544" spans="1:3" x14ac:dyDescent="0.25">
      <c r="A1544" s="101">
        <v>260458</v>
      </c>
      <c r="B1544" s="101" t="s">
        <v>99</v>
      </c>
      <c r="C1544" s="101">
        <v>17</v>
      </c>
    </row>
    <row r="1545" spans="1:3" x14ac:dyDescent="0.25">
      <c r="A1545" s="101">
        <v>260461</v>
      </c>
      <c r="B1545" s="101" t="s">
        <v>99</v>
      </c>
      <c r="C1545" s="101">
        <v>17</v>
      </c>
    </row>
    <row r="1546" spans="1:3" x14ac:dyDescent="0.25">
      <c r="A1546" s="101">
        <v>260462</v>
      </c>
      <c r="B1546" s="101" t="s">
        <v>99</v>
      </c>
      <c r="C1546" s="101">
        <v>17</v>
      </c>
    </row>
    <row r="1547" spans="1:3" x14ac:dyDescent="0.25">
      <c r="A1547" s="101">
        <v>260466</v>
      </c>
      <c r="B1547" s="101" t="s">
        <v>99</v>
      </c>
      <c r="C1547" s="101">
        <v>17</v>
      </c>
    </row>
    <row r="1548" spans="1:3" x14ac:dyDescent="0.25">
      <c r="A1548" s="101">
        <v>260468</v>
      </c>
      <c r="B1548" s="101" t="s">
        <v>99</v>
      </c>
      <c r="C1548" s="101">
        <v>17</v>
      </c>
    </row>
    <row r="1549" spans="1:3" x14ac:dyDescent="0.25">
      <c r="A1549" s="101">
        <v>260469</v>
      </c>
      <c r="B1549" s="101" t="s">
        <v>99</v>
      </c>
      <c r="C1549" s="101">
        <v>17</v>
      </c>
    </row>
    <row r="1550" spans="1:3" x14ac:dyDescent="0.25">
      <c r="A1550" s="101">
        <v>260471</v>
      </c>
      <c r="B1550" s="101" t="s">
        <v>99</v>
      </c>
      <c r="C1550" s="101">
        <v>17</v>
      </c>
    </row>
    <row r="1551" spans="1:3" x14ac:dyDescent="0.25">
      <c r="A1551" s="101">
        <v>260474</v>
      </c>
      <c r="B1551" s="101" t="s">
        <v>99</v>
      </c>
      <c r="C1551" s="101">
        <v>17</v>
      </c>
    </row>
    <row r="1552" spans="1:3" x14ac:dyDescent="0.25">
      <c r="A1552" s="101">
        <v>260477</v>
      </c>
      <c r="B1552" s="101" t="s">
        <v>99</v>
      </c>
      <c r="C1552" s="101">
        <v>17</v>
      </c>
    </row>
    <row r="1553" spans="1:3" x14ac:dyDescent="0.25">
      <c r="A1553" s="101">
        <v>260478</v>
      </c>
      <c r="B1553" s="101" t="s">
        <v>99</v>
      </c>
      <c r="C1553" s="101">
        <v>17</v>
      </c>
    </row>
    <row r="1554" spans="1:3" x14ac:dyDescent="0.25">
      <c r="A1554" s="101">
        <v>260481</v>
      </c>
      <c r="B1554" s="101" t="s">
        <v>99</v>
      </c>
      <c r="C1554" s="101">
        <v>17</v>
      </c>
    </row>
    <row r="1555" spans="1:3" x14ac:dyDescent="0.25">
      <c r="A1555" s="101">
        <v>260482</v>
      </c>
      <c r="B1555" s="101" t="s">
        <v>99</v>
      </c>
      <c r="C1555" s="101">
        <v>17</v>
      </c>
    </row>
    <row r="1556" spans="1:3" x14ac:dyDescent="0.25">
      <c r="A1556" s="101">
        <v>260483</v>
      </c>
      <c r="B1556" s="101" t="s">
        <v>99</v>
      </c>
      <c r="C1556" s="101">
        <v>17</v>
      </c>
    </row>
    <row r="1557" spans="1:3" x14ac:dyDescent="0.25">
      <c r="A1557" s="101">
        <v>260485</v>
      </c>
      <c r="B1557" s="101" t="s">
        <v>99</v>
      </c>
      <c r="C1557" s="101">
        <v>17</v>
      </c>
    </row>
    <row r="1558" spans="1:3" x14ac:dyDescent="0.25">
      <c r="A1558" s="101">
        <v>260495</v>
      </c>
      <c r="B1558" s="101" t="s">
        <v>99</v>
      </c>
      <c r="C1558" s="101">
        <v>17</v>
      </c>
    </row>
    <row r="1559" spans="1:3" x14ac:dyDescent="0.25">
      <c r="A1559" s="101">
        <v>260496</v>
      </c>
      <c r="B1559" s="101" t="s">
        <v>99</v>
      </c>
      <c r="C1559" s="101">
        <v>17</v>
      </c>
    </row>
    <row r="1560" spans="1:3" x14ac:dyDescent="0.25">
      <c r="A1560" s="101">
        <v>260511</v>
      </c>
      <c r="B1560" s="101" t="s">
        <v>99</v>
      </c>
      <c r="C1560" s="101">
        <v>17</v>
      </c>
    </row>
    <row r="1561" spans="1:3" x14ac:dyDescent="0.25">
      <c r="A1561" s="102">
        <v>260520</v>
      </c>
      <c r="B1561" s="102" t="s">
        <v>99</v>
      </c>
      <c r="C1561" s="102">
        <v>17</v>
      </c>
    </row>
    <row r="1562" spans="1:3" x14ac:dyDescent="0.25">
      <c r="A1562" s="101">
        <v>269017</v>
      </c>
      <c r="B1562" s="101" t="s">
        <v>99</v>
      </c>
      <c r="C1562" s="101">
        <v>17</v>
      </c>
    </row>
    <row r="1563" spans="1:3" x14ac:dyDescent="0.25">
      <c r="A1563" s="102">
        <v>530001</v>
      </c>
      <c r="B1563" s="102" t="s">
        <v>313</v>
      </c>
      <c r="C1563" s="101">
        <v>36</v>
      </c>
    </row>
    <row r="1564" spans="1:3" x14ac:dyDescent="0.25">
      <c r="A1564" s="102">
        <v>530100</v>
      </c>
      <c r="B1564" s="102" t="s">
        <v>313</v>
      </c>
      <c r="C1564" s="101">
        <v>36</v>
      </c>
    </row>
    <row r="1565" spans="1:3" x14ac:dyDescent="0.25">
      <c r="A1565" s="107">
        <v>530198</v>
      </c>
      <c r="B1565" s="107" t="s">
        <v>313</v>
      </c>
      <c r="C1565" s="107">
        <v>36</v>
      </c>
    </row>
    <row r="1566" spans="1:3" x14ac:dyDescent="0.25">
      <c r="A1566" s="102">
        <v>530199</v>
      </c>
      <c r="B1566" s="102" t="s">
        <v>313</v>
      </c>
      <c r="C1566" s="101">
        <v>36</v>
      </c>
    </row>
    <row r="1567" spans="1:3" x14ac:dyDescent="0.25">
      <c r="A1567" s="101">
        <v>270002</v>
      </c>
      <c r="B1567" s="101" t="s">
        <v>98</v>
      </c>
      <c r="C1567" s="101">
        <v>19</v>
      </c>
    </row>
    <row r="1568" spans="1:3" x14ac:dyDescent="0.25">
      <c r="A1568" s="101">
        <v>270003</v>
      </c>
      <c r="B1568" s="101" t="s">
        <v>98</v>
      </c>
      <c r="C1568" s="101">
        <v>19</v>
      </c>
    </row>
    <row r="1569" spans="1:3" x14ac:dyDescent="0.25">
      <c r="A1569" s="101">
        <v>270004</v>
      </c>
      <c r="B1569" s="101" t="s">
        <v>98</v>
      </c>
      <c r="C1569" s="101">
        <v>19</v>
      </c>
    </row>
    <row r="1570" spans="1:3" x14ac:dyDescent="0.25">
      <c r="A1570" s="101">
        <v>270005</v>
      </c>
      <c r="B1570" s="101" t="s">
        <v>98</v>
      </c>
      <c r="C1570" s="101">
        <v>19</v>
      </c>
    </row>
    <row r="1571" spans="1:3" x14ac:dyDescent="0.25">
      <c r="A1571" s="101">
        <v>270010</v>
      </c>
      <c r="B1571" s="101" t="s">
        <v>98</v>
      </c>
      <c r="C1571" s="101">
        <v>19</v>
      </c>
    </row>
    <row r="1572" spans="1:3" x14ac:dyDescent="0.25">
      <c r="A1572" s="101">
        <v>270011</v>
      </c>
      <c r="B1572" s="101" t="s">
        <v>98</v>
      </c>
      <c r="C1572" s="101">
        <v>19</v>
      </c>
    </row>
    <row r="1573" spans="1:3" x14ac:dyDescent="0.25">
      <c r="A1573" s="101">
        <v>270012</v>
      </c>
      <c r="B1573" s="101" t="s">
        <v>98</v>
      </c>
      <c r="C1573" s="101">
        <v>19</v>
      </c>
    </row>
    <row r="1574" spans="1:3" x14ac:dyDescent="0.25">
      <c r="A1574" s="101">
        <v>270013</v>
      </c>
      <c r="B1574" s="101" t="s">
        <v>98</v>
      </c>
      <c r="C1574" s="101">
        <v>19</v>
      </c>
    </row>
    <row r="1575" spans="1:3" x14ac:dyDescent="0.25">
      <c r="A1575" s="101">
        <v>270014</v>
      </c>
      <c r="B1575" s="101" t="s">
        <v>98</v>
      </c>
      <c r="C1575" s="101">
        <v>19</v>
      </c>
    </row>
    <row r="1576" spans="1:3" x14ac:dyDescent="0.25">
      <c r="A1576" s="101">
        <v>270015</v>
      </c>
      <c r="B1576" s="101" t="s">
        <v>98</v>
      </c>
      <c r="C1576" s="101">
        <v>19</v>
      </c>
    </row>
    <row r="1577" spans="1:3" x14ac:dyDescent="0.25">
      <c r="A1577" s="101">
        <v>270016</v>
      </c>
      <c r="B1577" s="101" t="s">
        <v>98</v>
      </c>
      <c r="C1577" s="101">
        <v>19</v>
      </c>
    </row>
    <row r="1578" spans="1:3" x14ac:dyDescent="0.25">
      <c r="A1578" s="101">
        <v>270017</v>
      </c>
      <c r="B1578" s="101" t="s">
        <v>98</v>
      </c>
      <c r="C1578" s="101">
        <v>19</v>
      </c>
    </row>
    <row r="1579" spans="1:3" x14ac:dyDescent="0.25">
      <c r="A1579" s="101">
        <v>270018</v>
      </c>
      <c r="B1579" s="101" t="s">
        <v>98</v>
      </c>
      <c r="C1579" s="101">
        <v>19</v>
      </c>
    </row>
    <row r="1580" spans="1:3" x14ac:dyDescent="0.25">
      <c r="A1580" s="101">
        <v>270021</v>
      </c>
      <c r="B1580" s="101" t="s">
        <v>98</v>
      </c>
      <c r="C1580" s="101">
        <v>19</v>
      </c>
    </row>
    <row r="1581" spans="1:3" x14ac:dyDescent="0.25">
      <c r="A1581" s="101">
        <v>270022</v>
      </c>
      <c r="B1581" s="101" t="s">
        <v>98</v>
      </c>
      <c r="C1581" s="101">
        <v>19</v>
      </c>
    </row>
    <row r="1582" spans="1:3" x14ac:dyDescent="0.25">
      <c r="A1582" s="101">
        <v>279019</v>
      </c>
      <c r="B1582" s="101" t="s">
        <v>98</v>
      </c>
      <c r="C1582" s="101">
        <v>19</v>
      </c>
    </row>
    <row r="1583" spans="1:3" x14ac:dyDescent="0.25">
      <c r="A1583" s="107">
        <v>340322</v>
      </c>
      <c r="B1583" s="107" t="s">
        <v>423</v>
      </c>
      <c r="C1583" s="107">
        <v>21</v>
      </c>
    </row>
    <row r="1584" spans="1:3" x14ac:dyDescent="0.25">
      <c r="A1584" s="101">
        <v>280006</v>
      </c>
      <c r="B1584" s="101" t="s">
        <v>97</v>
      </c>
      <c r="C1584" s="101">
        <v>20</v>
      </c>
    </row>
    <row r="1585" spans="1:3" x14ac:dyDescent="0.25">
      <c r="A1585" s="101">
        <v>280007</v>
      </c>
      <c r="B1585" s="101" t="s">
        <v>97</v>
      </c>
      <c r="C1585" s="101">
        <v>20</v>
      </c>
    </row>
    <row r="1586" spans="1:3" x14ac:dyDescent="0.25">
      <c r="A1586" s="101">
        <v>280008</v>
      </c>
      <c r="B1586" s="101" t="s">
        <v>97</v>
      </c>
      <c r="C1586" s="101">
        <v>20</v>
      </c>
    </row>
    <row r="1587" spans="1:3" x14ac:dyDescent="0.25">
      <c r="A1587" s="101">
        <v>280010</v>
      </c>
      <c r="B1587" s="101" t="s">
        <v>97</v>
      </c>
      <c r="C1587" s="101">
        <v>20</v>
      </c>
    </row>
    <row r="1588" spans="1:3" x14ac:dyDescent="0.25">
      <c r="A1588" s="101">
        <v>280011</v>
      </c>
      <c r="B1588" s="101" t="s">
        <v>97</v>
      </c>
      <c r="C1588" s="101">
        <v>20</v>
      </c>
    </row>
    <row r="1589" spans="1:3" x14ac:dyDescent="0.25">
      <c r="A1589" s="101">
        <v>280013</v>
      </c>
      <c r="B1589" s="101" t="s">
        <v>97</v>
      </c>
      <c r="C1589" s="101">
        <v>20</v>
      </c>
    </row>
    <row r="1590" spans="1:3" x14ac:dyDescent="0.25">
      <c r="A1590" s="101">
        <v>280015</v>
      </c>
      <c r="B1590" s="101" t="s">
        <v>97</v>
      </c>
      <c r="C1590" s="101">
        <v>20</v>
      </c>
    </row>
    <row r="1591" spans="1:3" x14ac:dyDescent="0.25">
      <c r="A1591" s="101">
        <v>280016</v>
      </c>
      <c r="B1591" s="101" t="s">
        <v>97</v>
      </c>
      <c r="C1591" s="101">
        <v>20</v>
      </c>
    </row>
    <row r="1592" spans="1:3" x14ac:dyDescent="0.25">
      <c r="A1592" s="101">
        <v>280017</v>
      </c>
      <c r="B1592" s="101" t="s">
        <v>97</v>
      </c>
      <c r="C1592" s="101">
        <v>20</v>
      </c>
    </row>
    <row r="1593" spans="1:3" x14ac:dyDescent="0.25">
      <c r="A1593" s="101">
        <v>280018</v>
      </c>
      <c r="B1593" s="101" t="s">
        <v>97</v>
      </c>
      <c r="C1593" s="101">
        <v>20</v>
      </c>
    </row>
    <row r="1594" spans="1:3" x14ac:dyDescent="0.25">
      <c r="A1594" s="101">
        <v>280019</v>
      </c>
      <c r="B1594" s="101" t="s">
        <v>97</v>
      </c>
      <c r="C1594" s="101">
        <v>20</v>
      </c>
    </row>
    <row r="1595" spans="1:3" x14ac:dyDescent="0.25">
      <c r="A1595" s="101">
        <v>280020</v>
      </c>
      <c r="B1595" s="101" t="s">
        <v>97</v>
      </c>
      <c r="C1595" s="101">
        <v>20</v>
      </c>
    </row>
    <row r="1596" spans="1:3" x14ac:dyDescent="0.25">
      <c r="A1596" s="101">
        <v>280021</v>
      </c>
      <c r="B1596" s="101" t="s">
        <v>97</v>
      </c>
      <c r="C1596" s="101">
        <v>20</v>
      </c>
    </row>
    <row r="1597" spans="1:3" x14ac:dyDescent="0.25">
      <c r="A1597" s="101">
        <v>280022</v>
      </c>
      <c r="B1597" s="101" t="s">
        <v>97</v>
      </c>
      <c r="C1597" s="101">
        <v>20</v>
      </c>
    </row>
    <row r="1598" spans="1:3" x14ac:dyDescent="0.25">
      <c r="A1598" s="101">
        <v>280023</v>
      </c>
      <c r="B1598" s="101" t="s">
        <v>97</v>
      </c>
      <c r="C1598" s="101">
        <v>20</v>
      </c>
    </row>
    <row r="1599" spans="1:3" x14ac:dyDescent="0.25">
      <c r="A1599" s="101">
        <v>280024</v>
      </c>
      <c r="B1599" s="101" t="s">
        <v>97</v>
      </c>
      <c r="C1599" s="101">
        <v>20</v>
      </c>
    </row>
    <row r="1600" spans="1:3" x14ac:dyDescent="0.25">
      <c r="A1600" s="101">
        <v>280025</v>
      </c>
      <c r="B1600" s="101" t="s">
        <v>97</v>
      </c>
      <c r="C1600" s="101">
        <v>20</v>
      </c>
    </row>
    <row r="1601" spans="1:3" x14ac:dyDescent="0.25">
      <c r="A1601" s="101">
        <v>280026</v>
      </c>
      <c r="B1601" s="101" t="s">
        <v>97</v>
      </c>
      <c r="C1601" s="101">
        <v>20</v>
      </c>
    </row>
    <row r="1602" spans="1:3" x14ac:dyDescent="0.25">
      <c r="A1602" s="101">
        <v>280027</v>
      </c>
      <c r="B1602" s="101" t="s">
        <v>97</v>
      </c>
      <c r="C1602" s="101">
        <v>20</v>
      </c>
    </row>
    <row r="1603" spans="1:3" x14ac:dyDescent="0.25">
      <c r="A1603" s="101">
        <v>280028</v>
      </c>
      <c r="B1603" s="101" t="s">
        <v>97</v>
      </c>
      <c r="C1603" s="101">
        <v>20</v>
      </c>
    </row>
    <row r="1604" spans="1:3" x14ac:dyDescent="0.25">
      <c r="A1604" s="101">
        <v>280029</v>
      </c>
      <c r="B1604" s="101" t="s">
        <v>97</v>
      </c>
      <c r="C1604" s="101">
        <v>20</v>
      </c>
    </row>
    <row r="1605" spans="1:3" x14ac:dyDescent="0.25">
      <c r="A1605" s="101">
        <v>280030</v>
      </c>
      <c r="B1605" s="101" t="s">
        <v>97</v>
      </c>
      <c r="C1605" s="101">
        <v>20</v>
      </c>
    </row>
    <row r="1606" spans="1:3" x14ac:dyDescent="0.25">
      <c r="A1606" s="101">
        <v>280031</v>
      </c>
      <c r="B1606" s="101" t="s">
        <v>97</v>
      </c>
      <c r="C1606" s="101">
        <v>20</v>
      </c>
    </row>
    <row r="1607" spans="1:3" x14ac:dyDescent="0.25">
      <c r="A1607" s="101">
        <v>280032</v>
      </c>
      <c r="B1607" s="101" t="s">
        <v>97</v>
      </c>
      <c r="C1607" s="101">
        <v>20</v>
      </c>
    </row>
    <row r="1608" spans="1:3" x14ac:dyDescent="0.25">
      <c r="A1608" s="101">
        <v>280033</v>
      </c>
      <c r="B1608" s="101" t="s">
        <v>97</v>
      </c>
      <c r="C1608" s="101">
        <v>20</v>
      </c>
    </row>
    <row r="1609" spans="1:3" x14ac:dyDescent="0.25">
      <c r="A1609" s="101">
        <v>280034</v>
      </c>
      <c r="B1609" s="101" t="s">
        <v>97</v>
      </c>
      <c r="C1609" s="101">
        <v>20</v>
      </c>
    </row>
    <row r="1610" spans="1:3" x14ac:dyDescent="0.25">
      <c r="A1610" s="101">
        <v>280035</v>
      </c>
      <c r="B1610" s="101" t="s">
        <v>97</v>
      </c>
      <c r="C1610" s="101">
        <v>20</v>
      </c>
    </row>
    <row r="1611" spans="1:3" x14ac:dyDescent="0.25">
      <c r="A1611" s="101">
        <v>280036</v>
      </c>
      <c r="B1611" s="101" t="s">
        <v>97</v>
      </c>
      <c r="C1611" s="101">
        <v>20</v>
      </c>
    </row>
    <row r="1612" spans="1:3" x14ac:dyDescent="0.25">
      <c r="A1612" s="101">
        <v>280037</v>
      </c>
      <c r="B1612" s="101" t="s">
        <v>97</v>
      </c>
      <c r="C1612" s="101">
        <v>20</v>
      </c>
    </row>
    <row r="1613" spans="1:3" x14ac:dyDescent="0.25">
      <c r="A1613" s="101">
        <v>280039</v>
      </c>
      <c r="B1613" s="101" t="s">
        <v>97</v>
      </c>
      <c r="C1613" s="101">
        <v>20</v>
      </c>
    </row>
    <row r="1614" spans="1:3" x14ac:dyDescent="0.25">
      <c r="A1614" s="101">
        <v>280041</v>
      </c>
      <c r="B1614" s="101" t="s">
        <v>97</v>
      </c>
      <c r="C1614" s="101">
        <v>20</v>
      </c>
    </row>
    <row r="1615" spans="1:3" x14ac:dyDescent="0.25">
      <c r="A1615" s="101">
        <v>280042</v>
      </c>
      <c r="B1615" s="101" t="s">
        <v>97</v>
      </c>
      <c r="C1615" s="101">
        <v>20</v>
      </c>
    </row>
    <row r="1616" spans="1:3" x14ac:dyDescent="0.25">
      <c r="A1616" s="101">
        <v>280044</v>
      </c>
      <c r="B1616" s="101" t="s">
        <v>97</v>
      </c>
      <c r="C1616" s="101">
        <v>20</v>
      </c>
    </row>
    <row r="1617" spans="1:3" x14ac:dyDescent="0.25">
      <c r="A1617" s="101">
        <v>280045</v>
      </c>
      <c r="B1617" s="101" t="s">
        <v>97</v>
      </c>
      <c r="C1617" s="101">
        <v>20</v>
      </c>
    </row>
    <row r="1618" spans="1:3" x14ac:dyDescent="0.25">
      <c r="A1618" s="101">
        <v>280047</v>
      </c>
      <c r="B1618" s="101" t="s">
        <v>97</v>
      </c>
      <c r="C1618" s="101">
        <v>20</v>
      </c>
    </row>
    <row r="1619" spans="1:3" x14ac:dyDescent="0.25">
      <c r="A1619" s="101">
        <v>280048</v>
      </c>
      <c r="B1619" s="101" t="s">
        <v>97</v>
      </c>
      <c r="C1619" s="101">
        <v>20</v>
      </c>
    </row>
    <row r="1620" spans="1:3" x14ac:dyDescent="0.25">
      <c r="A1620" s="101">
        <v>280049</v>
      </c>
      <c r="B1620" s="101" t="s">
        <v>97</v>
      </c>
      <c r="C1620" s="101">
        <v>20</v>
      </c>
    </row>
    <row r="1621" spans="1:3" x14ac:dyDescent="0.25">
      <c r="A1621" s="101">
        <v>280050</v>
      </c>
      <c r="B1621" s="101" t="s">
        <v>97</v>
      </c>
      <c r="C1621" s="101">
        <v>20</v>
      </c>
    </row>
    <row r="1622" spans="1:3" x14ac:dyDescent="0.25">
      <c r="A1622" s="101">
        <v>280052</v>
      </c>
      <c r="B1622" s="101" t="s">
        <v>97</v>
      </c>
      <c r="C1622" s="101">
        <v>20</v>
      </c>
    </row>
    <row r="1623" spans="1:3" x14ac:dyDescent="0.25">
      <c r="A1623" s="101">
        <v>280053</v>
      </c>
      <c r="B1623" s="101" t="s">
        <v>97</v>
      </c>
      <c r="C1623" s="101">
        <v>20</v>
      </c>
    </row>
    <row r="1624" spans="1:3" x14ac:dyDescent="0.25">
      <c r="A1624" s="101">
        <v>280054</v>
      </c>
      <c r="B1624" s="101" t="s">
        <v>97</v>
      </c>
      <c r="C1624" s="101">
        <v>20</v>
      </c>
    </row>
    <row r="1625" spans="1:3" x14ac:dyDescent="0.25">
      <c r="A1625" s="101">
        <v>280055</v>
      </c>
      <c r="B1625" s="101" t="s">
        <v>97</v>
      </c>
      <c r="C1625" s="101">
        <v>20</v>
      </c>
    </row>
    <row r="1626" spans="1:3" x14ac:dyDescent="0.25">
      <c r="A1626" s="101">
        <v>280056</v>
      </c>
      <c r="B1626" s="101" t="s">
        <v>97</v>
      </c>
      <c r="C1626" s="101">
        <v>20</v>
      </c>
    </row>
    <row r="1627" spans="1:3" x14ac:dyDescent="0.25">
      <c r="A1627" s="101">
        <v>280057</v>
      </c>
      <c r="B1627" s="101" t="s">
        <v>97</v>
      </c>
      <c r="C1627" s="101">
        <v>20</v>
      </c>
    </row>
    <row r="1628" spans="1:3" x14ac:dyDescent="0.25">
      <c r="A1628" s="101">
        <v>280058</v>
      </c>
      <c r="B1628" s="101" t="s">
        <v>97</v>
      </c>
      <c r="C1628" s="101">
        <v>20</v>
      </c>
    </row>
    <row r="1629" spans="1:3" x14ac:dyDescent="0.25">
      <c r="A1629" s="101">
        <v>280059</v>
      </c>
      <c r="B1629" s="101" t="s">
        <v>97</v>
      </c>
      <c r="C1629" s="101">
        <v>20</v>
      </c>
    </row>
    <row r="1630" spans="1:3" x14ac:dyDescent="0.25">
      <c r="A1630" s="101">
        <v>280061</v>
      </c>
      <c r="B1630" s="101" t="s">
        <v>97</v>
      </c>
      <c r="C1630" s="101">
        <v>20</v>
      </c>
    </row>
    <row r="1631" spans="1:3" x14ac:dyDescent="0.25">
      <c r="A1631" s="101">
        <v>280063</v>
      </c>
      <c r="B1631" s="101" t="s">
        <v>97</v>
      </c>
      <c r="C1631" s="101">
        <v>20</v>
      </c>
    </row>
    <row r="1632" spans="1:3" x14ac:dyDescent="0.25">
      <c r="A1632" s="101">
        <v>280064</v>
      </c>
      <c r="B1632" s="101" t="s">
        <v>97</v>
      </c>
      <c r="C1632" s="101">
        <v>20</v>
      </c>
    </row>
    <row r="1633" spans="1:3" x14ac:dyDescent="0.25">
      <c r="A1633" s="101">
        <v>280067</v>
      </c>
      <c r="B1633" s="101" t="s">
        <v>97</v>
      </c>
      <c r="C1633" s="101">
        <v>20</v>
      </c>
    </row>
    <row r="1634" spans="1:3" x14ac:dyDescent="0.25">
      <c r="A1634" s="101">
        <v>280068</v>
      </c>
      <c r="B1634" s="101" t="s">
        <v>97</v>
      </c>
      <c r="C1634" s="101">
        <v>20</v>
      </c>
    </row>
    <row r="1635" spans="1:3" x14ac:dyDescent="0.25">
      <c r="A1635" s="102">
        <v>280071</v>
      </c>
      <c r="B1635" s="102" t="s">
        <v>97</v>
      </c>
      <c r="C1635" s="101">
        <v>20</v>
      </c>
    </row>
    <row r="1636" spans="1:3" x14ac:dyDescent="0.25">
      <c r="A1636" s="102">
        <v>280072</v>
      </c>
      <c r="B1636" s="101" t="s">
        <v>97</v>
      </c>
      <c r="C1636" s="101">
        <v>20</v>
      </c>
    </row>
    <row r="1637" spans="1:3" x14ac:dyDescent="0.25">
      <c r="A1637" s="102">
        <v>280074</v>
      </c>
      <c r="B1637" s="101" t="s">
        <v>97</v>
      </c>
      <c r="C1637" s="101">
        <v>20</v>
      </c>
    </row>
    <row r="1638" spans="1:3" x14ac:dyDescent="0.25">
      <c r="A1638" s="101">
        <v>289020</v>
      </c>
      <c r="B1638" s="101" t="s">
        <v>97</v>
      </c>
      <c r="C1638" s="101">
        <v>20</v>
      </c>
    </row>
    <row r="1639" spans="1:3" x14ac:dyDescent="0.25">
      <c r="A1639" s="101">
        <v>320322</v>
      </c>
      <c r="B1639" s="101" t="s">
        <v>96</v>
      </c>
      <c r="C1639" s="101">
        <v>21</v>
      </c>
    </row>
    <row r="1640" spans="1:3" x14ac:dyDescent="0.25">
      <c r="A1640" s="101">
        <v>340006</v>
      </c>
      <c r="B1640" s="101" t="s">
        <v>96</v>
      </c>
      <c r="C1640" s="101">
        <v>21</v>
      </c>
    </row>
    <row r="1641" spans="1:3" x14ac:dyDescent="0.25">
      <c r="A1641" s="101">
        <v>340009</v>
      </c>
      <c r="B1641" s="101" t="s">
        <v>96</v>
      </c>
      <c r="C1641" s="101">
        <v>21</v>
      </c>
    </row>
    <row r="1642" spans="1:3" x14ac:dyDescent="0.25">
      <c r="A1642" s="101">
        <v>340012</v>
      </c>
      <c r="B1642" s="101" t="s">
        <v>96</v>
      </c>
      <c r="C1642" s="101">
        <v>21</v>
      </c>
    </row>
    <row r="1643" spans="1:3" x14ac:dyDescent="0.25">
      <c r="A1643" s="101">
        <v>340014</v>
      </c>
      <c r="B1643" s="101" t="s">
        <v>96</v>
      </c>
      <c r="C1643" s="101">
        <v>21</v>
      </c>
    </row>
    <row r="1644" spans="1:3" x14ac:dyDescent="0.25">
      <c r="A1644" s="101">
        <v>340016</v>
      </c>
      <c r="B1644" s="101" t="s">
        <v>96</v>
      </c>
      <c r="C1644" s="101">
        <v>21</v>
      </c>
    </row>
    <row r="1645" spans="1:3" x14ac:dyDescent="0.25">
      <c r="A1645" s="101">
        <v>340017</v>
      </c>
      <c r="B1645" s="101" t="s">
        <v>96</v>
      </c>
      <c r="C1645" s="101">
        <v>21</v>
      </c>
    </row>
    <row r="1646" spans="1:3" x14ac:dyDescent="0.25">
      <c r="A1646" s="101">
        <v>340018</v>
      </c>
      <c r="B1646" s="101" t="s">
        <v>96</v>
      </c>
      <c r="C1646" s="101">
        <v>21</v>
      </c>
    </row>
    <row r="1647" spans="1:3" x14ac:dyDescent="0.25">
      <c r="A1647" s="101">
        <v>340021</v>
      </c>
      <c r="B1647" s="101" t="s">
        <v>96</v>
      </c>
      <c r="C1647" s="101">
        <v>21</v>
      </c>
    </row>
    <row r="1648" spans="1:3" x14ac:dyDescent="0.25">
      <c r="A1648" s="101">
        <v>340026</v>
      </c>
      <c r="B1648" s="101" t="s">
        <v>96</v>
      </c>
      <c r="C1648" s="101">
        <v>21</v>
      </c>
    </row>
    <row r="1649" spans="1:3" x14ac:dyDescent="0.25">
      <c r="A1649" s="101">
        <v>340028</v>
      </c>
      <c r="B1649" s="101" t="s">
        <v>96</v>
      </c>
      <c r="C1649" s="101">
        <v>21</v>
      </c>
    </row>
    <row r="1650" spans="1:3" x14ac:dyDescent="0.25">
      <c r="A1650" s="101">
        <v>340034</v>
      </c>
      <c r="B1650" s="101" t="s">
        <v>96</v>
      </c>
      <c r="C1650" s="101">
        <v>21</v>
      </c>
    </row>
    <row r="1651" spans="1:3" x14ac:dyDescent="0.25">
      <c r="A1651" s="101">
        <v>340035</v>
      </c>
      <c r="B1651" s="101" t="s">
        <v>96</v>
      </c>
      <c r="C1651" s="101">
        <v>21</v>
      </c>
    </row>
    <row r="1652" spans="1:3" x14ac:dyDescent="0.25">
      <c r="A1652" s="101">
        <v>340037</v>
      </c>
      <c r="B1652" s="101" t="s">
        <v>96</v>
      </c>
      <c r="C1652" s="101">
        <v>21</v>
      </c>
    </row>
    <row r="1653" spans="1:3" x14ac:dyDescent="0.25">
      <c r="A1653" s="101">
        <v>340039</v>
      </c>
      <c r="B1653" s="101" t="s">
        <v>96</v>
      </c>
      <c r="C1653" s="101">
        <v>21</v>
      </c>
    </row>
    <row r="1654" spans="1:3" x14ac:dyDescent="0.25">
      <c r="A1654" s="101">
        <v>340041</v>
      </c>
      <c r="B1654" s="101" t="s">
        <v>96</v>
      </c>
      <c r="C1654" s="101">
        <v>21</v>
      </c>
    </row>
    <row r="1655" spans="1:3" x14ac:dyDescent="0.25">
      <c r="A1655" s="101">
        <v>340044</v>
      </c>
      <c r="B1655" s="101" t="s">
        <v>96</v>
      </c>
      <c r="C1655" s="101">
        <v>21</v>
      </c>
    </row>
    <row r="1656" spans="1:3" x14ac:dyDescent="0.25">
      <c r="A1656" s="101">
        <v>340045</v>
      </c>
      <c r="B1656" s="101" t="s">
        <v>96</v>
      </c>
      <c r="C1656" s="101">
        <v>21</v>
      </c>
    </row>
    <row r="1657" spans="1:3" x14ac:dyDescent="0.25">
      <c r="A1657" s="101">
        <v>340049</v>
      </c>
      <c r="B1657" s="101" t="s">
        <v>96</v>
      </c>
      <c r="C1657" s="101">
        <v>21</v>
      </c>
    </row>
    <row r="1658" spans="1:3" x14ac:dyDescent="0.25">
      <c r="A1658" s="101">
        <v>340053</v>
      </c>
      <c r="B1658" s="101" t="s">
        <v>96</v>
      </c>
      <c r="C1658" s="101">
        <v>21</v>
      </c>
    </row>
    <row r="1659" spans="1:3" x14ac:dyDescent="0.25">
      <c r="A1659" s="101">
        <v>340059</v>
      </c>
      <c r="B1659" s="101" t="s">
        <v>96</v>
      </c>
      <c r="C1659" s="101">
        <v>21</v>
      </c>
    </row>
    <row r="1660" spans="1:3" x14ac:dyDescent="0.25">
      <c r="A1660" s="101">
        <v>340064</v>
      </c>
      <c r="B1660" s="101" t="s">
        <v>96</v>
      </c>
      <c r="C1660" s="101">
        <v>21</v>
      </c>
    </row>
    <row r="1661" spans="1:3" x14ac:dyDescent="0.25">
      <c r="A1661" s="101">
        <v>340068</v>
      </c>
      <c r="B1661" s="101" t="s">
        <v>96</v>
      </c>
      <c r="C1661" s="101">
        <v>21</v>
      </c>
    </row>
    <row r="1662" spans="1:3" x14ac:dyDescent="0.25">
      <c r="A1662" s="101">
        <v>340071</v>
      </c>
      <c r="B1662" s="101" t="s">
        <v>96</v>
      </c>
      <c r="C1662" s="101">
        <v>21</v>
      </c>
    </row>
    <row r="1663" spans="1:3" x14ac:dyDescent="0.25">
      <c r="A1663" s="101">
        <v>340072</v>
      </c>
      <c r="B1663" s="101" t="s">
        <v>96</v>
      </c>
      <c r="C1663" s="101">
        <v>21</v>
      </c>
    </row>
    <row r="1664" spans="1:3" x14ac:dyDescent="0.25">
      <c r="A1664" s="101">
        <v>340073</v>
      </c>
      <c r="B1664" s="101" t="s">
        <v>96</v>
      </c>
      <c r="C1664" s="101">
        <v>21</v>
      </c>
    </row>
    <row r="1665" spans="1:3" x14ac:dyDescent="0.25">
      <c r="A1665" s="101">
        <v>340074</v>
      </c>
      <c r="B1665" s="101" t="s">
        <v>96</v>
      </c>
      <c r="C1665" s="101">
        <v>21</v>
      </c>
    </row>
    <row r="1666" spans="1:3" x14ac:dyDescent="0.25">
      <c r="A1666" s="101">
        <v>340075</v>
      </c>
      <c r="B1666" s="101" t="s">
        <v>96</v>
      </c>
      <c r="C1666" s="101">
        <v>21</v>
      </c>
    </row>
    <row r="1667" spans="1:3" x14ac:dyDescent="0.25">
      <c r="A1667" s="101">
        <v>340078</v>
      </c>
      <c r="B1667" s="101" t="s">
        <v>96</v>
      </c>
      <c r="C1667" s="101">
        <v>21</v>
      </c>
    </row>
    <row r="1668" spans="1:3" x14ac:dyDescent="0.25">
      <c r="A1668" s="101">
        <v>340079</v>
      </c>
      <c r="B1668" s="101" t="s">
        <v>96</v>
      </c>
      <c r="C1668" s="101">
        <v>21</v>
      </c>
    </row>
    <row r="1669" spans="1:3" x14ac:dyDescent="0.25">
      <c r="A1669" s="101">
        <v>340080</v>
      </c>
      <c r="B1669" s="101" t="s">
        <v>96</v>
      </c>
      <c r="C1669" s="101">
        <v>21</v>
      </c>
    </row>
    <row r="1670" spans="1:3" x14ac:dyDescent="0.25">
      <c r="A1670" s="101">
        <v>340084</v>
      </c>
      <c r="B1670" s="101" t="s">
        <v>96</v>
      </c>
      <c r="C1670" s="101">
        <v>21</v>
      </c>
    </row>
    <row r="1671" spans="1:3" x14ac:dyDescent="0.25">
      <c r="A1671" s="101">
        <v>340088</v>
      </c>
      <c r="B1671" s="101" t="s">
        <v>96</v>
      </c>
      <c r="C1671" s="101">
        <v>21</v>
      </c>
    </row>
    <row r="1672" spans="1:3" x14ac:dyDescent="0.25">
      <c r="A1672" s="101">
        <v>340089</v>
      </c>
      <c r="B1672" s="101" t="s">
        <v>96</v>
      </c>
      <c r="C1672" s="101">
        <v>21</v>
      </c>
    </row>
    <row r="1673" spans="1:3" x14ac:dyDescent="0.25">
      <c r="A1673" s="101">
        <v>340094</v>
      </c>
      <c r="B1673" s="101" t="s">
        <v>96</v>
      </c>
      <c r="C1673" s="101">
        <v>21</v>
      </c>
    </row>
    <row r="1674" spans="1:3" x14ac:dyDescent="0.25">
      <c r="A1674" s="101">
        <v>340095</v>
      </c>
      <c r="B1674" s="101" t="s">
        <v>96</v>
      </c>
      <c r="C1674" s="101">
        <v>21</v>
      </c>
    </row>
    <row r="1675" spans="1:3" x14ac:dyDescent="0.25">
      <c r="A1675" s="101">
        <v>340098</v>
      </c>
      <c r="B1675" s="101" t="s">
        <v>96</v>
      </c>
      <c r="C1675" s="101">
        <v>21</v>
      </c>
    </row>
    <row r="1676" spans="1:3" x14ac:dyDescent="0.25">
      <c r="A1676" s="101">
        <v>340101</v>
      </c>
      <c r="B1676" s="101" t="s">
        <v>96</v>
      </c>
      <c r="C1676" s="101">
        <v>21</v>
      </c>
    </row>
    <row r="1677" spans="1:3" x14ac:dyDescent="0.25">
      <c r="A1677" s="101">
        <v>340103</v>
      </c>
      <c r="B1677" s="101" t="s">
        <v>96</v>
      </c>
      <c r="C1677" s="101">
        <v>21</v>
      </c>
    </row>
    <row r="1678" spans="1:3" x14ac:dyDescent="0.25">
      <c r="A1678" s="101">
        <v>340104</v>
      </c>
      <c r="B1678" s="101" t="s">
        <v>96</v>
      </c>
      <c r="C1678" s="101">
        <v>21</v>
      </c>
    </row>
    <row r="1679" spans="1:3" x14ac:dyDescent="0.25">
      <c r="A1679" s="101">
        <v>340106</v>
      </c>
      <c r="B1679" s="101" t="s">
        <v>96</v>
      </c>
      <c r="C1679" s="101">
        <v>21</v>
      </c>
    </row>
    <row r="1680" spans="1:3" x14ac:dyDescent="0.25">
      <c r="A1680" s="101">
        <v>340108</v>
      </c>
      <c r="B1680" s="101" t="s">
        <v>96</v>
      </c>
      <c r="C1680" s="101">
        <v>21</v>
      </c>
    </row>
    <row r="1681" spans="1:3" x14ac:dyDescent="0.25">
      <c r="A1681" s="101">
        <v>340109</v>
      </c>
      <c r="B1681" s="101" t="s">
        <v>96</v>
      </c>
      <c r="C1681" s="101">
        <v>21</v>
      </c>
    </row>
    <row r="1682" spans="1:3" x14ac:dyDescent="0.25">
      <c r="A1682" s="101">
        <v>340110</v>
      </c>
      <c r="B1682" s="101" t="s">
        <v>96</v>
      </c>
      <c r="C1682" s="101">
        <v>21</v>
      </c>
    </row>
    <row r="1683" spans="1:3" x14ac:dyDescent="0.25">
      <c r="A1683" s="101">
        <v>340111</v>
      </c>
      <c r="B1683" s="101" t="s">
        <v>96</v>
      </c>
      <c r="C1683" s="101">
        <v>21</v>
      </c>
    </row>
    <row r="1684" spans="1:3" x14ac:dyDescent="0.25">
      <c r="A1684" s="101">
        <v>340112</v>
      </c>
      <c r="B1684" s="101" t="s">
        <v>96</v>
      </c>
      <c r="C1684" s="101">
        <v>21</v>
      </c>
    </row>
    <row r="1685" spans="1:3" x14ac:dyDescent="0.25">
      <c r="A1685" s="101">
        <v>340113</v>
      </c>
      <c r="B1685" s="101" t="s">
        <v>96</v>
      </c>
      <c r="C1685" s="101">
        <v>21</v>
      </c>
    </row>
    <row r="1686" spans="1:3" x14ac:dyDescent="0.25">
      <c r="A1686" s="101">
        <v>340115</v>
      </c>
      <c r="B1686" s="101" t="s">
        <v>96</v>
      </c>
      <c r="C1686" s="101">
        <v>21</v>
      </c>
    </row>
    <row r="1687" spans="1:3" x14ac:dyDescent="0.25">
      <c r="A1687" s="101">
        <v>340116</v>
      </c>
      <c r="B1687" s="101" t="s">
        <v>96</v>
      </c>
      <c r="C1687" s="101">
        <v>21</v>
      </c>
    </row>
    <row r="1688" spans="1:3" x14ac:dyDescent="0.25">
      <c r="A1688" s="101">
        <v>340117</v>
      </c>
      <c r="B1688" s="101" t="s">
        <v>96</v>
      </c>
      <c r="C1688" s="101">
        <v>21</v>
      </c>
    </row>
    <row r="1689" spans="1:3" x14ac:dyDescent="0.25">
      <c r="A1689" s="101">
        <v>340118</v>
      </c>
      <c r="B1689" s="101" t="s">
        <v>96</v>
      </c>
      <c r="C1689" s="101">
        <v>21</v>
      </c>
    </row>
    <row r="1690" spans="1:3" x14ac:dyDescent="0.25">
      <c r="A1690" s="101">
        <v>340119</v>
      </c>
      <c r="B1690" s="101" t="s">
        <v>96</v>
      </c>
      <c r="C1690" s="101">
        <v>21</v>
      </c>
    </row>
    <row r="1691" spans="1:3" x14ac:dyDescent="0.25">
      <c r="A1691" s="101">
        <v>340120</v>
      </c>
      <c r="B1691" s="101" t="s">
        <v>96</v>
      </c>
      <c r="C1691" s="101">
        <v>21</v>
      </c>
    </row>
    <row r="1692" spans="1:3" x14ac:dyDescent="0.25">
      <c r="A1692" s="101">
        <v>340122</v>
      </c>
      <c r="B1692" s="101" t="s">
        <v>96</v>
      </c>
      <c r="C1692" s="101">
        <v>21</v>
      </c>
    </row>
    <row r="1693" spans="1:3" x14ac:dyDescent="0.25">
      <c r="A1693" s="101">
        <v>340128</v>
      </c>
      <c r="B1693" s="101" t="s">
        <v>96</v>
      </c>
      <c r="C1693" s="101">
        <v>21</v>
      </c>
    </row>
    <row r="1694" spans="1:3" x14ac:dyDescent="0.25">
      <c r="A1694" s="101">
        <v>340129</v>
      </c>
      <c r="B1694" s="101" t="s">
        <v>96</v>
      </c>
      <c r="C1694" s="101">
        <v>21</v>
      </c>
    </row>
    <row r="1695" spans="1:3" x14ac:dyDescent="0.25">
      <c r="A1695" s="101">
        <v>340130</v>
      </c>
      <c r="B1695" s="101" t="s">
        <v>96</v>
      </c>
      <c r="C1695" s="101">
        <v>21</v>
      </c>
    </row>
    <row r="1696" spans="1:3" x14ac:dyDescent="0.25">
      <c r="A1696" s="101">
        <v>340131</v>
      </c>
      <c r="B1696" s="101" t="s">
        <v>96</v>
      </c>
      <c r="C1696" s="101">
        <v>21</v>
      </c>
    </row>
    <row r="1697" spans="1:3" x14ac:dyDescent="0.25">
      <c r="A1697" s="101">
        <v>340132</v>
      </c>
      <c r="B1697" s="101" t="s">
        <v>96</v>
      </c>
      <c r="C1697" s="101">
        <v>21</v>
      </c>
    </row>
    <row r="1698" spans="1:3" x14ac:dyDescent="0.25">
      <c r="A1698" s="101">
        <v>340133</v>
      </c>
      <c r="B1698" s="101" t="s">
        <v>96</v>
      </c>
      <c r="C1698" s="101">
        <v>21</v>
      </c>
    </row>
    <row r="1699" spans="1:3" x14ac:dyDescent="0.25">
      <c r="A1699" s="101">
        <v>340134</v>
      </c>
      <c r="B1699" s="101" t="s">
        <v>96</v>
      </c>
      <c r="C1699" s="101">
        <v>21</v>
      </c>
    </row>
    <row r="1700" spans="1:3" x14ac:dyDescent="0.25">
      <c r="A1700" s="101">
        <v>340135</v>
      </c>
      <c r="B1700" s="101" t="s">
        <v>96</v>
      </c>
      <c r="C1700" s="101">
        <v>21</v>
      </c>
    </row>
    <row r="1701" spans="1:3" x14ac:dyDescent="0.25">
      <c r="A1701" s="101">
        <v>340136</v>
      </c>
      <c r="B1701" s="101" t="s">
        <v>96</v>
      </c>
      <c r="C1701" s="101">
        <v>21</v>
      </c>
    </row>
    <row r="1702" spans="1:3" x14ac:dyDescent="0.25">
      <c r="A1702" s="101">
        <v>340137</v>
      </c>
      <c r="B1702" s="101" t="s">
        <v>96</v>
      </c>
      <c r="C1702" s="101">
        <v>21</v>
      </c>
    </row>
    <row r="1703" spans="1:3" x14ac:dyDescent="0.25">
      <c r="A1703" s="101">
        <v>340138</v>
      </c>
      <c r="B1703" s="101" t="s">
        <v>96</v>
      </c>
      <c r="C1703" s="101">
        <v>21</v>
      </c>
    </row>
    <row r="1704" spans="1:3" x14ac:dyDescent="0.25">
      <c r="A1704" s="101">
        <v>340142</v>
      </c>
      <c r="B1704" s="101" t="s">
        <v>96</v>
      </c>
      <c r="C1704" s="101">
        <v>21</v>
      </c>
    </row>
    <row r="1705" spans="1:3" x14ac:dyDescent="0.25">
      <c r="A1705" s="101">
        <v>340145</v>
      </c>
      <c r="B1705" s="101" t="s">
        <v>96</v>
      </c>
      <c r="C1705" s="101">
        <v>21</v>
      </c>
    </row>
    <row r="1706" spans="1:3" x14ac:dyDescent="0.25">
      <c r="A1706" s="101">
        <v>340149</v>
      </c>
      <c r="B1706" s="101" t="s">
        <v>96</v>
      </c>
      <c r="C1706" s="101">
        <v>21</v>
      </c>
    </row>
    <row r="1707" spans="1:3" x14ac:dyDescent="0.25">
      <c r="A1707" s="101">
        <v>340150</v>
      </c>
      <c r="B1707" s="101" t="s">
        <v>96</v>
      </c>
      <c r="C1707" s="101">
        <v>21</v>
      </c>
    </row>
    <row r="1708" spans="1:3" x14ac:dyDescent="0.25">
      <c r="A1708" s="101">
        <v>340153</v>
      </c>
      <c r="B1708" s="101" t="s">
        <v>96</v>
      </c>
      <c r="C1708" s="101">
        <v>21</v>
      </c>
    </row>
    <row r="1709" spans="1:3" x14ac:dyDescent="0.25">
      <c r="A1709" s="101">
        <v>340157</v>
      </c>
      <c r="B1709" s="101" t="s">
        <v>96</v>
      </c>
      <c r="C1709" s="101">
        <v>21</v>
      </c>
    </row>
    <row r="1710" spans="1:3" x14ac:dyDescent="0.25">
      <c r="A1710" s="101">
        <v>340158</v>
      </c>
      <c r="B1710" s="101" t="s">
        <v>96</v>
      </c>
      <c r="C1710" s="101">
        <v>21</v>
      </c>
    </row>
    <row r="1711" spans="1:3" x14ac:dyDescent="0.25">
      <c r="A1711" s="101">
        <v>340159</v>
      </c>
      <c r="B1711" s="101" t="s">
        <v>96</v>
      </c>
      <c r="C1711" s="101">
        <v>21</v>
      </c>
    </row>
    <row r="1712" spans="1:3" x14ac:dyDescent="0.25">
      <c r="A1712" s="101">
        <v>340161</v>
      </c>
      <c r="B1712" s="101" t="s">
        <v>96</v>
      </c>
      <c r="C1712" s="101">
        <v>21</v>
      </c>
    </row>
    <row r="1713" spans="1:3" x14ac:dyDescent="0.25">
      <c r="A1713" s="101">
        <v>340165</v>
      </c>
      <c r="B1713" s="101" t="s">
        <v>96</v>
      </c>
      <c r="C1713" s="101">
        <v>21</v>
      </c>
    </row>
    <row r="1714" spans="1:3" x14ac:dyDescent="0.25">
      <c r="A1714" s="101">
        <v>340166</v>
      </c>
      <c r="B1714" s="101" t="s">
        <v>96</v>
      </c>
      <c r="C1714" s="101">
        <v>21</v>
      </c>
    </row>
    <row r="1715" spans="1:3" x14ac:dyDescent="0.25">
      <c r="A1715" s="101">
        <v>340168</v>
      </c>
      <c r="B1715" s="101" t="s">
        <v>96</v>
      </c>
      <c r="C1715" s="101">
        <v>21</v>
      </c>
    </row>
    <row r="1716" spans="1:3" x14ac:dyDescent="0.25">
      <c r="A1716" s="101">
        <v>340174</v>
      </c>
      <c r="B1716" s="101" t="s">
        <v>96</v>
      </c>
      <c r="C1716" s="101">
        <v>21</v>
      </c>
    </row>
    <row r="1717" spans="1:3" x14ac:dyDescent="0.25">
      <c r="A1717" s="101">
        <v>340175</v>
      </c>
      <c r="B1717" s="101" t="s">
        <v>96</v>
      </c>
      <c r="C1717" s="101">
        <v>21</v>
      </c>
    </row>
    <row r="1718" spans="1:3" x14ac:dyDescent="0.25">
      <c r="A1718" s="101">
        <v>340179</v>
      </c>
      <c r="B1718" s="101" t="s">
        <v>96</v>
      </c>
      <c r="C1718" s="101">
        <v>21</v>
      </c>
    </row>
    <row r="1719" spans="1:3" x14ac:dyDescent="0.25">
      <c r="A1719" s="101">
        <v>340182</v>
      </c>
      <c r="B1719" s="101" t="s">
        <v>96</v>
      </c>
      <c r="C1719" s="101">
        <v>21</v>
      </c>
    </row>
    <row r="1720" spans="1:3" x14ac:dyDescent="0.25">
      <c r="A1720" s="101">
        <v>340183</v>
      </c>
      <c r="B1720" s="101" t="s">
        <v>96</v>
      </c>
      <c r="C1720" s="101">
        <v>21</v>
      </c>
    </row>
    <row r="1721" spans="1:3" x14ac:dyDescent="0.25">
      <c r="A1721" s="101">
        <v>340188</v>
      </c>
      <c r="B1721" s="101" t="s">
        <v>96</v>
      </c>
      <c r="C1721" s="101">
        <v>21</v>
      </c>
    </row>
    <row r="1722" spans="1:3" x14ac:dyDescent="0.25">
      <c r="A1722" s="101">
        <v>340190</v>
      </c>
      <c r="B1722" s="101" t="s">
        <v>96</v>
      </c>
      <c r="C1722" s="101">
        <v>21</v>
      </c>
    </row>
    <row r="1723" spans="1:3" x14ac:dyDescent="0.25">
      <c r="A1723" s="101">
        <v>340191</v>
      </c>
      <c r="B1723" s="101" t="s">
        <v>96</v>
      </c>
      <c r="C1723" s="101">
        <v>21</v>
      </c>
    </row>
    <row r="1724" spans="1:3" x14ac:dyDescent="0.25">
      <c r="A1724" s="101">
        <v>340192</v>
      </c>
      <c r="B1724" s="101" t="s">
        <v>96</v>
      </c>
      <c r="C1724" s="101">
        <v>21</v>
      </c>
    </row>
    <row r="1725" spans="1:3" x14ac:dyDescent="0.25">
      <c r="A1725" s="101">
        <v>340193</v>
      </c>
      <c r="B1725" s="101" t="s">
        <v>96</v>
      </c>
      <c r="C1725" s="101">
        <v>21</v>
      </c>
    </row>
    <row r="1726" spans="1:3" x14ac:dyDescent="0.25">
      <c r="A1726" s="101">
        <v>340194</v>
      </c>
      <c r="B1726" s="101" t="s">
        <v>96</v>
      </c>
      <c r="C1726" s="101">
        <v>21</v>
      </c>
    </row>
    <row r="1727" spans="1:3" x14ac:dyDescent="0.25">
      <c r="A1727" s="101">
        <v>340198</v>
      </c>
      <c r="B1727" s="101" t="s">
        <v>96</v>
      </c>
      <c r="C1727" s="101">
        <v>21</v>
      </c>
    </row>
    <row r="1728" spans="1:3" x14ac:dyDescent="0.25">
      <c r="A1728" s="101">
        <v>340199</v>
      </c>
      <c r="B1728" s="101" t="s">
        <v>96</v>
      </c>
      <c r="C1728" s="101">
        <v>21</v>
      </c>
    </row>
    <row r="1729" spans="1:3" x14ac:dyDescent="0.25">
      <c r="A1729" s="101">
        <v>340201</v>
      </c>
      <c r="B1729" s="101" t="s">
        <v>96</v>
      </c>
      <c r="C1729" s="101">
        <v>21</v>
      </c>
    </row>
    <row r="1730" spans="1:3" x14ac:dyDescent="0.25">
      <c r="A1730" s="101">
        <v>340202</v>
      </c>
      <c r="B1730" s="101" t="s">
        <v>96</v>
      </c>
      <c r="C1730" s="101">
        <v>21</v>
      </c>
    </row>
    <row r="1731" spans="1:3" x14ac:dyDescent="0.25">
      <c r="A1731" s="101">
        <v>340203</v>
      </c>
      <c r="B1731" s="101" t="s">
        <v>96</v>
      </c>
      <c r="C1731" s="101">
        <v>21</v>
      </c>
    </row>
    <row r="1732" spans="1:3" x14ac:dyDescent="0.25">
      <c r="A1732" s="101">
        <v>340207</v>
      </c>
      <c r="B1732" s="101" t="s">
        <v>96</v>
      </c>
      <c r="C1732" s="101">
        <v>21</v>
      </c>
    </row>
    <row r="1733" spans="1:3" x14ac:dyDescent="0.25">
      <c r="A1733" s="101">
        <v>340208</v>
      </c>
      <c r="B1733" s="101" t="s">
        <v>96</v>
      </c>
      <c r="C1733" s="101">
        <v>21</v>
      </c>
    </row>
    <row r="1734" spans="1:3" x14ac:dyDescent="0.25">
      <c r="A1734" s="101">
        <v>340209</v>
      </c>
      <c r="B1734" s="101" t="s">
        <v>96</v>
      </c>
      <c r="C1734" s="101">
        <v>21</v>
      </c>
    </row>
    <row r="1735" spans="1:3" x14ac:dyDescent="0.25">
      <c r="A1735" s="101">
        <v>340210</v>
      </c>
      <c r="B1735" s="101" t="s">
        <v>96</v>
      </c>
      <c r="C1735" s="101">
        <v>21</v>
      </c>
    </row>
    <row r="1736" spans="1:3" x14ac:dyDescent="0.25">
      <c r="A1736" s="101">
        <v>340212</v>
      </c>
      <c r="B1736" s="101" t="s">
        <v>96</v>
      </c>
      <c r="C1736" s="101">
        <v>21</v>
      </c>
    </row>
    <row r="1737" spans="1:3" x14ac:dyDescent="0.25">
      <c r="A1737" s="101">
        <v>340214</v>
      </c>
      <c r="B1737" s="101" t="s">
        <v>96</v>
      </c>
      <c r="C1737" s="101">
        <v>21</v>
      </c>
    </row>
    <row r="1738" spans="1:3" x14ac:dyDescent="0.25">
      <c r="A1738" s="101">
        <v>340219</v>
      </c>
      <c r="B1738" s="101" t="s">
        <v>96</v>
      </c>
      <c r="C1738" s="101">
        <v>21</v>
      </c>
    </row>
    <row r="1739" spans="1:3" x14ac:dyDescent="0.25">
      <c r="A1739" s="101">
        <v>340222</v>
      </c>
      <c r="B1739" s="101" t="s">
        <v>96</v>
      </c>
      <c r="C1739" s="101">
        <v>21</v>
      </c>
    </row>
    <row r="1740" spans="1:3" x14ac:dyDescent="0.25">
      <c r="A1740" s="101">
        <v>340229</v>
      </c>
      <c r="B1740" s="101" t="s">
        <v>96</v>
      </c>
      <c r="C1740" s="101">
        <v>21</v>
      </c>
    </row>
    <row r="1741" spans="1:3" x14ac:dyDescent="0.25">
      <c r="A1741" s="101">
        <v>340231</v>
      </c>
      <c r="B1741" s="101" t="s">
        <v>96</v>
      </c>
      <c r="C1741" s="101">
        <v>21</v>
      </c>
    </row>
    <row r="1742" spans="1:3" x14ac:dyDescent="0.25">
      <c r="A1742" s="101">
        <v>340233</v>
      </c>
      <c r="B1742" s="101" t="s">
        <v>96</v>
      </c>
      <c r="C1742" s="101">
        <v>21</v>
      </c>
    </row>
    <row r="1743" spans="1:3" x14ac:dyDescent="0.25">
      <c r="A1743" s="101">
        <v>340238</v>
      </c>
      <c r="B1743" s="101" t="s">
        <v>96</v>
      </c>
      <c r="C1743" s="101">
        <v>21</v>
      </c>
    </row>
    <row r="1744" spans="1:3" x14ac:dyDescent="0.25">
      <c r="A1744" s="101">
        <v>340239</v>
      </c>
      <c r="B1744" s="101" t="s">
        <v>96</v>
      </c>
      <c r="C1744" s="101">
        <v>21</v>
      </c>
    </row>
    <row r="1745" spans="1:3" x14ac:dyDescent="0.25">
      <c r="A1745" s="101">
        <v>340240</v>
      </c>
      <c r="B1745" s="101" t="s">
        <v>96</v>
      </c>
      <c r="C1745" s="101">
        <v>21</v>
      </c>
    </row>
    <row r="1746" spans="1:3" x14ac:dyDescent="0.25">
      <c r="A1746" s="102">
        <v>340241</v>
      </c>
      <c r="B1746" s="101" t="s">
        <v>96</v>
      </c>
      <c r="C1746" s="101">
        <v>21</v>
      </c>
    </row>
    <row r="1747" spans="1:3" x14ac:dyDescent="0.25">
      <c r="A1747" s="101">
        <v>340250</v>
      </c>
      <c r="B1747" s="101" t="s">
        <v>96</v>
      </c>
      <c r="C1747" s="101">
        <v>21</v>
      </c>
    </row>
    <row r="1748" spans="1:3" x14ac:dyDescent="0.25">
      <c r="A1748" s="101">
        <v>340251</v>
      </c>
      <c r="B1748" s="101" t="s">
        <v>96</v>
      </c>
      <c r="C1748" s="101">
        <v>21</v>
      </c>
    </row>
    <row r="1749" spans="1:3" x14ac:dyDescent="0.25">
      <c r="A1749" s="101">
        <v>340258</v>
      </c>
      <c r="B1749" s="101" t="s">
        <v>96</v>
      </c>
      <c r="C1749" s="101">
        <v>21</v>
      </c>
    </row>
    <row r="1750" spans="1:3" x14ac:dyDescent="0.25">
      <c r="A1750" s="101">
        <v>340261</v>
      </c>
      <c r="B1750" s="101" t="s">
        <v>96</v>
      </c>
      <c r="C1750" s="101">
        <v>21</v>
      </c>
    </row>
    <row r="1751" spans="1:3" x14ac:dyDescent="0.25">
      <c r="A1751" s="101">
        <v>340266</v>
      </c>
      <c r="B1751" s="101" t="s">
        <v>96</v>
      </c>
      <c r="C1751" s="101">
        <v>21</v>
      </c>
    </row>
    <row r="1752" spans="1:3" x14ac:dyDescent="0.25">
      <c r="A1752" s="101">
        <v>340267</v>
      </c>
      <c r="B1752" s="101" t="s">
        <v>96</v>
      </c>
      <c r="C1752" s="101">
        <v>21</v>
      </c>
    </row>
    <row r="1753" spans="1:3" x14ac:dyDescent="0.25">
      <c r="A1753" s="101">
        <v>340271</v>
      </c>
      <c r="B1753" s="101" t="s">
        <v>96</v>
      </c>
      <c r="C1753" s="101">
        <v>21</v>
      </c>
    </row>
    <row r="1754" spans="1:3" x14ac:dyDescent="0.25">
      <c r="A1754" s="101">
        <v>340275</v>
      </c>
      <c r="B1754" s="101" t="s">
        <v>96</v>
      </c>
      <c r="C1754" s="101">
        <v>21</v>
      </c>
    </row>
    <row r="1755" spans="1:3" x14ac:dyDescent="0.25">
      <c r="A1755" s="101">
        <v>340277</v>
      </c>
      <c r="B1755" s="101" t="s">
        <v>96</v>
      </c>
      <c r="C1755" s="101">
        <v>21</v>
      </c>
    </row>
    <row r="1756" spans="1:3" x14ac:dyDescent="0.25">
      <c r="A1756" s="101">
        <v>340281</v>
      </c>
      <c r="B1756" s="101" t="s">
        <v>96</v>
      </c>
      <c r="C1756" s="101">
        <v>21</v>
      </c>
    </row>
    <row r="1757" spans="1:3" x14ac:dyDescent="0.25">
      <c r="A1757" s="101">
        <v>340283</v>
      </c>
      <c r="B1757" s="101" t="s">
        <v>96</v>
      </c>
      <c r="C1757" s="101">
        <v>21</v>
      </c>
    </row>
    <row r="1758" spans="1:3" x14ac:dyDescent="0.25">
      <c r="A1758" s="101">
        <v>340288</v>
      </c>
      <c r="B1758" s="101" t="s">
        <v>96</v>
      </c>
      <c r="C1758" s="101">
        <v>21</v>
      </c>
    </row>
    <row r="1759" spans="1:3" x14ac:dyDescent="0.25">
      <c r="A1759" s="101">
        <v>340290</v>
      </c>
      <c r="B1759" s="101" t="s">
        <v>96</v>
      </c>
      <c r="C1759" s="101">
        <v>21</v>
      </c>
    </row>
    <row r="1760" spans="1:3" x14ac:dyDescent="0.25">
      <c r="A1760" s="101">
        <v>340292</v>
      </c>
      <c r="B1760" s="101" t="s">
        <v>96</v>
      </c>
      <c r="C1760" s="101">
        <v>21</v>
      </c>
    </row>
    <row r="1761" spans="1:3" x14ac:dyDescent="0.25">
      <c r="A1761" s="101">
        <v>340297</v>
      </c>
      <c r="B1761" s="101" t="s">
        <v>96</v>
      </c>
      <c r="C1761" s="101">
        <v>21</v>
      </c>
    </row>
    <row r="1762" spans="1:3" x14ac:dyDescent="0.25">
      <c r="A1762" s="101">
        <v>340301</v>
      </c>
      <c r="B1762" s="101" t="s">
        <v>96</v>
      </c>
      <c r="C1762" s="101">
        <v>21</v>
      </c>
    </row>
    <row r="1763" spans="1:3" x14ac:dyDescent="0.25">
      <c r="A1763" s="101">
        <v>340303</v>
      </c>
      <c r="B1763" s="101" t="s">
        <v>96</v>
      </c>
      <c r="C1763" s="101">
        <v>21</v>
      </c>
    </row>
    <row r="1764" spans="1:3" x14ac:dyDescent="0.25">
      <c r="A1764" s="101">
        <v>340308</v>
      </c>
      <c r="B1764" s="101" t="s">
        <v>96</v>
      </c>
      <c r="C1764" s="101">
        <v>21</v>
      </c>
    </row>
    <row r="1765" spans="1:3" x14ac:dyDescent="0.25">
      <c r="A1765" s="101">
        <v>340309</v>
      </c>
      <c r="B1765" s="101" t="s">
        <v>96</v>
      </c>
      <c r="C1765" s="101">
        <v>21</v>
      </c>
    </row>
    <row r="1766" spans="1:3" x14ac:dyDescent="0.25">
      <c r="A1766" s="101">
        <v>340310</v>
      </c>
      <c r="B1766" s="101" t="s">
        <v>96</v>
      </c>
      <c r="C1766" s="101">
        <v>21</v>
      </c>
    </row>
    <row r="1767" spans="1:3" x14ac:dyDescent="0.25">
      <c r="A1767" s="101">
        <v>340313</v>
      </c>
      <c r="B1767" s="101" t="s">
        <v>96</v>
      </c>
      <c r="C1767" s="101">
        <v>21</v>
      </c>
    </row>
    <row r="1768" spans="1:3" x14ac:dyDescent="0.25">
      <c r="A1768" s="101">
        <v>340314</v>
      </c>
      <c r="B1768" s="101" t="s">
        <v>96</v>
      </c>
      <c r="C1768" s="101">
        <v>21</v>
      </c>
    </row>
    <row r="1769" spans="1:3" x14ac:dyDescent="0.25">
      <c r="A1769" s="101">
        <v>340315</v>
      </c>
      <c r="B1769" s="101" t="s">
        <v>96</v>
      </c>
      <c r="C1769" s="101">
        <v>21</v>
      </c>
    </row>
    <row r="1770" spans="1:3" x14ac:dyDescent="0.25">
      <c r="A1770" s="101">
        <v>340316</v>
      </c>
      <c r="B1770" s="101" t="s">
        <v>96</v>
      </c>
      <c r="C1770" s="101">
        <v>21</v>
      </c>
    </row>
    <row r="1771" spans="1:3" x14ac:dyDescent="0.25">
      <c r="A1771" s="101">
        <v>340318</v>
      </c>
      <c r="B1771" s="101" t="s">
        <v>96</v>
      </c>
      <c r="C1771" s="101">
        <v>21</v>
      </c>
    </row>
    <row r="1772" spans="1:3" x14ac:dyDescent="0.25">
      <c r="A1772" s="101">
        <v>340319</v>
      </c>
      <c r="B1772" s="101" t="s">
        <v>96</v>
      </c>
      <c r="C1772" s="101">
        <v>21</v>
      </c>
    </row>
    <row r="1773" spans="1:3" x14ac:dyDescent="0.25">
      <c r="A1773" s="101">
        <v>340320</v>
      </c>
      <c r="B1773" s="101" t="s">
        <v>96</v>
      </c>
      <c r="C1773" s="101">
        <v>21</v>
      </c>
    </row>
    <row r="1774" spans="1:3" x14ac:dyDescent="0.25">
      <c r="A1774" s="101">
        <v>340326</v>
      </c>
      <c r="B1774" s="101" t="s">
        <v>96</v>
      </c>
      <c r="C1774" s="101">
        <v>21</v>
      </c>
    </row>
    <row r="1775" spans="1:3" x14ac:dyDescent="0.25">
      <c r="A1775" s="101">
        <v>340327</v>
      </c>
      <c r="B1775" s="101" t="s">
        <v>96</v>
      </c>
      <c r="C1775" s="101">
        <v>21</v>
      </c>
    </row>
    <row r="1776" spans="1:3" x14ac:dyDescent="0.25">
      <c r="A1776" s="101">
        <v>340331</v>
      </c>
      <c r="B1776" s="101" t="s">
        <v>96</v>
      </c>
      <c r="C1776" s="101">
        <v>21</v>
      </c>
    </row>
    <row r="1777" spans="1:4" x14ac:dyDescent="0.25">
      <c r="A1777" s="101">
        <v>340332</v>
      </c>
      <c r="B1777" s="101" t="s">
        <v>96</v>
      </c>
      <c r="C1777" s="101">
        <v>21</v>
      </c>
    </row>
    <row r="1778" spans="1:4" x14ac:dyDescent="0.25">
      <c r="A1778" s="101">
        <v>340333</v>
      </c>
      <c r="B1778" s="101" t="s">
        <v>96</v>
      </c>
      <c r="C1778" s="101">
        <v>21</v>
      </c>
    </row>
    <row r="1779" spans="1:4" x14ac:dyDescent="0.25">
      <c r="A1779" s="108">
        <v>340351</v>
      </c>
      <c r="B1779" s="107" t="s">
        <v>96</v>
      </c>
      <c r="C1779" s="109">
        <v>351</v>
      </c>
    </row>
    <row r="1780" spans="1:4" x14ac:dyDescent="0.25">
      <c r="A1780" s="101">
        <v>340354</v>
      </c>
      <c r="B1780" s="101" t="s">
        <v>96</v>
      </c>
      <c r="C1780" s="101">
        <v>21</v>
      </c>
    </row>
    <row r="1781" spans="1:4" x14ac:dyDescent="0.25">
      <c r="A1781" s="101">
        <v>340356</v>
      </c>
      <c r="B1781" s="101" t="s">
        <v>96</v>
      </c>
      <c r="C1781" s="101">
        <v>21</v>
      </c>
    </row>
    <row r="1782" spans="1:4" x14ac:dyDescent="0.25">
      <c r="A1782" s="101">
        <v>340358</v>
      </c>
      <c r="B1782" s="101" t="s">
        <v>96</v>
      </c>
      <c r="C1782" s="101">
        <v>21</v>
      </c>
    </row>
    <row r="1783" spans="1:4" x14ac:dyDescent="0.25">
      <c r="A1783" s="101">
        <v>340359</v>
      </c>
      <c r="B1783" s="101" t="s">
        <v>96</v>
      </c>
      <c r="C1783" s="101">
        <v>21</v>
      </c>
    </row>
    <row r="1784" spans="1:4" x14ac:dyDescent="0.25">
      <c r="A1784" s="101">
        <v>340361</v>
      </c>
      <c r="B1784" s="101" t="s">
        <v>96</v>
      </c>
      <c r="C1784" s="101">
        <v>21</v>
      </c>
    </row>
    <row r="1785" spans="1:4" x14ac:dyDescent="0.25">
      <c r="A1785" s="101">
        <v>340362</v>
      </c>
      <c r="B1785" s="101" t="s">
        <v>96</v>
      </c>
      <c r="C1785" s="101">
        <v>21</v>
      </c>
    </row>
    <row r="1786" spans="1:4" x14ac:dyDescent="0.25">
      <c r="A1786" s="101">
        <v>340370</v>
      </c>
      <c r="B1786" s="101" t="s">
        <v>96</v>
      </c>
      <c r="C1786" s="101">
        <v>21</v>
      </c>
    </row>
    <row r="1787" spans="1:4" x14ac:dyDescent="0.25">
      <c r="A1787" s="101">
        <v>340371</v>
      </c>
      <c r="B1787" s="101" t="s">
        <v>96</v>
      </c>
      <c r="C1787" s="101">
        <v>21</v>
      </c>
    </row>
    <row r="1788" spans="1:4" x14ac:dyDescent="0.25">
      <c r="A1788" s="101">
        <v>340372</v>
      </c>
      <c r="B1788" s="101" t="s">
        <v>96</v>
      </c>
      <c r="C1788" s="101">
        <v>21</v>
      </c>
    </row>
    <row r="1789" spans="1:4" x14ac:dyDescent="0.25">
      <c r="A1789" s="101">
        <v>340373</v>
      </c>
      <c r="B1789" s="101" t="s">
        <v>96</v>
      </c>
      <c r="C1789" s="101">
        <v>21</v>
      </c>
    </row>
    <row r="1790" spans="1:4" x14ac:dyDescent="0.25">
      <c r="A1790" s="101">
        <v>340374</v>
      </c>
      <c r="B1790" s="101" t="s">
        <v>96</v>
      </c>
      <c r="C1790" s="101">
        <v>21</v>
      </c>
      <c r="D1790" s="74"/>
    </row>
    <row r="1791" spans="1:4" x14ac:dyDescent="0.25">
      <c r="A1791" s="101">
        <v>340401</v>
      </c>
      <c r="B1791" s="101" t="s">
        <v>96</v>
      </c>
      <c r="C1791" s="101">
        <v>21</v>
      </c>
    </row>
    <row r="1792" spans="1:4" x14ac:dyDescent="0.25">
      <c r="A1792" s="101">
        <v>340404</v>
      </c>
      <c r="B1792" s="101" t="s">
        <v>96</v>
      </c>
      <c r="C1792" s="101">
        <v>21</v>
      </c>
    </row>
    <row r="1793" spans="1:3" x14ac:dyDescent="0.25">
      <c r="A1793" s="102">
        <v>340405</v>
      </c>
      <c r="B1793" s="101" t="s">
        <v>96</v>
      </c>
      <c r="C1793" s="101">
        <v>21</v>
      </c>
    </row>
    <row r="1794" spans="1:3" x14ac:dyDescent="0.25">
      <c r="A1794" s="102">
        <v>340407</v>
      </c>
      <c r="B1794" s="102" t="s">
        <v>96</v>
      </c>
      <c r="C1794" s="102">
        <v>21</v>
      </c>
    </row>
    <row r="1795" spans="1:3" x14ac:dyDescent="0.25">
      <c r="A1795" s="101">
        <v>347022</v>
      </c>
      <c r="B1795" s="101" t="s">
        <v>96</v>
      </c>
      <c r="C1795" s="101">
        <v>21</v>
      </c>
    </row>
    <row r="1796" spans="1:3" x14ac:dyDescent="0.25">
      <c r="A1796" s="101">
        <v>349021</v>
      </c>
      <c r="B1796" s="101" t="s">
        <v>96</v>
      </c>
      <c r="C1796" s="101">
        <v>21</v>
      </c>
    </row>
    <row r="1797" spans="1:3" x14ac:dyDescent="0.25">
      <c r="A1797" s="101">
        <v>410022</v>
      </c>
      <c r="B1797" s="101" t="s">
        <v>96</v>
      </c>
      <c r="C1797" s="101">
        <v>21</v>
      </c>
    </row>
    <row r="1798" spans="1:3" x14ac:dyDescent="0.25">
      <c r="A1798" s="101">
        <v>410058</v>
      </c>
      <c r="B1798" s="101" t="s">
        <v>96</v>
      </c>
      <c r="C1798" s="101">
        <v>21</v>
      </c>
    </row>
    <row r="1799" spans="1:3" x14ac:dyDescent="0.25">
      <c r="A1799" s="101">
        <v>70003</v>
      </c>
      <c r="B1799" s="101" t="s">
        <v>95</v>
      </c>
      <c r="C1799" s="101">
        <v>22</v>
      </c>
    </row>
    <row r="1800" spans="1:3" x14ac:dyDescent="0.25">
      <c r="A1800" s="101">
        <v>70004</v>
      </c>
      <c r="B1800" s="101" t="s">
        <v>95</v>
      </c>
      <c r="C1800" s="101">
        <v>22</v>
      </c>
    </row>
    <row r="1801" spans="1:3" x14ac:dyDescent="0.25">
      <c r="A1801" s="101">
        <v>70007</v>
      </c>
      <c r="B1801" s="101" t="s">
        <v>95</v>
      </c>
      <c r="C1801" s="101">
        <v>22</v>
      </c>
    </row>
    <row r="1802" spans="1:3" x14ac:dyDescent="0.25">
      <c r="A1802" s="101">
        <v>70008</v>
      </c>
      <c r="B1802" s="101" t="s">
        <v>95</v>
      </c>
      <c r="C1802" s="101">
        <v>22</v>
      </c>
    </row>
    <row r="1803" spans="1:3" x14ac:dyDescent="0.25">
      <c r="A1803" s="101">
        <v>70010</v>
      </c>
      <c r="B1803" s="101" t="s">
        <v>95</v>
      </c>
      <c r="C1803" s="101">
        <v>22</v>
      </c>
    </row>
    <row r="1804" spans="1:3" x14ac:dyDescent="0.25">
      <c r="A1804" s="101">
        <v>70012</v>
      </c>
      <c r="B1804" s="101" t="s">
        <v>95</v>
      </c>
      <c r="C1804" s="101">
        <v>22</v>
      </c>
    </row>
    <row r="1805" spans="1:3" x14ac:dyDescent="0.25">
      <c r="A1805" s="101">
        <v>200009</v>
      </c>
      <c r="B1805" s="101" t="s">
        <v>95</v>
      </c>
      <c r="C1805" s="101">
        <v>22</v>
      </c>
    </row>
    <row r="1806" spans="1:3" x14ac:dyDescent="0.25">
      <c r="A1806" s="101">
        <v>220013</v>
      </c>
      <c r="B1806" s="101" t="s">
        <v>95</v>
      </c>
      <c r="C1806" s="101">
        <v>22</v>
      </c>
    </row>
    <row r="1807" spans="1:3" x14ac:dyDescent="0.25">
      <c r="A1807" s="101">
        <v>220018</v>
      </c>
      <c r="B1807" s="101" t="s">
        <v>95</v>
      </c>
      <c r="C1807" s="101">
        <v>22</v>
      </c>
    </row>
    <row r="1808" spans="1:3" x14ac:dyDescent="0.25">
      <c r="A1808" s="101">
        <v>220095</v>
      </c>
      <c r="B1808" s="101" t="s">
        <v>95</v>
      </c>
      <c r="C1808" s="101">
        <v>22</v>
      </c>
    </row>
    <row r="1809" spans="1:3" x14ac:dyDescent="0.25">
      <c r="A1809" s="102">
        <v>220096</v>
      </c>
      <c r="B1809" s="102" t="s">
        <v>95</v>
      </c>
      <c r="C1809" s="102">
        <v>22</v>
      </c>
    </row>
    <row r="1810" spans="1:3" x14ac:dyDescent="0.25">
      <c r="A1810" s="101">
        <v>310016</v>
      </c>
      <c r="B1810" s="101" t="s">
        <v>95</v>
      </c>
      <c r="C1810" s="101">
        <v>22</v>
      </c>
    </row>
    <row r="1811" spans="1:3" x14ac:dyDescent="0.25">
      <c r="A1811" s="101">
        <v>310021</v>
      </c>
      <c r="B1811" s="101" t="s">
        <v>95</v>
      </c>
      <c r="C1811" s="101">
        <v>22</v>
      </c>
    </row>
    <row r="1812" spans="1:3" x14ac:dyDescent="0.25">
      <c r="A1812" s="101">
        <v>310023</v>
      </c>
      <c r="B1812" s="101" t="s">
        <v>95</v>
      </c>
      <c r="C1812" s="101">
        <v>22</v>
      </c>
    </row>
    <row r="1813" spans="1:3" x14ac:dyDescent="0.25">
      <c r="A1813" s="101">
        <v>310026</v>
      </c>
      <c r="B1813" s="101" t="s">
        <v>95</v>
      </c>
      <c r="C1813" s="101">
        <v>22</v>
      </c>
    </row>
    <row r="1814" spans="1:3" x14ac:dyDescent="0.25">
      <c r="A1814" s="101">
        <v>310030</v>
      </c>
      <c r="B1814" s="101" t="s">
        <v>95</v>
      </c>
      <c r="C1814" s="101">
        <v>22</v>
      </c>
    </row>
    <row r="1815" spans="1:3" x14ac:dyDescent="0.25">
      <c r="A1815" s="101">
        <v>310034</v>
      </c>
      <c r="B1815" s="101" t="s">
        <v>95</v>
      </c>
      <c r="C1815" s="101">
        <v>22</v>
      </c>
    </row>
    <row r="1816" spans="1:3" x14ac:dyDescent="0.25">
      <c r="A1816" s="101">
        <v>310035</v>
      </c>
      <c r="B1816" s="101" t="s">
        <v>95</v>
      </c>
      <c r="C1816" s="101">
        <v>22</v>
      </c>
    </row>
    <row r="1817" spans="1:3" x14ac:dyDescent="0.25">
      <c r="A1817" s="101">
        <v>310036</v>
      </c>
      <c r="B1817" s="101" t="s">
        <v>95</v>
      </c>
      <c r="C1817" s="101">
        <v>22</v>
      </c>
    </row>
    <row r="1818" spans="1:3" x14ac:dyDescent="0.25">
      <c r="A1818" s="101">
        <v>310037</v>
      </c>
      <c r="B1818" s="101" t="s">
        <v>95</v>
      </c>
      <c r="C1818" s="101">
        <v>22</v>
      </c>
    </row>
    <row r="1819" spans="1:3" x14ac:dyDescent="0.25">
      <c r="A1819" s="101">
        <v>310046</v>
      </c>
      <c r="B1819" s="101" t="s">
        <v>95</v>
      </c>
      <c r="C1819" s="101">
        <v>22</v>
      </c>
    </row>
    <row r="1820" spans="1:3" x14ac:dyDescent="0.25">
      <c r="A1820" s="101">
        <v>310047</v>
      </c>
      <c r="B1820" s="101" t="s">
        <v>95</v>
      </c>
      <c r="C1820" s="101">
        <v>22</v>
      </c>
    </row>
    <row r="1821" spans="1:3" x14ac:dyDescent="0.25">
      <c r="A1821" s="101">
        <v>310049</v>
      </c>
      <c r="B1821" s="101" t="s">
        <v>95</v>
      </c>
      <c r="C1821" s="101">
        <v>22</v>
      </c>
    </row>
    <row r="1822" spans="1:3" x14ac:dyDescent="0.25">
      <c r="A1822" s="107">
        <v>310050</v>
      </c>
      <c r="B1822" s="101" t="s">
        <v>95</v>
      </c>
      <c r="C1822" s="101">
        <v>22</v>
      </c>
    </row>
    <row r="1823" spans="1:3" x14ac:dyDescent="0.25">
      <c r="A1823" s="101">
        <v>310051</v>
      </c>
      <c r="B1823" s="101" t="s">
        <v>95</v>
      </c>
      <c r="C1823" s="101">
        <v>22</v>
      </c>
    </row>
    <row r="1824" spans="1:3" x14ac:dyDescent="0.25">
      <c r="A1824" s="101">
        <v>330024</v>
      </c>
      <c r="B1824" s="101" t="s">
        <v>95</v>
      </c>
      <c r="C1824" s="101">
        <v>22</v>
      </c>
    </row>
    <row r="1825" spans="1:3" x14ac:dyDescent="0.25">
      <c r="A1825" s="101">
        <v>330025</v>
      </c>
      <c r="B1825" s="101" t="s">
        <v>95</v>
      </c>
      <c r="C1825" s="101">
        <v>22</v>
      </c>
    </row>
    <row r="1826" spans="1:3" x14ac:dyDescent="0.25">
      <c r="A1826" s="101">
        <v>330029</v>
      </c>
      <c r="B1826" s="101" t="s">
        <v>95</v>
      </c>
      <c r="C1826" s="101">
        <v>22</v>
      </c>
    </row>
    <row r="1827" spans="1:3" x14ac:dyDescent="0.25">
      <c r="A1827" s="101">
        <v>330031</v>
      </c>
      <c r="B1827" s="101" t="s">
        <v>95</v>
      </c>
      <c r="C1827" s="101">
        <v>22</v>
      </c>
    </row>
    <row r="1828" spans="1:3" x14ac:dyDescent="0.25">
      <c r="A1828" s="101">
        <v>330032</v>
      </c>
      <c r="B1828" s="101" t="s">
        <v>95</v>
      </c>
      <c r="C1828" s="101">
        <v>22</v>
      </c>
    </row>
    <row r="1829" spans="1:3" x14ac:dyDescent="0.25">
      <c r="A1829" s="101">
        <v>330034</v>
      </c>
      <c r="B1829" s="101" t="s">
        <v>95</v>
      </c>
      <c r="C1829" s="101">
        <v>22</v>
      </c>
    </row>
    <row r="1830" spans="1:3" x14ac:dyDescent="0.25">
      <c r="A1830" s="101">
        <v>330039</v>
      </c>
      <c r="B1830" s="101" t="s">
        <v>95</v>
      </c>
      <c r="C1830" s="101">
        <v>22</v>
      </c>
    </row>
    <row r="1831" spans="1:3" x14ac:dyDescent="0.25">
      <c r="A1831" s="101">
        <v>330045</v>
      </c>
      <c r="B1831" s="101" t="s">
        <v>95</v>
      </c>
      <c r="C1831" s="101">
        <v>22</v>
      </c>
    </row>
    <row r="1832" spans="1:3" x14ac:dyDescent="0.25">
      <c r="A1832" s="101">
        <v>330049</v>
      </c>
      <c r="B1832" s="101" t="s">
        <v>95</v>
      </c>
      <c r="C1832" s="101">
        <v>22</v>
      </c>
    </row>
    <row r="1833" spans="1:3" x14ac:dyDescent="0.25">
      <c r="A1833" s="101">
        <v>330050</v>
      </c>
      <c r="B1833" s="101" t="s">
        <v>95</v>
      </c>
      <c r="C1833" s="101">
        <v>22</v>
      </c>
    </row>
    <row r="1834" spans="1:3" x14ac:dyDescent="0.25">
      <c r="A1834" s="101">
        <v>330051</v>
      </c>
      <c r="B1834" s="101" t="s">
        <v>95</v>
      </c>
      <c r="C1834" s="101">
        <v>22</v>
      </c>
    </row>
    <row r="1835" spans="1:3" x14ac:dyDescent="0.25">
      <c r="A1835" s="101">
        <v>330052</v>
      </c>
      <c r="B1835" s="101" t="s">
        <v>95</v>
      </c>
      <c r="C1835" s="101">
        <v>22</v>
      </c>
    </row>
    <row r="1836" spans="1:3" x14ac:dyDescent="0.25">
      <c r="A1836" s="101">
        <v>330053</v>
      </c>
      <c r="B1836" s="101" t="s">
        <v>95</v>
      </c>
      <c r="C1836" s="101">
        <v>22</v>
      </c>
    </row>
    <row r="1837" spans="1:3" x14ac:dyDescent="0.25">
      <c r="A1837" s="101">
        <v>330055</v>
      </c>
      <c r="B1837" s="101" t="s">
        <v>95</v>
      </c>
      <c r="C1837" s="101">
        <v>22</v>
      </c>
    </row>
    <row r="1838" spans="1:3" x14ac:dyDescent="0.25">
      <c r="A1838" s="101">
        <v>330057</v>
      </c>
      <c r="B1838" s="101" t="s">
        <v>95</v>
      </c>
      <c r="C1838" s="101">
        <v>22</v>
      </c>
    </row>
    <row r="1839" spans="1:3" x14ac:dyDescent="0.25">
      <c r="A1839" s="101">
        <v>330059</v>
      </c>
      <c r="B1839" s="101" t="s">
        <v>95</v>
      </c>
      <c r="C1839" s="101">
        <v>22</v>
      </c>
    </row>
    <row r="1840" spans="1:3" x14ac:dyDescent="0.25">
      <c r="A1840" s="101">
        <v>330060</v>
      </c>
      <c r="B1840" s="101" t="s">
        <v>95</v>
      </c>
      <c r="C1840" s="101">
        <v>22</v>
      </c>
    </row>
    <row r="1841" spans="1:3" x14ac:dyDescent="0.25">
      <c r="A1841" s="101">
        <v>330061</v>
      </c>
      <c r="B1841" s="101" t="s">
        <v>95</v>
      </c>
      <c r="C1841" s="101">
        <v>22</v>
      </c>
    </row>
    <row r="1842" spans="1:3" x14ac:dyDescent="0.25">
      <c r="A1842" s="101">
        <v>330062</v>
      </c>
      <c r="B1842" s="101" t="s">
        <v>95</v>
      </c>
      <c r="C1842" s="101">
        <v>22</v>
      </c>
    </row>
    <row r="1843" spans="1:3" x14ac:dyDescent="0.25">
      <c r="A1843" s="101">
        <v>330063</v>
      </c>
      <c r="B1843" s="101" t="s">
        <v>95</v>
      </c>
      <c r="C1843" s="101">
        <v>22</v>
      </c>
    </row>
    <row r="1844" spans="1:3" x14ac:dyDescent="0.25">
      <c r="A1844" s="101">
        <v>330071</v>
      </c>
      <c r="B1844" s="101" t="s">
        <v>95</v>
      </c>
      <c r="C1844" s="101">
        <v>22</v>
      </c>
    </row>
    <row r="1845" spans="1:3" x14ac:dyDescent="0.25">
      <c r="A1845" s="101">
        <v>330073</v>
      </c>
      <c r="B1845" s="101" t="s">
        <v>95</v>
      </c>
      <c r="C1845" s="101">
        <v>22</v>
      </c>
    </row>
    <row r="1846" spans="1:3" x14ac:dyDescent="0.25">
      <c r="A1846" s="101">
        <v>330074</v>
      </c>
      <c r="B1846" s="101" t="s">
        <v>95</v>
      </c>
      <c r="C1846" s="101">
        <v>22</v>
      </c>
    </row>
    <row r="1847" spans="1:3" x14ac:dyDescent="0.25">
      <c r="A1847" s="101">
        <v>330076</v>
      </c>
      <c r="B1847" s="101" t="s">
        <v>95</v>
      </c>
      <c r="C1847" s="101">
        <v>22</v>
      </c>
    </row>
    <row r="1848" spans="1:3" x14ac:dyDescent="0.25">
      <c r="A1848" s="101">
        <v>330079</v>
      </c>
      <c r="B1848" s="101" t="s">
        <v>95</v>
      </c>
      <c r="C1848" s="101">
        <v>22</v>
      </c>
    </row>
    <row r="1849" spans="1:3" x14ac:dyDescent="0.25">
      <c r="A1849" s="101">
        <v>330081</v>
      </c>
      <c r="B1849" s="101" t="s">
        <v>95</v>
      </c>
      <c r="C1849" s="101">
        <v>22</v>
      </c>
    </row>
    <row r="1850" spans="1:3" x14ac:dyDescent="0.25">
      <c r="A1850" s="101">
        <v>330082</v>
      </c>
      <c r="B1850" s="101" t="s">
        <v>95</v>
      </c>
      <c r="C1850" s="101">
        <v>22</v>
      </c>
    </row>
    <row r="1851" spans="1:3" x14ac:dyDescent="0.25">
      <c r="A1851" s="108">
        <v>330083</v>
      </c>
      <c r="B1851" s="107" t="s">
        <v>95</v>
      </c>
      <c r="C1851" s="109">
        <v>83</v>
      </c>
    </row>
    <row r="1852" spans="1:3" x14ac:dyDescent="0.25">
      <c r="A1852" s="101">
        <v>330084</v>
      </c>
      <c r="B1852" s="101" t="s">
        <v>95</v>
      </c>
      <c r="C1852" s="101">
        <v>22</v>
      </c>
    </row>
    <row r="1853" spans="1:3" x14ac:dyDescent="0.25">
      <c r="A1853" s="101">
        <v>330086</v>
      </c>
      <c r="B1853" s="101" t="s">
        <v>95</v>
      </c>
      <c r="C1853" s="101">
        <v>22</v>
      </c>
    </row>
    <row r="1854" spans="1:3" x14ac:dyDescent="0.25">
      <c r="A1854" s="101">
        <v>330087</v>
      </c>
      <c r="B1854" s="101" t="s">
        <v>95</v>
      </c>
      <c r="C1854" s="101">
        <v>22</v>
      </c>
    </row>
    <row r="1855" spans="1:3" x14ac:dyDescent="0.25">
      <c r="A1855" s="101">
        <v>330089</v>
      </c>
      <c r="B1855" s="101" t="s">
        <v>95</v>
      </c>
      <c r="C1855" s="101">
        <v>22</v>
      </c>
    </row>
    <row r="1856" spans="1:3" x14ac:dyDescent="0.25">
      <c r="A1856" s="101">
        <v>330090</v>
      </c>
      <c r="B1856" s="101" t="s">
        <v>95</v>
      </c>
      <c r="C1856" s="101">
        <v>22</v>
      </c>
    </row>
    <row r="1857" spans="1:3" x14ac:dyDescent="0.25">
      <c r="A1857" s="101">
        <v>330091</v>
      </c>
      <c r="B1857" s="101" t="s">
        <v>95</v>
      </c>
      <c r="C1857" s="101">
        <v>22</v>
      </c>
    </row>
    <row r="1858" spans="1:3" x14ac:dyDescent="0.25">
      <c r="A1858" s="101">
        <v>330096</v>
      </c>
      <c r="B1858" s="101" t="s">
        <v>95</v>
      </c>
      <c r="C1858" s="101">
        <v>22</v>
      </c>
    </row>
    <row r="1859" spans="1:3" x14ac:dyDescent="0.25">
      <c r="A1859" s="101">
        <v>330097</v>
      </c>
      <c r="B1859" s="101" t="s">
        <v>95</v>
      </c>
      <c r="C1859" s="101">
        <v>22</v>
      </c>
    </row>
    <row r="1860" spans="1:3" x14ac:dyDescent="0.25">
      <c r="A1860" s="101">
        <v>330099</v>
      </c>
      <c r="B1860" s="101" t="s">
        <v>95</v>
      </c>
      <c r="C1860" s="101">
        <v>22</v>
      </c>
    </row>
    <row r="1861" spans="1:3" x14ac:dyDescent="0.25">
      <c r="A1861" s="101">
        <v>330101</v>
      </c>
      <c r="B1861" s="101" t="s">
        <v>95</v>
      </c>
      <c r="C1861" s="101">
        <v>22</v>
      </c>
    </row>
    <row r="1862" spans="1:3" x14ac:dyDescent="0.25">
      <c r="A1862" s="101">
        <v>330103</v>
      </c>
      <c r="B1862" s="101" t="s">
        <v>95</v>
      </c>
      <c r="C1862" s="101">
        <v>22</v>
      </c>
    </row>
    <row r="1863" spans="1:3" x14ac:dyDescent="0.25">
      <c r="A1863" s="101">
        <v>330105</v>
      </c>
      <c r="B1863" s="101" t="s">
        <v>95</v>
      </c>
      <c r="C1863" s="101">
        <v>22</v>
      </c>
    </row>
    <row r="1864" spans="1:3" x14ac:dyDescent="0.25">
      <c r="A1864" s="101">
        <v>330106</v>
      </c>
      <c r="B1864" s="101" t="s">
        <v>95</v>
      </c>
      <c r="C1864" s="101">
        <v>22</v>
      </c>
    </row>
    <row r="1865" spans="1:3" x14ac:dyDescent="0.25">
      <c r="A1865" s="101">
        <v>330107</v>
      </c>
      <c r="B1865" s="101" t="s">
        <v>95</v>
      </c>
      <c r="C1865" s="101">
        <v>22</v>
      </c>
    </row>
    <row r="1866" spans="1:3" x14ac:dyDescent="0.25">
      <c r="A1866" s="101">
        <v>330108</v>
      </c>
      <c r="B1866" s="101" t="s">
        <v>95</v>
      </c>
      <c r="C1866" s="101">
        <v>22</v>
      </c>
    </row>
    <row r="1867" spans="1:3" x14ac:dyDescent="0.25">
      <c r="A1867" s="101">
        <v>330110</v>
      </c>
      <c r="B1867" s="101" t="s">
        <v>95</v>
      </c>
      <c r="C1867" s="101">
        <v>22</v>
      </c>
    </row>
    <row r="1868" spans="1:3" x14ac:dyDescent="0.25">
      <c r="A1868" s="101">
        <v>330115</v>
      </c>
      <c r="B1868" s="101" t="s">
        <v>95</v>
      </c>
      <c r="C1868" s="101">
        <v>22</v>
      </c>
    </row>
    <row r="1869" spans="1:3" x14ac:dyDescent="0.25">
      <c r="A1869" s="101">
        <v>330116</v>
      </c>
      <c r="B1869" s="101" t="s">
        <v>95</v>
      </c>
      <c r="C1869" s="101">
        <v>22</v>
      </c>
    </row>
    <row r="1870" spans="1:3" x14ac:dyDescent="0.25">
      <c r="A1870" s="101">
        <v>330118</v>
      </c>
      <c r="B1870" s="101" t="s">
        <v>95</v>
      </c>
      <c r="C1870" s="101">
        <v>22</v>
      </c>
    </row>
    <row r="1871" spans="1:3" x14ac:dyDescent="0.25">
      <c r="A1871" s="102">
        <v>330119</v>
      </c>
      <c r="B1871" s="102" t="s">
        <v>95</v>
      </c>
      <c r="C1871" s="101">
        <v>22</v>
      </c>
    </row>
    <row r="1872" spans="1:3" x14ac:dyDescent="0.25">
      <c r="A1872" s="101">
        <v>330121</v>
      </c>
      <c r="B1872" s="101" t="s">
        <v>95</v>
      </c>
      <c r="C1872" s="101">
        <v>22</v>
      </c>
    </row>
    <row r="1873" spans="1:3" x14ac:dyDescent="0.25">
      <c r="A1873" s="107">
        <v>330122</v>
      </c>
      <c r="B1873" s="107" t="s">
        <v>95</v>
      </c>
      <c r="C1873" s="101">
        <v>22</v>
      </c>
    </row>
    <row r="1874" spans="1:3" x14ac:dyDescent="0.25">
      <c r="A1874" s="107">
        <v>330124</v>
      </c>
      <c r="B1874" s="107" t="s">
        <v>95</v>
      </c>
      <c r="C1874" s="101">
        <v>22</v>
      </c>
    </row>
    <row r="1875" spans="1:3" x14ac:dyDescent="0.25">
      <c r="A1875" s="101">
        <v>330130</v>
      </c>
      <c r="B1875" s="101" t="s">
        <v>95</v>
      </c>
      <c r="C1875" s="101">
        <v>22</v>
      </c>
    </row>
    <row r="1876" spans="1:3" x14ac:dyDescent="0.25">
      <c r="A1876" s="101">
        <v>330131</v>
      </c>
      <c r="B1876" s="101" t="s">
        <v>95</v>
      </c>
      <c r="C1876" s="101">
        <v>22</v>
      </c>
    </row>
    <row r="1877" spans="1:3" x14ac:dyDescent="0.25">
      <c r="A1877" s="102">
        <v>330134</v>
      </c>
      <c r="B1877" s="102" t="s">
        <v>95</v>
      </c>
      <c r="C1877" s="102">
        <v>22</v>
      </c>
    </row>
    <row r="1878" spans="1:3" x14ac:dyDescent="0.25">
      <c r="A1878" s="101">
        <v>339022</v>
      </c>
      <c r="B1878" s="101" t="s">
        <v>95</v>
      </c>
      <c r="C1878" s="101">
        <v>22</v>
      </c>
    </row>
    <row r="1879" spans="1:3" x14ac:dyDescent="0.25">
      <c r="A1879" s="107">
        <v>90009</v>
      </c>
      <c r="B1879" s="107" t="s">
        <v>111</v>
      </c>
      <c r="C1879" s="102">
        <v>6</v>
      </c>
    </row>
    <row r="1880" spans="1:3" x14ac:dyDescent="0.25">
      <c r="A1880" s="101">
        <v>50005</v>
      </c>
      <c r="B1880" s="101" t="s">
        <v>315</v>
      </c>
      <c r="C1880" s="101">
        <v>4</v>
      </c>
    </row>
    <row r="1881" spans="1:3" x14ac:dyDescent="0.25">
      <c r="A1881" s="101">
        <v>50006</v>
      </c>
      <c r="B1881" s="101" t="s">
        <v>315</v>
      </c>
      <c r="C1881" s="101">
        <v>4</v>
      </c>
    </row>
    <row r="1882" spans="1:3" x14ac:dyDescent="0.25">
      <c r="A1882" s="101">
        <v>50008</v>
      </c>
      <c r="B1882" s="101" t="s">
        <v>315</v>
      </c>
      <c r="C1882" s="101">
        <v>4</v>
      </c>
    </row>
    <row r="1883" spans="1:3" x14ac:dyDescent="0.25">
      <c r="A1883" s="101">
        <v>50009</v>
      </c>
      <c r="B1883" s="101" t="s">
        <v>315</v>
      </c>
      <c r="C1883" s="101">
        <v>4</v>
      </c>
    </row>
    <row r="1884" spans="1:3" x14ac:dyDescent="0.25">
      <c r="A1884" s="101">
        <v>50010</v>
      </c>
      <c r="B1884" s="101" t="s">
        <v>315</v>
      </c>
      <c r="C1884" s="101">
        <v>4</v>
      </c>
    </row>
    <row r="1885" spans="1:3" x14ac:dyDescent="0.25">
      <c r="A1885" s="101">
        <v>50011</v>
      </c>
      <c r="B1885" s="101" t="s">
        <v>315</v>
      </c>
      <c r="C1885" s="101">
        <v>4</v>
      </c>
    </row>
    <row r="1886" spans="1:3" x14ac:dyDescent="0.25">
      <c r="A1886" s="101">
        <v>50013</v>
      </c>
      <c r="B1886" s="101" t="s">
        <v>315</v>
      </c>
      <c r="C1886" s="101">
        <v>4</v>
      </c>
    </row>
    <row r="1887" spans="1:3" x14ac:dyDescent="0.25">
      <c r="A1887" s="101">
        <v>50014</v>
      </c>
      <c r="B1887" s="101" t="s">
        <v>315</v>
      </c>
      <c r="C1887" s="101">
        <v>4</v>
      </c>
    </row>
    <row r="1888" spans="1:3" x14ac:dyDescent="0.25">
      <c r="A1888" s="101">
        <v>50015</v>
      </c>
      <c r="B1888" s="101" t="s">
        <v>315</v>
      </c>
      <c r="C1888" s="101">
        <v>4</v>
      </c>
    </row>
    <row r="1889" spans="1:3" x14ac:dyDescent="0.25">
      <c r="A1889" s="101">
        <v>50018</v>
      </c>
      <c r="B1889" s="101" t="s">
        <v>315</v>
      </c>
      <c r="C1889" s="101">
        <v>4</v>
      </c>
    </row>
    <row r="1890" spans="1:3" x14ac:dyDescent="0.25">
      <c r="A1890" s="101">
        <v>50019</v>
      </c>
      <c r="B1890" s="101" t="s">
        <v>315</v>
      </c>
      <c r="C1890" s="101">
        <v>4</v>
      </c>
    </row>
    <row r="1891" spans="1:3" x14ac:dyDescent="0.25">
      <c r="A1891" s="101">
        <v>50020</v>
      </c>
      <c r="B1891" s="101" t="s">
        <v>315</v>
      </c>
      <c r="C1891" s="101">
        <v>4</v>
      </c>
    </row>
    <row r="1892" spans="1:3" x14ac:dyDescent="0.25">
      <c r="A1892" s="101">
        <v>50021</v>
      </c>
      <c r="B1892" s="101" t="s">
        <v>315</v>
      </c>
      <c r="C1892" s="101">
        <v>4</v>
      </c>
    </row>
    <row r="1893" spans="1:3" x14ac:dyDescent="0.25">
      <c r="A1893" s="101">
        <v>50022</v>
      </c>
      <c r="B1893" s="101" t="s">
        <v>315</v>
      </c>
      <c r="C1893" s="101">
        <v>4</v>
      </c>
    </row>
    <row r="1894" spans="1:3" x14ac:dyDescent="0.25">
      <c r="A1894" s="101">
        <v>50023</v>
      </c>
      <c r="B1894" s="101" t="s">
        <v>315</v>
      </c>
      <c r="C1894" s="101">
        <v>4</v>
      </c>
    </row>
    <row r="1895" spans="1:3" x14ac:dyDescent="0.25">
      <c r="A1895" s="101">
        <v>50024</v>
      </c>
      <c r="B1895" s="101" t="s">
        <v>315</v>
      </c>
      <c r="C1895" s="101">
        <v>4</v>
      </c>
    </row>
    <row r="1896" spans="1:3" x14ac:dyDescent="0.25">
      <c r="A1896" s="101">
        <v>50025</v>
      </c>
      <c r="B1896" s="101" t="s">
        <v>315</v>
      </c>
      <c r="C1896" s="101">
        <v>4</v>
      </c>
    </row>
    <row r="1897" spans="1:3" x14ac:dyDescent="0.25">
      <c r="A1897" s="101">
        <v>50028</v>
      </c>
      <c r="B1897" s="101" t="s">
        <v>315</v>
      </c>
      <c r="C1897" s="101">
        <v>4</v>
      </c>
    </row>
    <row r="1898" spans="1:3" x14ac:dyDescent="0.25">
      <c r="A1898" s="101">
        <v>50029</v>
      </c>
      <c r="B1898" s="101" t="s">
        <v>315</v>
      </c>
      <c r="C1898" s="101">
        <v>4</v>
      </c>
    </row>
    <row r="1899" spans="1:3" x14ac:dyDescent="0.25">
      <c r="A1899" s="101">
        <v>50031</v>
      </c>
      <c r="B1899" s="101" t="s">
        <v>315</v>
      </c>
      <c r="C1899" s="101">
        <v>4</v>
      </c>
    </row>
    <row r="1900" spans="1:3" x14ac:dyDescent="0.25">
      <c r="A1900" s="101">
        <v>50033</v>
      </c>
      <c r="B1900" s="101" t="s">
        <v>315</v>
      </c>
      <c r="C1900" s="101">
        <v>4</v>
      </c>
    </row>
    <row r="1901" spans="1:3" x14ac:dyDescent="0.25">
      <c r="A1901" s="101">
        <v>50034</v>
      </c>
      <c r="B1901" s="101" t="s">
        <v>315</v>
      </c>
      <c r="C1901" s="101">
        <v>4</v>
      </c>
    </row>
    <row r="1902" spans="1:3" x14ac:dyDescent="0.25">
      <c r="A1902" s="101">
        <v>50035</v>
      </c>
      <c r="B1902" s="101" t="s">
        <v>315</v>
      </c>
      <c r="C1902" s="101">
        <v>4</v>
      </c>
    </row>
    <row r="1903" spans="1:3" x14ac:dyDescent="0.25">
      <c r="A1903" s="101">
        <v>50036</v>
      </c>
      <c r="B1903" s="101" t="s">
        <v>315</v>
      </c>
      <c r="C1903" s="101">
        <v>4</v>
      </c>
    </row>
    <row r="1904" spans="1:3" x14ac:dyDescent="0.25">
      <c r="A1904" s="101">
        <v>50037</v>
      </c>
      <c r="B1904" s="101" t="s">
        <v>315</v>
      </c>
      <c r="C1904" s="101">
        <v>4</v>
      </c>
    </row>
    <row r="1905" spans="1:3" x14ac:dyDescent="0.25">
      <c r="A1905" s="101">
        <v>50038</v>
      </c>
      <c r="B1905" s="101" t="s">
        <v>315</v>
      </c>
      <c r="C1905" s="101">
        <v>4</v>
      </c>
    </row>
    <row r="1906" spans="1:3" x14ac:dyDescent="0.25">
      <c r="A1906" s="101">
        <v>50040</v>
      </c>
      <c r="B1906" s="101" t="s">
        <v>315</v>
      </c>
      <c r="C1906" s="101">
        <v>4</v>
      </c>
    </row>
    <row r="1907" spans="1:3" x14ac:dyDescent="0.25">
      <c r="A1907" s="101">
        <v>50041</v>
      </c>
      <c r="B1907" s="101" t="s">
        <v>315</v>
      </c>
      <c r="C1907" s="101">
        <v>4</v>
      </c>
    </row>
    <row r="1908" spans="1:3" x14ac:dyDescent="0.25">
      <c r="A1908" s="101">
        <v>50042</v>
      </c>
      <c r="B1908" s="101" t="s">
        <v>315</v>
      </c>
      <c r="C1908" s="101">
        <v>4</v>
      </c>
    </row>
    <row r="1909" spans="1:3" x14ac:dyDescent="0.25">
      <c r="A1909" s="101">
        <v>50043</v>
      </c>
      <c r="B1909" s="101" t="s">
        <v>315</v>
      </c>
      <c r="C1909" s="101">
        <v>4</v>
      </c>
    </row>
    <row r="1910" spans="1:3" x14ac:dyDescent="0.25">
      <c r="A1910" s="101">
        <v>50044</v>
      </c>
      <c r="B1910" s="101" t="s">
        <v>315</v>
      </c>
      <c r="C1910" s="101">
        <v>4</v>
      </c>
    </row>
    <row r="1911" spans="1:3" x14ac:dyDescent="0.25">
      <c r="A1911" s="101">
        <v>50045</v>
      </c>
      <c r="B1911" s="101" t="s">
        <v>315</v>
      </c>
      <c r="C1911" s="101">
        <v>4</v>
      </c>
    </row>
    <row r="1912" spans="1:3" x14ac:dyDescent="0.25">
      <c r="A1912" s="101">
        <v>50047</v>
      </c>
      <c r="B1912" s="101" t="s">
        <v>315</v>
      </c>
      <c r="C1912" s="101">
        <v>4</v>
      </c>
    </row>
    <row r="1913" spans="1:3" x14ac:dyDescent="0.25">
      <c r="A1913" s="101">
        <v>50049</v>
      </c>
      <c r="B1913" s="101" t="s">
        <v>315</v>
      </c>
      <c r="C1913" s="101">
        <v>4</v>
      </c>
    </row>
    <row r="1914" spans="1:3" x14ac:dyDescent="0.25">
      <c r="A1914" s="101">
        <v>50052</v>
      </c>
      <c r="B1914" s="101" t="s">
        <v>315</v>
      </c>
      <c r="C1914" s="101">
        <v>4</v>
      </c>
    </row>
    <row r="1915" spans="1:3" x14ac:dyDescent="0.25">
      <c r="A1915" s="101">
        <v>50053</v>
      </c>
      <c r="B1915" s="101" t="s">
        <v>315</v>
      </c>
      <c r="C1915" s="101">
        <v>4</v>
      </c>
    </row>
    <row r="1916" spans="1:3" x14ac:dyDescent="0.25">
      <c r="A1916" s="101">
        <v>50054</v>
      </c>
      <c r="B1916" s="101" t="s">
        <v>315</v>
      </c>
      <c r="C1916" s="101">
        <v>4</v>
      </c>
    </row>
    <row r="1917" spans="1:3" x14ac:dyDescent="0.25">
      <c r="A1917" s="101">
        <v>50056</v>
      </c>
      <c r="B1917" s="101" t="s">
        <v>315</v>
      </c>
      <c r="C1917" s="101">
        <v>4</v>
      </c>
    </row>
    <row r="1918" spans="1:3" x14ac:dyDescent="0.25">
      <c r="A1918" s="101">
        <v>50057</v>
      </c>
      <c r="B1918" s="101" t="s">
        <v>315</v>
      </c>
      <c r="C1918" s="101">
        <v>4</v>
      </c>
    </row>
    <row r="1919" spans="1:3" x14ac:dyDescent="0.25">
      <c r="A1919" s="101">
        <v>50059</v>
      </c>
      <c r="B1919" s="101" t="s">
        <v>315</v>
      </c>
      <c r="C1919" s="101">
        <v>4</v>
      </c>
    </row>
    <row r="1920" spans="1:3" x14ac:dyDescent="0.25">
      <c r="A1920" s="101">
        <v>50060</v>
      </c>
      <c r="B1920" s="101" t="s">
        <v>315</v>
      </c>
      <c r="C1920" s="101">
        <v>4</v>
      </c>
    </row>
    <row r="1921" spans="1:3" x14ac:dyDescent="0.25">
      <c r="A1921" s="101">
        <v>50062</v>
      </c>
      <c r="B1921" s="101" t="s">
        <v>315</v>
      </c>
      <c r="C1921" s="101">
        <v>4</v>
      </c>
    </row>
    <row r="1922" spans="1:3" x14ac:dyDescent="0.25">
      <c r="A1922" s="101">
        <v>50064</v>
      </c>
      <c r="B1922" s="101" t="s">
        <v>315</v>
      </c>
      <c r="C1922" s="101">
        <v>4</v>
      </c>
    </row>
    <row r="1923" spans="1:3" x14ac:dyDescent="0.25">
      <c r="A1923" s="101">
        <v>50065</v>
      </c>
      <c r="B1923" s="101" t="s">
        <v>315</v>
      </c>
      <c r="C1923" s="101">
        <v>4</v>
      </c>
    </row>
    <row r="1924" spans="1:3" x14ac:dyDescent="0.25">
      <c r="A1924" s="101">
        <v>50066</v>
      </c>
      <c r="B1924" s="101" t="s">
        <v>315</v>
      </c>
      <c r="C1924" s="101">
        <v>4</v>
      </c>
    </row>
    <row r="1925" spans="1:3" x14ac:dyDescent="0.25">
      <c r="A1925" s="101">
        <v>50068</v>
      </c>
      <c r="B1925" s="101" t="s">
        <v>315</v>
      </c>
      <c r="C1925" s="101">
        <v>4</v>
      </c>
    </row>
    <row r="1926" spans="1:3" x14ac:dyDescent="0.25">
      <c r="A1926" s="101">
        <v>50070</v>
      </c>
      <c r="B1926" s="101" t="s">
        <v>315</v>
      </c>
      <c r="C1926" s="101">
        <v>4</v>
      </c>
    </row>
    <row r="1927" spans="1:3" x14ac:dyDescent="0.25">
      <c r="A1927" s="101">
        <v>50071</v>
      </c>
      <c r="B1927" s="101" t="s">
        <v>315</v>
      </c>
      <c r="C1927" s="101">
        <v>4</v>
      </c>
    </row>
    <row r="1928" spans="1:3" x14ac:dyDescent="0.25">
      <c r="A1928" s="101">
        <v>50072</v>
      </c>
      <c r="B1928" s="101" t="s">
        <v>315</v>
      </c>
      <c r="C1928" s="101">
        <v>4</v>
      </c>
    </row>
    <row r="1929" spans="1:3" x14ac:dyDescent="0.25">
      <c r="A1929" s="101">
        <v>50073</v>
      </c>
      <c r="B1929" s="101" t="s">
        <v>315</v>
      </c>
      <c r="C1929" s="101">
        <v>4</v>
      </c>
    </row>
    <row r="1930" spans="1:3" x14ac:dyDescent="0.25">
      <c r="A1930" s="101">
        <v>50220</v>
      </c>
      <c r="B1930" s="101" t="s">
        <v>315</v>
      </c>
      <c r="C1930" s="101">
        <v>4</v>
      </c>
    </row>
    <row r="1931" spans="1:3" x14ac:dyDescent="0.25">
      <c r="A1931" s="101">
        <v>50222</v>
      </c>
      <c r="B1931" s="101" t="s">
        <v>315</v>
      </c>
      <c r="C1931" s="101">
        <v>4</v>
      </c>
    </row>
    <row r="1932" spans="1:3" x14ac:dyDescent="0.25">
      <c r="A1932" s="101">
        <v>50242</v>
      </c>
      <c r="B1932" s="101" t="s">
        <v>315</v>
      </c>
      <c r="C1932" s="101">
        <v>4</v>
      </c>
    </row>
    <row r="1933" spans="1:3" x14ac:dyDescent="0.25">
      <c r="A1933" s="101">
        <v>50262</v>
      </c>
      <c r="B1933" s="101" t="s">
        <v>315</v>
      </c>
      <c r="C1933" s="101">
        <v>4</v>
      </c>
    </row>
    <row r="1934" spans="1:3" x14ac:dyDescent="0.25">
      <c r="A1934" s="101">
        <v>50273</v>
      </c>
      <c r="B1934" s="101" t="s">
        <v>315</v>
      </c>
      <c r="C1934" s="101">
        <v>4</v>
      </c>
    </row>
    <row r="1935" spans="1:3" x14ac:dyDescent="0.25">
      <c r="A1935" s="101">
        <v>50282</v>
      </c>
      <c r="B1935" s="101" t="s">
        <v>315</v>
      </c>
      <c r="C1935" s="101">
        <v>4</v>
      </c>
    </row>
    <row r="1936" spans="1:3" x14ac:dyDescent="0.25">
      <c r="A1936" s="101">
        <v>50294</v>
      </c>
      <c r="B1936" s="101" t="s">
        <v>315</v>
      </c>
      <c r="C1936" s="101">
        <v>4</v>
      </c>
    </row>
    <row r="1937" spans="1:4" x14ac:dyDescent="0.25">
      <c r="A1937" s="101">
        <v>50298</v>
      </c>
      <c r="B1937" s="101" t="s">
        <v>315</v>
      </c>
      <c r="C1937" s="101">
        <v>4</v>
      </c>
    </row>
    <row r="1938" spans="1:4" x14ac:dyDescent="0.25">
      <c r="A1938" s="101">
        <v>50299</v>
      </c>
      <c r="B1938" s="101" t="s">
        <v>315</v>
      </c>
      <c r="C1938" s="101">
        <v>4</v>
      </c>
    </row>
    <row r="1939" spans="1:4" x14ac:dyDescent="0.25">
      <c r="A1939" s="101">
        <v>50321</v>
      </c>
      <c r="B1939" s="101" t="s">
        <v>315</v>
      </c>
      <c r="C1939" s="101">
        <v>4</v>
      </c>
    </row>
    <row r="1940" spans="1:4" x14ac:dyDescent="0.25">
      <c r="A1940" s="101">
        <v>50402</v>
      </c>
      <c r="B1940" s="101" t="s">
        <v>315</v>
      </c>
      <c r="C1940" s="101">
        <v>4</v>
      </c>
      <c r="D1940" s="74"/>
    </row>
    <row r="1941" spans="1:4" x14ac:dyDescent="0.25">
      <c r="A1941" s="101">
        <v>50404</v>
      </c>
      <c r="B1941" s="101" t="s">
        <v>315</v>
      </c>
      <c r="C1941" s="101">
        <v>4</v>
      </c>
      <c r="D1941" s="74"/>
    </row>
    <row r="1942" spans="1:4" x14ac:dyDescent="0.25">
      <c r="A1942" s="101">
        <v>57005</v>
      </c>
      <c r="B1942" s="101" t="s">
        <v>315</v>
      </c>
      <c r="C1942" s="101">
        <v>4</v>
      </c>
    </row>
    <row r="1943" spans="1:4" x14ac:dyDescent="0.25">
      <c r="A1943" s="102">
        <v>57006</v>
      </c>
      <c r="B1943" s="102" t="s">
        <v>315</v>
      </c>
      <c r="C1943" s="101">
        <v>4</v>
      </c>
    </row>
    <row r="1944" spans="1:4" x14ac:dyDescent="0.25">
      <c r="A1944" s="101">
        <v>57007</v>
      </c>
      <c r="B1944" s="101" t="s">
        <v>315</v>
      </c>
      <c r="C1944" s="101">
        <v>4</v>
      </c>
    </row>
    <row r="1945" spans="1:4" x14ac:dyDescent="0.25">
      <c r="A1945" s="101">
        <v>57008</v>
      </c>
      <c r="B1945" s="101" t="s">
        <v>315</v>
      </c>
      <c r="C1945" s="101">
        <v>4</v>
      </c>
    </row>
    <row r="1946" spans="1:4" x14ac:dyDescent="0.25">
      <c r="A1946" s="102">
        <v>57009</v>
      </c>
      <c r="B1946" s="102" t="s">
        <v>315</v>
      </c>
      <c r="C1946" s="102">
        <v>4</v>
      </c>
    </row>
    <row r="1947" spans="1:4" x14ac:dyDescent="0.25">
      <c r="A1947" s="102">
        <v>57010</v>
      </c>
      <c r="B1947" s="102" t="s">
        <v>315</v>
      </c>
      <c r="C1947" s="102">
        <v>4</v>
      </c>
    </row>
    <row r="1948" spans="1:4" x14ac:dyDescent="0.25">
      <c r="A1948" s="101">
        <v>57011</v>
      </c>
      <c r="B1948" s="101" t="s">
        <v>315</v>
      </c>
      <c r="C1948" s="101">
        <v>4</v>
      </c>
    </row>
    <row r="1949" spans="1:4" x14ac:dyDescent="0.25">
      <c r="A1949" s="102">
        <v>57012</v>
      </c>
      <c r="B1949" s="102" t="s">
        <v>315</v>
      </c>
      <c r="C1949" s="102">
        <v>4</v>
      </c>
    </row>
    <row r="1950" spans="1:4" x14ac:dyDescent="0.25">
      <c r="A1950" s="102">
        <v>57013</v>
      </c>
      <c r="B1950" s="101" t="s">
        <v>315</v>
      </c>
      <c r="C1950" s="101">
        <v>4</v>
      </c>
    </row>
    <row r="1951" spans="1:4" x14ac:dyDescent="0.25">
      <c r="A1951" s="102">
        <v>57015</v>
      </c>
      <c r="B1951" s="102" t="s">
        <v>315</v>
      </c>
      <c r="C1951" s="101">
        <v>4</v>
      </c>
    </row>
    <row r="1952" spans="1:4" x14ac:dyDescent="0.25">
      <c r="A1952" s="102">
        <v>57016</v>
      </c>
      <c r="B1952" s="101" t="s">
        <v>315</v>
      </c>
      <c r="C1952" s="101">
        <v>4</v>
      </c>
    </row>
    <row r="1953" spans="1:3" x14ac:dyDescent="0.25">
      <c r="A1953" s="102">
        <v>57017</v>
      </c>
      <c r="B1953" s="101" t="s">
        <v>315</v>
      </c>
      <c r="C1953" s="101">
        <v>4</v>
      </c>
    </row>
    <row r="1954" spans="1:3" x14ac:dyDescent="0.25">
      <c r="A1954" s="101">
        <v>59004</v>
      </c>
      <c r="B1954" s="101" t="s">
        <v>315</v>
      </c>
      <c r="C1954" s="101">
        <v>4</v>
      </c>
    </row>
    <row r="1955" spans="1:3" x14ac:dyDescent="0.25">
      <c r="A1955" s="101">
        <v>290074</v>
      </c>
      <c r="B1955" s="101" t="s">
        <v>315</v>
      </c>
      <c r="C1955" s="101">
        <v>4</v>
      </c>
    </row>
    <row r="1956" spans="1:3" x14ac:dyDescent="0.25">
      <c r="A1956" s="101">
        <v>20007</v>
      </c>
      <c r="B1956" s="101" t="s">
        <v>94</v>
      </c>
      <c r="C1956" s="101">
        <v>23</v>
      </c>
    </row>
    <row r="1957" spans="1:3" x14ac:dyDescent="0.25">
      <c r="A1957" s="101">
        <v>130021</v>
      </c>
      <c r="B1957" s="101" t="s">
        <v>94</v>
      </c>
      <c r="C1957" s="101">
        <v>23</v>
      </c>
    </row>
    <row r="1958" spans="1:3" x14ac:dyDescent="0.25">
      <c r="A1958" s="101">
        <v>130026</v>
      </c>
      <c r="B1958" s="101" t="s">
        <v>94</v>
      </c>
      <c r="C1958" s="101">
        <v>23</v>
      </c>
    </row>
    <row r="1959" spans="1:3" x14ac:dyDescent="0.25">
      <c r="A1959" s="101">
        <v>130028</v>
      </c>
      <c r="B1959" s="101" t="s">
        <v>94</v>
      </c>
      <c r="C1959" s="101">
        <v>23</v>
      </c>
    </row>
    <row r="1960" spans="1:3" x14ac:dyDescent="0.25">
      <c r="A1960" s="101">
        <v>130030</v>
      </c>
      <c r="B1960" s="101" t="s">
        <v>94</v>
      </c>
      <c r="C1960" s="101">
        <v>23</v>
      </c>
    </row>
    <row r="1961" spans="1:3" x14ac:dyDescent="0.25">
      <c r="A1961" s="101">
        <v>480016</v>
      </c>
      <c r="B1961" s="101" t="s">
        <v>94</v>
      </c>
      <c r="C1961" s="101">
        <v>23</v>
      </c>
    </row>
    <row r="1962" spans="1:3" x14ac:dyDescent="0.25">
      <c r="A1962" s="101">
        <v>480019</v>
      </c>
      <c r="B1962" s="101" t="s">
        <v>94</v>
      </c>
      <c r="C1962" s="101">
        <v>23</v>
      </c>
    </row>
    <row r="1963" spans="1:3" x14ac:dyDescent="0.25">
      <c r="A1963" s="101">
        <v>480020</v>
      </c>
      <c r="B1963" s="101" t="s">
        <v>94</v>
      </c>
      <c r="C1963" s="101">
        <v>23</v>
      </c>
    </row>
    <row r="1964" spans="1:3" x14ac:dyDescent="0.25">
      <c r="A1964" s="101">
        <v>480021</v>
      </c>
      <c r="B1964" s="101" t="s">
        <v>94</v>
      </c>
      <c r="C1964" s="101">
        <v>23</v>
      </c>
    </row>
    <row r="1965" spans="1:3" x14ac:dyDescent="0.25">
      <c r="A1965" s="101">
        <v>480023</v>
      </c>
      <c r="B1965" s="101" t="s">
        <v>94</v>
      </c>
      <c r="C1965" s="101">
        <v>23</v>
      </c>
    </row>
    <row r="1966" spans="1:3" x14ac:dyDescent="0.25">
      <c r="A1966" s="101">
        <v>480026</v>
      </c>
      <c r="B1966" s="101" t="s">
        <v>94</v>
      </c>
      <c r="C1966" s="101">
        <v>23</v>
      </c>
    </row>
    <row r="1967" spans="1:3" x14ac:dyDescent="0.25">
      <c r="A1967" s="101">
        <v>480028</v>
      </c>
      <c r="B1967" s="101" t="s">
        <v>94</v>
      </c>
      <c r="C1967" s="101">
        <v>23</v>
      </c>
    </row>
    <row r="1968" spans="1:3" x14ac:dyDescent="0.25">
      <c r="A1968" s="101">
        <v>480030</v>
      </c>
      <c r="B1968" s="101" t="s">
        <v>94</v>
      </c>
      <c r="C1968" s="101">
        <v>23</v>
      </c>
    </row>
    <row r="1969" spans="1:3" x14ac:dyDescent="0.25">
      <c r="A1969" s="101">
        <v>480031</v>
      </c>
      <c r="B1969" s="101" t="s">
        <v>94</v>
      </c>
      <c r="C1969" s="101">
        <v>23</v>
      </c>
    </row>
    <row r="1970" spans="1:3" x14ac:dyDescent="0.25">
      <c r="A1970" s="101">
        <v>480034</v>
      </c>
      <c r="B1970" s="101" t="s">
        <v>94</v>
      </c>
      <c r="C1970" s="101">
        <v>23</v>
      </c>
    </row>
    <row r="1971" spans="1:3" x14ac:dyDescent="0.25">
      <c r="A1971" s="101">
        <v>480036</v>
      </c>
      <c r="B1971" s="101" t="s">
        <v>94</v>
      </c>
      <c r="C1971" s="101">
        <v>23</v>
      </c>
    </row>
    <row r="1972" spans="1:3" x14ac:dyDescent="0.25">
      <c r="A1972" s="101">
        <v>480038</v>
      </c>
      <c r="B1972" s="101" t="s">
        <v>94</v>
      </c>
      <c r="C1972" s="101">
        <v>23</v>
      </c>
    </row>
    <row r="1973" spans="1:3" x14ac:dyDescent="0.25">
      <c r="A1973" s="101">
        <v>480039</v>
      </c>
      <c r="B1973" s="101" t="s">
        <v>94</v>
      </c>
      <c r="C1973" s="101">
        <v>23</v>
      </c>
    </row>
    <row r="1974" spans="1:3" x14ac:dyDescent="0.25">
      <c r="A1974" s="101">
        <v>480041</v>
      </c>
      <c r="B1974" s="101" t="s">
        <v>94</v>
      </c>
      <c r="C1974" s="101">
        <v>23</v>
      </c>
    </row>
    <row r="1975" spans="1:3" x14ac:dyDescent="0.25">
      <c r="A1975" s="101">
        <v>480042</v>
      </c>
      <c r="B1975" s="101" t="s">
        <v>94</v>
      </c>
      <c r="C1975" s="101">
        <v>23</v>
      </c>
    </row>
    <row r="1976" spans="1:3" x14ac:dyDescent="0.25">
      <c r="A1976" s="101">
        <v>480045</v>
      </c>
      <c r="B1976" s="101" t="s">
        <v>94</v>
      </c>
      <c r="C1976" s="101">
        <v>23</v>
      </c>
    </row>
    <row r="1977" spans="1:3" x14ac:dyDescent="0.25">
      <c r="A1977" s="101">
        <v>480046</v>
      </c>
      <c r="B1977" s="101" t="s">
        <v>94</v>
      </c>
      <c r="C1977" s="101">
        <v>23</v>
      </c>
    </row>
    <row r="1978" spans="1:3" x14ac:dyDescent="0.25">
      <c r="A1978" s="101">
        <v>480047</v>
      </c>
      <c r="B1978" s="101" t="s">
        <v>94</v>
      </c>
      <c r="C1978" s="101">
        <v>23</v>
      </c>
    </row>
    <row r="1979" spans="1:3" x14ac:dyDescent="0.25">
      <c r="A1979" s="101">
        <v>480049</v>
      </c>
      <c r="B1979" s="101" t="s">
        <v>94</v>
      </c>
      <c r="C1979" s="101">
        <v>23</v>
      </c>
    </row>
    <row r="1980" spans="1:3" x14ac:dyDescent="0.25">
      <c r="A1980" s="101">
        <v>480051</v>
      </c>
      <c r="B1980" s="101" t="s">
        <v>94</v>
      </c>
      <c r="C1980" s="101">
        <v>23</v>
      </c>
    </row>
    <row r="1981" spans="1:3" x14ac:dyDescent="0.25">
      <c r="A1981" s="101">
        <v>480052</v>
      </c>
      <c r="B1981" s="101" t="s">
        <v>94</v>
      </c>
      <c r="C1981" s="101">
        <v>23</v>
      </c>
    </row>
    <row r="1982" spans="1:3" x14ac:dyDescent="0.25">
      <c r="A1982" s="101">
        <v>480053</v>
      </c>
      <c r="B1982" s="101" t="s">
        <v>94</v>
      </c>
      <c r="C1982" s="101">
        <v>23</v>
      </c>
    </row>
    <row r="1983" spans="1:3" x14ac:dyDescent="0.25">
      <c r="A1983" s="101">
        <v>480054</v>
      </c>
      <c r="B1983" s="101" t="s">
        <v>94</v>
      </c>
      <c r="C1983" s="101">
        <v>23</v>
      </c>
    </row>
    <row r="1984" spans="1:3" x14ac:dyDescent="0.25">
      <c r="A1984" s="101">
        <v>480057</v>
      </c>
      <c r="B1984" s="101" t="s">
        <v>94</v>
      </c>
      <c r="C1984" s="101">
        <v>23</v>
      </c>
    </row>
    <row r="1985" spans="1:3" x14ac:dyDescent="0.25">
      <c r="A1985" s="101">
        <v>480058</v>
      </c>
      <c r="B1985" s="101" t="s">
        <v>94</v>
      </c>
      <c r="C1985" s="101">
        <v>23</v>
      </c>
    </row>
    <row r="1986" spans="1:3" x14ac:dyDescent="0.25">
      <c r="A1986" s="101">
        <v>480059</v>
      </c>
      <c r="B1986" s="101" t="s">
        <v>94</v>
      </c>
      <c r="C1986" s="101">
        <v>23</v>
      </c>
    </row>
    <row r="1987" spans="1:3" x14ac:dyDescent="0.25">
      <c r="A1987" s="101">
        <v>480060</v>
      </c>
      <c r="B1987" s="101" t="s">
        <v>94</v>
      </c>
      <c r="C1987" s="101">
        <v>23</v>
      </c>
    </row>
    <row r="1988" spans="1:3" x14ac:dyDescent="0.25">
      <c r="A1988" s="101">
        <v>480063</v>
      </c>
      <c r="B1988" s="101" t="s">
        <v>94</v>
      </c>
      <c r="C1988" s="101">
        <v>23</v>
      </c>
    </row>
    <row r="1989" spans="1:3" x14ac:dyDescent="0.25">
      <c r="A1989" s="101">
        <v>480064</v>
      </c>
      <c r="B1989" s="101" t="s">
        <v>94</v>
      </c>
      <c r="C1989" s="101">
        <v>23</v>
      </c>
    </row>
    <row r="1990" spans="1:3" x14ac:dyDescent="0.25">
      <c r="A1990" s="101">
        <v>480065</v>
      </c>
      <c r="B1990" s="101" t="s">
        <v>94</v>
      </c>
      <c r="C1990" s="101">
        <v>23</v>
      </c>
    </row>
    <row r="1991" spans="1:3" x14ac:dyDescent="0.25">
      <c r="A1991" s="101">
        <v>480066</v>
      </c>
      <c r="B1991" s="101" t="s">
        <v>94</v>
      </c>
      <c r="C1991" s="101">
        <v>23</v>
      </c>
    </row>
    <row r="1992" spans="1:3" x14ac:dyDescent="0.25">
      <c r="A1992" s="101">
        <v>480068</v>
      </c>
      <c r="B1992" s="101" t="s">
        <v>94</v>
      </c>
      <c r="C1992" s="101">
        <v>23</v>
      </c>
    </row>
    <row r="1993" spans="1:3" x14ac:dyDescent="0.25">
      <c r="A1993" s="101">
        <v>480069</v>
      </c>
      <c r="B1993" s="101" t="s">
        <v>94</v>
      </c>
      <c r="C1993" s="101">
        <v>23</v>
      </c>
    </row>
    <row r="1994" spans="1:3" x14ac:dyDescent="0.25">
      <c r="A1994" s="101">
        <v>480072</v>
      </c>
      <c r="B1994" s="101" t="s">
        <v>94</v>
      </c>
      <c r="C1994" s="101">
        <v>23</v>
      </c>
    </row>
    <row r="1995" spans="1:3" x14ac:dyDescent="0.25">
      <c r="A1995" s="101">
        <v>480073</v>
      </c>
      <c r="B1995" s="101" t="s">
        <v>94</v>
      </c>
      <c r="C1995" s="101">
        <v>23</v>
      </c>
    </row>
    <row r="1996" spans="1:3" x14ac:dyDescent="0.25">
      <c r="A1996" s="101">
        <v>480075</v>
      </c>
      <c r="B1996" s="101" t="s">
        <v>94</v>
      </c>
      <c r="C1996" s="101">
        <v>23</v>
      </c>
    </row>
    <row r="1997" spans="1:3" x14ac:dyDescent="0.25">
      <c r="A1997" s="101">
        <v>480076</v>
      </c>
      <c r="B1997" s="101" t="s">
        <v>94</v>
      </c>
      <c r="C1997" s="101">
        <v>23</v>
      </c>
    </row>
    <row r="1998" spans="1:3" x14ac:dyDescent="0.25">
      <c r="A1998" s="101">
        <v>480077</v>
      </c>
      <c r="B1998" s="101" t="s">
        <v>94</v>
      </c>
      <c r="C1998" s="101">
        <v>23</v>
      </c>
    </row>
    <row r="1999" spans="1:3" x14ac:dyDescent="0.25">
      <c r="A1999" s="101">
        <v>480078</v>
      </c>
      <c r="B1999" s="101" t="s">
        <v>94</v>
      </c>
      <c r="C1999" s="101">
        <v>23</v>
      </c>
    </row>
    <row r="2000" spans="1:3" x14ac:dyDescent="0.25">
      <c r="A2000" s="101">
        <v>480080</v>
      </c>
      <c r="B2000" s="101" t="s">
        <v>94</v>
      </c>
      <c r="C2000" s="101">
        <v>23</v>
      </c>
    </row>
    <row r="2001" spans="1:4" x14ac:dyDescent="0.25">
      <c r="A2001" s="101">
        <v>480083</v>
      </c>
      <c r="B2001" s="101" t="s">
        <v>94</v>
      </c>
      <c r="C2001" s="101">
        <v>23</v>
      </c>
    </row>
    <row r="2002" spans="1:4" x14ac:dyDescent="0.25">
      <c r="A2002" s="101">
        <v>480085</v>
      </c>
      <c r="B2002" s="101" t="s">
        <v>94</v>
      </c>
      <c r="C2002" s="101">
        <v>23</v>
      </c>
    </row>
    <row r="2003" spans="1:4" x14ac:dyDescent="0.25">
      <c r="A2003" s="101">
        <v>480086</v>
      </c>
      <c r="B2003" s="101" t="s">
        <v>94</v>
      </c>
      <c r="C2003" s="101">
        <v>23</v>
      </c>
    </row>
    <row r="2004" spans="1:4" x14ac:dyDescent="0.25">
      <c r="A2004" s="101">
        <v>480088</v>
      </c>
      <c r="B2004" s="101" t="s">
        <v>94</v>
      </c>
      <c r="C2004" s="101">
        <v>23</v>
      </c>
    </row>
    <row r="2005" spans="1:4" x14ac:dyDescent="0.25">
      <c r="A2005" s="101">
        <v>480093</v>
      </c>
      <c r="B2005" s="101" t="s">
        <v>94</v>
      </c>
      <c r="C2005" s="101">
        <v>23</v>
      </c>
    </row>
    <row r="2006" spans="1:4" x14ac:dyDescent="0.25">
      <c r="A2006" s="101">
        <v>480094</v>
      </c>
      <c r="B2006" s="101" t="s">
        <v>94</v>
      </c>
      <c r="C2006" s="101">
        <v>23</v>
      </c>
    </row>
    <row r="2007" spans="1:4" x14ac:dyDescent="0.25">
      <c r="A2007" s="101">
        <v>480097</v>
      </c>
      <c r="B2007" s="101" t="s">
        <v>94</v>
      </c>
      <c r="C2007" s="101">
        <v>23</v>
      </c>
    </row>
    <row r="2008" spans="1:4" x14ac:dyDescent="0.25">
      <c r="A2008" s="101">
        <v>480099</v>
      </c>
      <c r="B2008" s="101" t="s">
        <v>94</v>
      </c>
      <c r="C2008" s="101">
        <v>23</v>
      </c>
    </row>
    <row r="2009" spans="1:4" x14ac:dyDescent="0.25">
      <c r="A2009" s="101">
        <v>480103</v>
      </c>
      <c r="B2009" s="101" t="s">
        <v>94</v>
      </c>
      <c r="C2009" s="101">
        <v>23</v>
      </c>
    </row>
    <row r="2010" spans="1:4" x14ac:dyDescent="0.25">
      <c r="A2010" s="101">
        <v>480104</v>
      </c>
      <c r="B2010" s="101" t="s">
        <v>94</v>
      </c>
      <c r="C2010" s="101">
        <v>23</v>
      </c>
    </row>
    <row r="2011" spans="1:4" x14ac:dyDescent="0.25">
      <c r="A2011" s="101">
        <v>480105</v>
      </c>
      <c r="B2011" s="101" t="s">
        <v>94</v>
      </c>
      <c r="C2011" s="101">
        <v>23</v>
      </c>
      <c r="D2011" s="74"/>
    </row>
    <row r="2012" spans="1:4" x14ac:dyDescent="0.25">
      <c r="A2012" s="101">
        <v>480107</v>
      </c>
      <c r="B2012" s="101" t="s">
        <v>94</v>
      </c>
      <c r="C2012" s="101">
        <v>23</v>
      </c>
    </row>
    <row r="2013" spans="1:4" x14ac:dyDescent="0.25">
      <c r="A2013" s="107">
        <v>480109</v>
      </c>
      <c r="B2013" s="101" t="s">
        <v>94</v>
      </c>
      <c r="C2013" s="101">
        <v>23</v>
      </c>
    </row>
    <row r="2014" spans="1:4" x14ac:dyDescent="0.25">
      <c r="A2014" s="101">
        <v>489023</v>
      </c>
      <c r="B2014" s="101" t="s">
        <v>94</v>
      </c>
      <c r="C2014" s="101">
        <v>23</v>
      </c>
    </row>
    <row r="2015" spans="1:4" x14ac:dyDescent="0.25">
      <c r="A2015" s="101">
        <v>360017</v>
      </c>
      <c r="B2015" s="101" t="s">
        <v>93</v>
      </c>
      <c r="C2015" s="101">
        <v>24</v>
      </c>
    </row>
    <row r="2016" spans="1:4" x14ac:dyDescent="0.25">
      <c r="A2016" s="101">
        <v>360019</v>
      </c>
      <c r="B2016" s="101" t="s">
        <v>93</v>
      </c>
      <c r="C2016" s="101">
        <v>24</v>
      </c>
    </row>
    <row r="2017" spans="1:3" x14ac:dyDescent="0.25">
      <c r="A2017" s="101">
        <v>360020</v>
      </c>
      <c r="B2017" s="101" t="s">
        <v>93</v>
      </c>
      <c r="C2017" s="101">
        <v>24</v>
      </c>
    </row>
    <row r="2018" spans="1:3" x14ac:dyDescent="0.25">
      <c r="A2018" s="101">
        <v>360021</v>
      </c>
      <c r="B2018" s="101" t="s">
        <v>93</v>
      </c>
      <c r="C2018" s="101">
        <v>24</v>
      </c>
    </row>
    <row r="2019" spans="1:3" x14ac:dyDescent="0.25">
      <c r="A2019" s="101">
        <v>360023</v>
      </c>
      <c r="B2019" s="101" t="s">
        <v>93</v>
      </c>
      <c r="C2019" s="101">
        <v>24</v>
      </c>
    </row>
    <row r="2020" spans="1:3" x14ac:dyDescent="0.25">
      <c r="A2020" s="101">
        <v>360025</v>
      </c>
      <c r="B2020" s="101" t="s">
        <v>93</v>
      </c>
      <c r="C2020" s="101">
        <v>24</v>
      </c>
    </row>
    <row r="2021" spans="1:3" x14ac:dyDescent="0.25">
      <c r="A2021" s="101">
        <v>360026</v>
      </c>
      <c r="B2021" s="101" t="s">
        <v>93</v>
      </c>
      <c r="C2021" s="101">
        <v>24</v>
      </c>
    </row>
    <row r="2022" spans="1:3" x14ac:dyDescent="0.25">
      <c r="A2022" s="101">
        <v>360027</v>
      </c>
      <c r="B2022" s="101" t="s">
        <v>93</v>
      </c>
      <c r="C2022" s="101">
        <v>24</v>
      </c>
    </row>
    <row r="2023" spans="1:3" x14ac:dyDescent="0.25">
      <c r="A2023" s="101">
        <v>360028</v>
      </c>
      <c r="B2023" s="101" t="s">
        <v>93</v>
      </c>
      <c r="C2023" s="101">
        <v>24</v>
      </c>
    </row>
    <row r="2024" spans="1:3" x14ac:dyDescent="0.25">
      <c r="A2024" s="101">
        <v>360029</v>
      </c>
      <c r="B2024" s="101" t="s">
        <v>93</v>
      </c>
      <c r="C2024" s="101">
        <v>24</v>
      </c>
    </row>
    <row r="2025" spans="1:3" x14ac:dyDescent="0.25">
      <c r="A2025" s="101">
        <v>360030</v>
      </c>
      <c r="B2025" s="101" t="s">
        <v>93</v>
      </c>
      <c r="C2025" s="101">
        <v>24</v>
      </c>
    </row>
    <row r="2026" spans="1:3" x14ac:dyDescent="0.25">
      <c r="A2026" s="101">
        <v>360032</v>
      </c>
      <c r="B2026" s="101" t="s">
        <v>93</v>
      </c>
      <c r="C2026" s="101">
        <v>24</v>
      </c>
    </row>
    <row r="2027" spans="1:3" x14ac:dyDescent="0.25">
      <c r="A2027" s="101">
        <v>360033</v>
      </c>
      <c r="B2027" s="101" t="s">
        <v>93</v>
      </c>
      <c r="C2027" s="101">
        <v>24</v>
      </c>
    </row>
    <row r="2028" spans="1:3" x14ac:dyDescent="0.25">
      <c r="A2028" s="101">
        <v>360034</v>
      </c>
      <c r="B2028" s="101" t="s">
        <v>93</v>
      </c>
      <c r="C2028" s="101">
        <v>24</v>
      </c>
    </row>
    <row r="2029" spans="1:3" x14ac:dyDescent="0.25">
      <c r="A2029" s="101">
        <v>360036</v>
      </c>
      <c r="B2029" s="101" t="s">
        <v>93</v>
      </c>
      <c r="C2029" s="101">
        <v>24</v>
      </c>
    </row>
    <row r="2030" spans="1:3" x14ac:dyDescent="0.25">
      <c r="A2030" s="101">
        <v>360037</v>
      </c>
      <c r="B2030" s="101" t="s">
        <v>93</v>
      </c>
      <c r="C2030" s="101">
        <v>24</v>
      </c>
    </row>
    <row r="2031" spans="1:3" x14ac:dyDescent="0.25">
      <c r="A2031" s="101">
        <v>360038</v>
      </c>
      <c r="B2031" s="101" t="s">
        <v>93</v>
      </c>
      <c r="C2031" s="101">
        <v>24</v>
      </c>
    </row>
    <row r="2032" spans="1:3" x14ac:dyDescent="0.25">
      <c r="A2032" s="101">
        <v>360039</v>
      </c>
      <c r="B2032" s="101" t="s">
        <v>93</v>
      </c>
      <c r="C2032" s="101">
        <v>24</v>
      </c>
    </row>
    <row r="2033" spans="1:3" x14ac:dyDescent="0.25">
      <c r="A2033" s="101">
        <v>360040</v>
      </c>
      <c r="B2033" s="101" t="s">
        <v>93</v>
      </c>
      <c r="C2033" s="101">
        <v>24</v>
      </c>
    </row>
    <row r="2034" spans="1:3" x14ac:dyDescent="0.25">
      <c r="A2034" s="101">
        <v>360041</v>
      </c>
      <c r="B2034" s="101" t="s">
        <v>93</v>
      </c>
      <c r="C2034" s="101">
        <v>24</v>
      </c>
    </row>
    <row r="2035" spans="1:3" x14ac:dyDescent="0.25">
      <c r="A2035" s="101">
        <v>360042</v>
      </c>
      <c r="B2035" s="101" t="s">
        <v>93</v>
      </c>
      <c r="C2035" s="101">
        <v>24</v>
      </c>
    </row>
    <row r="2036" spans="1:3" x14ac:dyDescent="0.25">
      <c r="A2036" s="101">
        <v>360043</v>
      </c>
      <c r="B2036" s="101" t="s">
        <v>93</v>
      </c>
      <c r="C2036" s="101">
        <v>24</v>
      </c>
    </row>
    <row r="2037" spans="1:3" x14ac:dyDescent="0.25">
      <c r="A2037" s="101">
        <v>360044</v>
      </c>
      <c r="B2037" s="101" t="s">
        <v>93</v>
      </c>
      <c r="C2037" s="101">
        <v>24</v>
      </c>
    </row>
    <row r="2038" spans="1:3" x14ac:dyDescent="0.25">
      <c r="A2038" s="108">
        <v>360046</v>
      </c>
      <c r="B2038" s="107" t="s">
        <v>93</v>
      </c>
      <c r="C2038" s="109">
        <v>924</v>
      </c>
    </row>
    <row r="2039" spans="1:3" x14ac:dyDescent="0.25">
      <c r="A2039" s="101">
        <v>360047</v>
      </c>
      <c r="B2039" s="101" t="s">
        <v>93</v>
      </c>
      <c r="C2039" s="101">
        <v>24</v>
      </c>
    </row>
    <row r="2040" spans="1:3" x14ac:dyDescent="0.25">
      <c r="A2040" s="101">
        <v>360048</v>
      </c>
      <c r="B2040" s="101" t="s">
        <v>93</v>
      </c>
      <c r="C2040" s="101">
        <v>24</v>
      </c>
    </row>
    <row r="2041" spans="1:3" x14ac:dyDescent="0.25">
      <c r="A2041" s="101">
        <v>360049</v>
      </c>
      <c r="B2041" s="101" t="s">
        <v>93</v>
      </c>
      <c r="C2041" s="101">
        <v>24</v>
      </c>
    </row>
    <row r="2042" spans="1:3" x14ac:dyDescent="0.25">
      <c r="A2042" s="101">
        <v>360050</v>
      </c>
      <c r="B2042" s="101" t="s">
        <v>93</v>
      </c>
      <c r="C2042" s="101">
        <v>24</v>
      </c>
    </row>
    <row r="2043" spans="1:3" x14ac:dyDescent="0.25">
      <c r="A2043" s="101">
        <v>360051</v>
      </c>
      <c r="B2043" s="101" t="s">
        <v>93</v>
      </c>
      <c r="C2043" s="101">
        <v>24</v>
      </c>
    </row>
    <row r="2044" spans="1:3" x14ac:dyDescent="0.25">
      <c r="A2044" s="101">
        <v>360052</v>
      </c>
      <c r="B2044" s="101" t="s">
        <v>93</v>
      </c>
      <c r="C2044" s="101">
        <v>24</v>
      </c>
    </row>
    <row r="2045" spans="1:3" x14ac:dyDescent="0.25">
      <c r="A2045" s="101">
        <v>360053</v>
      </c>
      <c r="B2045" s="101" t="s">
        <v>93</v>
      </c>
      <c r="C2045" s="101">
        <v>24</v>
      </c>
    </row>
    <row r="2046" spans="1:3" x14ac:dyDescent="0.25">
      <c r="A2046" s="101">
        <v>360055</v>
      </c>
      <c r="B2046" s="101" t="s">
        <v>93</v>
      </c>
      <c r="C2046" s="101">
        <v>24</v>
      </c>
    </row>
    <row r="2047" spans="1:3" x14ac:dyDescent="0.25">
      <c r="A2047" s="101">
        <v>360056</v>
      </c>
      <c r="B2047" s="101" t="s">
        <v>93</v>
      </c>
      <c r="C2047" s="101">
        <v>24</v>
      </c>
    </row>
    <row r="2048" spans="1:3" x14ac:dyDescent="0.25">
      <c r="A2048" s="101">
        <v>360057</v>
      </c>
      <c r="B2048" s="101" t="s">
        <v>93</v>
      </c>
      <c r="C2048" s="101">
        <v>24</v>
      </c>
    </row>
    <row r="2049" spans="1:3" x14ac:dyDescent="0.25">
      <c r="A2049" s="101">
        <v>360058</v>
      </c>
      <c r="B2049" s="101" t="s">
        <v>93</v>
      </c>
      <c r="C2049" s="101">
        <v>24</v>
      </c>
    </row>
    <row r="2050" spans="1:3" x14ac:dyDescent="0.25">
      <c r="A2050" s="101">
        <v>360059</v>
      </c>
      <c r="B2050" s="101" t="s">
        <v>93</v>
      </c>
      <c r="C2050" s="101">
        <v>24</v>
      </c>
    </row>
    <row r="2051" spans="1:3" x14ac:dyDescent="0.25">
      <c r="A2051" s="101">
        <v>360061</v>
      </c>
      <c r="B2051" s="101" t="s">
        <v>93</v>
      </c>
      <c r="C2051" s="101">
        <v>24</v>
      </c>
    </row>
    <row r="2052" spans="1:3" x14ac:dyDescent="0.25">
      <c r="A2052" s="101">
        <v>360062</v>
      </c>
      <c r="B2052" s="101" t="s">
        <v>93</v>
      </c>
      <c r="C2052" s="101">
        <v>24</v>
      </c>
    </row>
    <row r="2053" spans="1:3" x14ac:dyDescent="0.25">
      <c r="A2053" s="101">
        <v>360063</v>
      </c>
      <c r="B2053" s="101" t="s">
        <v>93</v>
      </c>
      <c r="C2053" s="101">
        <v>24</v>
      </c>
    </row>
    <row r="2054" spans="1:3" x14ac:dyDescent="0.25">
      <c r="A2054" s="101">
        <v>360064</v>
      </c>
      <c r="B2054" s="101" t="s">
        <v>93</v>
      </c>
      <c r="C2054" s="101">
        <v>24</v>
      </c>
    </row>
    <row r="2055" spans="1:3" x14ac:dyDescent="0.25">
      <c r="A2055" s="101">
        <v>360065</v>
      </c>
      <c r="B2055" s="101" t="s">
        <v>93</v>
      </c>
      <c r="C2055" s="101">
        <v>24</v>
      </c>
    </row>
    <row r="2056" spans="1:3" x14ac:dyDescent="0.25">
      <c r="A2056" s="101">
        <v>360067</v>
      </c>
      <c r="B2056" s="101" t="s">
        <v>93</v>
      </c>
      <c r="C2056" s="101">
        <v>24</v>
      </c>
    </row>
    <row r="2057" spans="1:3" x14ac:dyDescent="0.25">
      <c r="A2057" s="101">
        <v>360068</v>
      </c>
      <c r="B2057" s="101" t="s">
        <v>93</v>
      </c>
      <c r="C2057" s="101">
        <v>24</v>
      </c>
    </row>
    <row r="2058" spans="1:3" x14ac:dyDescent="0.25">
      <c r="A2058" s="101">
        <v>360069</v>
      </c>
      <c r="B2058" s="101" t="s">
        <v>93</v>
      </c>
      <c r="C2058" s="101">
        <v>24</v>
      </c>
    </row>
    <row r="2059" spans="1:3" x14ac:dyDescent="0.25">
      <c r="A2059" s="101">
        <v>360070</v>
      </c>
      <c r="B2059" s="101" t="s">
        <v>93</v>
      </c>
      <c r="C2059" s="101">
        <v>24</v>
      </c>
    </row>
    <row r="2060" spans="1:3" x14ac:dyDescent="0.25">
      <c r="A2060" s="101">
        <v>360071</v>
      </c>
      <c r="B2060" s="101" t="s">
        <v>93</v>
      </c>
      <c r="C2060" s="101">
        <v>24</v>
      </c>
    </row>
    <row r="2061" spans="1:3" x14ac:dyDescent="0.25">
      <c r="A2061" s="101">
        <v>360072</v>
      </c>
      <c r="B2061" s="101" t="s">
        <v>93</v>
      </c>
      <c r="C2061" s="101">
        <v>24</v>
      </c>
    </row>
    <row r="2062" spans="1:3" x14ac:dyDescent="0.25">
      <c r="A2062" s="101">
        <v>360073</v>
      </c>
      <c r="B2062" s="101" t="s">
        <v>93</v>
      </c>
      <c r="C2062" s="101">
        <v>24</v>
      </c>
    </row>
    <row r="2063" spans="1:3" x14ac:dyDescent="0.25">
      <c r="A2063" s="101">
        <v>360075</v>
      </c>
      <c r="B2063" s="101" t="s">
        <v>93</v>
      </c>
      <c r="C2063" s="101">
        <v>24</v>
      </c>
    </row>
    <row r="2064" spans="1:3" x14ac:dyDescent="0.25">
      <c r="A2064" s="101">
        <v>360076</v>
      </c>
      <c r="B2064" s="101" t="s">
        <v>93</v>
      </c>
      <c r="C2064" s="101">
        <v>24</v>
      </c>
    </row>
    <row r="2065" spans="1:3" x14ac:dyDescent="0.25">
      <c r="A2065" s="101">
        <v>360077</v>
      </c>
      <c r="B2065" s="101" t="s">
        <v>93</v>
      </c>
      <c r="C2065" s="101">
        <v>24</v>
      </c>
    </row>
    <row r="2066" spans="1:3" x14ac:dyDescent="0.25">
      <c r="A2066" s="101">
        <v>360078</v>
      </c>
      <c r="B2066" s="101" t="s">
        <v>93</v>
      </c>
      <c r="C2066" s="101">
        <v>24</v>
      </c>
    </row>
    <row r="2067" spans="1:3" x14ac:dyDescent="0.25">
      <c r="A2067" s="101">
        <v>360079</v>
      </c>
      <c r="B2067" s="101" t="s">
        <v>93</v>
      </c>
      <c r="C2067" s="101">
        <v>24</v>
      </c>
    </row>
    <row r="2068" spans="1:3" x14ac:dyDescent="0.25">
      <c r="A2068" s="101">
        <v>360080</v>
      </c>
      <c r="B2068" s="101" t="s">
        <v>93</v>
      </c>
      <c r="C2068" s="101">
        <v>24</v>
      </c>
    </row>
    <row r="2069" spans="1:3" x14ac:dyDescent="0.25">
      <c r="A2069" s="101">
        <v>360081</v>
      </c>
      <c r="B2069" s="101" t="s">
        <v>93</v>
      </c>
      <c r="C2069" s="101">
        <v>24</v>
      </c>
    </row>
    <row r="2070" spans="1:3" x14ac:dyDescent="0.25">
      <c r="A2070" s="101">
        <v>360082</v>
      </c>
      <c r="B2070" s="101" t="s">
        <v>93</v>
      </c>
      <c r="C2070" s="101">
        <v>24</v>
      </c>
    </row>
    <row r="2071" spans="1:3" x14ac:dyDescent="0.25">
      <c r="A2071" s="101">
        <v>360083</v>
      </c>
      <c r="B2071" s="101" t="s">
        <v>93</v>
      </c>
      <c r="C2071" s="101">
        <v>24</v>
      </c>
    </row>
    <row r="2072" spans="1:3" x14ac:dyDescent="0.25">
      <c r="A2072" s="101">
        <v>360084</v>
      </c>
      <c r="B2072" s="101" t="s">
        <v>93</v>
      </c>
      <c r="C2072" s="101">
        <v>24</v>
      </c>
    </row>
    <row r="2073" spans="1:3" x14ac:dyDescent="0.25">
      <c r="A2073" s="101">
        <v>360085</v>
      </c>
      <c r="B2073" s="101" t="s">
        <v>93</v>
      </c>
      <c r="C2073" s="101">
        <v>24</v>
      </c>
    </row>
    <row r="2074" spans="1:3" x14ac:dyDescent="0.25">
      <c r="A2074" s="101">
        <v>360086</v>
      </c>
      <c r="B2074" s="101" t="s">
        <v>93</v>
      </c>
      <c r="C2074" s="101">
        <v>24</v>
      </c>
    </row>
    <row r="2075" spans="1:3" x14ac:dyDescent="0.25">
      <c r="A2075" s="101">
        <v>360087</v>
      </c>
      <c r="B2075" s="101" t="s">
        <v>93</v>
      </c>
      <c r="C2075" s="101">
        <v>24</v>
      </c>
    </row>
    <row r="2076" spans="1:3" x14ac:dyDescent="0.25">
      <c r="A2076" s="101">
        <v>360088</v>
      </c>
      <c r="B2076" s="101" t="s">
        <v>93</v>
      </c>
      <c r="C2076" s="101">
        <v>24</v>
      </c>
    </row>
    <row r="2077" spans="1:3" x14ac:dyDescent="0.25">
      <c r="A2077" s="101">
        <v>360090</v>
      </c>
      <c r="B2077" s="101" t="s">
        <v>93</v>
      </c>
      <c r="C2077" s="101">
        <v>24</v>
      </c>
    </row>
    <row r="2078" spans="1:3" x14ac:dyDescent="0.25">
      <c r="A2078" s="101">
        <v>360091</v>
      </c>
      <c r="B2078" s="101" t="s">
        <v>93</v>
      </c>
      <c r="C2078" s="101">
        <v>24</v>
      </c>
    </row>
    <row r="2079" spans="1:3" x14ac:dyDescent="0.25">
      <c r="A2079" s="101">
        <v>360093</v>
      </c>
      <c r="B2079" s="101" t="s">
        <v>93</v>
      </c>
      <c r="C2079" s="101">
        <v>24</v>
      </c>
    </row>
    <row r="2080" spans="1:3" x14ac:dyDescent="0.25">
      <c r="A2080" s="101">
        <v>360094</v>
      </c>
      <c r="B2080" s="101" t="s">
        <v>93</v>
      </c>
      <c r="C2080" s="101">
        <v>24</v>
      </c>
    </row>
    <row r="2081" spans="1:3" x14ac:dyDescent="0.25">
      <c r="A2081" s="101">
        <v>360095</v>
      </c>
      <c r="B2081" s="101" t="s">
        <v>93</v>
      </c>
      <c r="C2081" s="101">
        <v>24</v>
      </c>
    </row>
    <row r="2082" spans="1:3" x14ac:dyDescent="0.25">
      <c r="A2082" s="101">
        <v>360096</v>
      </c>
      <c r="B2082" s="101" t="s">
        <v>93</v>
      </c>
      <c r="C2082" s="101">
        <v>24</v>
      </c>
    </row>
    <row r="2083" spans="1:3" x14ac:dyDescent="0.25">
      <c r="A2083" s="103">
        <v>360097</v>
      </c>
      <c r="B2083" s="103" t="s">
        <v>93</v>
      </c>
      <c r="C2083" s="101">
        <v>24</v>
      </c>
    </row>
    <row r="2084" spans="1:3" x14ac:dyDescent="0.25">
      <c r="A2084" s="101">
        <v>360098</v>
      </c>
      <c r="B2084" s="101" t="s">
        <v>93</v>
      </c>
      <c r="C2084" s="101">
        <v>24</v>
      </c>
    </row>
    <row r="2085" spans="1:3" x14ac:dyDescent="0.25">
      <c r="A2085" s="101">
        <v>360099</v>
      </c>
      <c r="B2085" s="101" t="s">
        <v>93</v>
      </c>
      <c r="C2085" s="101">
        <v>24</v>
      </c>
    </row>
    <row r="2086" spans="1:3" x14ac:dyDescent="0.25">
      <c r="A2086" s="101">
        <v>360100</v>
      </c>
      <c r="B2086" s="101" t="s">
        <v>93</v>
      </c>
      <c r="C2086" s="101">
        <v>24</v>
      </c>
    </row>
    <row r="2087" spans="1:3" x14ac:dyDescent="0.25">
      <c r="A2087" s="101">
        <v>360101</v>
      </c>
      <c r="B2087" s="101" t="s">
        <v>93</v>
      </c>
      <c r="C2087" s="101">
        <v>24</v>
      </c>
    </row>
    <row r="2088" spans="1:3" x14ac:dyDescent="0.25">
      <c r="A2088" s="101">
        <v>360103</v>
      </c>
      <c r="B2088" s="101" t="s">
        <v>93</v>
      </c>
      <c r="C2088" s="101">
        <v>24</v>
      </c>
    </row>
    <row r="2089" spans="1:3" x14ac:dyDescent="0.25">
      <c r="A2089" s="101">
        <v>360107</v>
      </c>
      <c r="B2089" s="101" t="s">
        <v>93</v>
      </c>
      <c r="C2089" s="101">
        <v>24</v>
      </c>
    </row>
    <row r="2090" spans="1:3" x14ac:dyDescent="0.25">
      <c r="A2090" s="101">
        <v>360108</v>
      </c>
      <c r="B2090" s="101" t="s">
        <v>93</v>
      </c>
      <c r="C2090" s="101">
        <v>24</v>
      </c>
    </row>
    <row r="2091" spans="1:3" x14ac:dyDescent="0.25">
      <c r="A2091" s="101">
        <v>360110</v>
      </c>
      <c r="B2091" s="101" t="s">
        <v>93</v>
      </c>
      <c r="C2091" s="101">
        <v>24</v>
      </c>
    </row>
    <row r="2092" spans="1:3" x14ac:dyDescent="0.25">
      <c r="A2092" s="101">
        <v>360111</v>
      </c>
      <c r="B2092" s="101" t="s">
        <v>93</v>
      </c>
      <c r="C2092" s="101">
        <v>24</v>
      </c>
    </row>
    <row r="2093" spans="1:3" x14ac:dyDescent="0.25">
      <c r="A2093" s="101">
        <v>360113</v>
      </c>
      <c r="B2093" s="101" t="s">
        <v>93</v>
      </c>
      <c r="C2093" s="101">
        <v>24</v>
      </c>
    </row>
    <row r="2094" spans="1:3" x14ac:dyDescent="0.25">
      <c r="A2094" s="101">
        <v>360114</v>
      </c>
      <c r="B2094" s="101" t="s">
        <v>93</v>
      </c>
      <c r="C2094" s="101">
        <v>24</v>
      </c>
    </row>
    <row r="2095" spans="1:3" x14ac:dyDescent="0.25">
      <c r="A2095" s="101">
        <v>360115</v>
      </c>
      <c r="B2095" s="101" t="s">
        <v>93</v>
      </c>
      <c r="C2095" s="101">
        <v>24</v>
      </c>
    </row>
    <row r="2096" spans="1:3" x14ac:dyDescent="0.25">
      <c r="A2096" s="101">
        <v>360116</v>
      </c>
      <c r="B2096" s="101" t="s">
        <v>93</v>
      </c>
      <c r="C2096" s="101">
        <v>24</v>
      </c>
    </row>
    <row r="2097" spans="1:3" x14ac:dyDescent="0.25">
      <c r="A2097" s="101">
        <v>360118</v>
      </c>
      <c r="B2097" s="101" t="s">
        <v>93</v>
      </c>
      <c r="C2097" s="101">
        <v>24</v>
      </c>
    </row>
    <row r="2098" spans="1:3" x14ac:dyDescent="0.25">
      <c r="A2098" s="101">
        <v>360121</v>
      </c>
      <c r="B2098" s="101" t="s">
        <v>93</v>
      </c>
      <c r="C2098" s="101">
        <v>24</v>
      </c>
    </row>
    <row r="2099" spans="1:3" x14ac:dyDescent="0.25">
      <c r="A2099" s="101">
        <v>360122</v>
      </c>
      <c r="B2099" s="101" t="s">
        <v>93</v>
      </c>
      <c r="C2099" s="101">
        <v>24</v>
      </c>
    </row>
    <row r="2100" spans="1:3" x14ac:dyDescent="0.25">
      <c r="A2100" s="101">
        <v>360123</v>
      </c>
      <c r="B2100" s="101" t="s">
        <v>93</v>
      </c>
      <c r="C2100" s="101">
        <v>24</v>
      </c>
    </row>
    <row r="2101" spans="1:3" x14ac:dyDescent="0.25">
      <c r="A2101" s="101">
        <v>360124</v>
      </c>
      <c r="B2101" s="101" t="s">
        <v>93</v>
      </c>
      <c r="C2101" s="101">
        <v>24</v>
      </c>
    </row>
    <row r="2102" spans="1:3" x14ac:dyDescent="0.25">
      <c r="A2102" s="101">
        <v>360126</v>
      </c>
      <c r="B2102" s="101" t="s">
        <v>93</v>
      </c>
      <c r="C2102" s="101">
        <v>24</v>
      </c>
    </row>
    <row r="2103" spans="1:3" x14ac:dyDescent="0.25">
      <c r="A2103" s="101">
        <v>360127</v>
      </c>
      <c r="B2103" s="101" t="s">
        <v>93</v>
      </c>
      <c r="C2103" s="101">
        <v>24</v>
      </c>
    </row>
    <row r="2104" spans="1:3" x14ac:dyDescent="0.25">
      <c r="A2104" s="101">
        <v>360128</v>
      </c>
      <c r="B2104" s="101" t="s">
        <v>93</v>
      </c>
      <c r="C2104" s="101">
        <v>24</v>
      </c>
    </row>
    <row r="2105" spans="1:3" x14ac:dyDescent="0.25">
      <c r="A2105" s="101">
        <v>360130</v>
      </c>
      <c r="B2105" s="101" t="s">
        <v>93</v>
      </c>
      <c r="C2105" s="101">
        <v>24</v>
      </c>
    </row>
    <row r="2106" spans="1:3" x14ac:dyDescent="0.25">
      <c r="A2106" s="101">
        <v>360131</v>
      </c>
      <c r="B2106" s="101" t="s">
        <v>93</v>
      </c>
      <c r="C2106" s="101">
        <v>24</v>
      </c>
    </row>
    <row r="2107" spans="1:3" x14ac:dyDescent="0.25">
      <c r="A2107" s="101">
        <v>360132</v>
      </c>
      <c r="B2107" s="101" t="s">
        <v>93</v>
      </c>
      <c r="C2107" s="101">
        <v>24</v>
      </c>
    </row>
    <row r="2108" spans="1:3" x14ac:dyDescent="0.25">
      <c r="A2108" s="101">
        <v>360133</v>
      </c>
      <c r="B2108" s="101" t="s">
        <v>93</v>
      </c>
      <c r="C2108" s="101">
        <v>24</v>
      </c>
    </row>
    <row r="2109" spans="1:3" x14ac:dyDescent="0.25">
      <c r="A2109" s="101">
        <v>360134</v>
      </c>
      <c r="B2109" s="101" t="s">
        <v>93</v>
      </c>
      <c r="C2109" s="101">
        <v>24</v>
      </c>
    </row>
    <row r="2110" spans="1:3" x14ac:dyDescent="0.25">
      <c r="A2110" s="101">
        <v>360135</v>
      </c>
      <c r="B2110" s="101" t="s">
        <v>93</v>
      </c>
      <c r="C2110" s="101">
        <v>24</v>
      </c>
    </row>
    <row r="2111" spans="1:3" x14ac:dyDescent="0.25">
      <c r="A2111" s="101">
        <v>360136</v>
      </c>
      <c r="B2111" s="101" t="s">
        <v>93</v>
      </c>
      <c r="C2111" s="101">
        <v>24</v>
      </c>
    </row>
    <row r="2112" spans="1:3" x14ac:dyDescent="0.25">
      <c r="A2112" s="101">
        <v>360137</v>
      </c>
      <c r="B2112" s="101" t="s">
        <v>93</v>
      </c>
      <c r="C2112" s="101">
        <v>24</v>
      </c>
    </row>
    <row r="2113" spans="1:3" x14ac:dyDescent="0.25">
      <c r="A2113" s="101">
        <v>360138</v>
      </c>
      <c r="B2113" s="101" t="s">
        <v>93</v>
      </c>
      <c r="C2113" s="101">
        <v>24</v>
      </c>
    </row>
    <row r="2114" spans="1:3" x14ac:dyDescent="0.25">
      <c r="A2114" s="101">
        <v>360139</v>
      </c>
      <c r="B2114" s="101" t="s">
        <v>93</v>
      </c>
      <c r="C2114" s="101">
        <v>24</v>
      </c>
    </row>
    <row r="2115" spans="1:3" x14ac:dyDescent="0.25">
      <c r="A2115" s="101">
        <v>360141</v>
      </c>
      <c r="B2115" s="101" t="s">
        <v>93</v>
      </c>
      <c r="C2115" s="101">
        <v>24</v>
      </c>
    </row>
    <row r="2116" spans="1:3" x14ac:dyDescent="0.25">
      <c r="A2116" s="101">
        <v>360143</v>
      </c>
      <c r="B2116" s="101" t="s">
        <v>93</v>
      </c>
      <c r="C2116" s="101">
        <v>24</v>
      </c>
    </row>
    <row r="2117" spans="1:3" x14ac:dyDescent="0.25">
      <c r="A2117" s="101">
        <v>360144</v>
      </c>
      <c r="B2117" s="101" t="s">
        <v>93</v>
      </c>
      <c r="C2117" s="101">
        <v>24</v>
      </c>
    </row>
    <row r="2118" spans="1:3" x14ac:dyDescent="0.25">
      <c r="A2118" s="101">
        <v>360145</v>
      </c>
      <c r="B2118" s="101" t="s">
        <v>93</v>
      </c>
      <c r="C2118" s="101">
        <v>24</v>
      </c>
    </row>
    <row r="2119" spans="1:3" x14ac:dyDescent="0.25">
      <c r="A2119" s="101">
        <v>360146</v>
      </c>
      <c r="B2119" s="101" t="s">
        <v>93</v>
      </c>
      <c r="C2119" s="101">
        <v>24</v>
      </c>
    </row>
    <row r="2120" spans="1:3" x14ac:dyDescent="0.25">
      <c r="A2120" s="101">
        <v>360147</v>
      </c>
      <c r="B2120" s="101" t="s">
        <v>93</v>
      </c>
      <c r="C2120" s="101">
        <v>24</v>
      </c>
    </row>
    <row r="2121" spans="1:3" x14ac:dyDescent="0.25">
      <c r="A2121" s="101">
        <v>360148</v>
      </c>
      <c r="B2121" s="101" t="s">
        <v>93</v>
      </c>
      <c r="C2121" s="101">
        <v>24</v>
      </c>
    </row>
    <row r="2122" spans="1:3" x14ac:dyDescent="0.25">
      <c r="A2122" s="101">
        <v>360149</v>
      </c>
      <c r="B2122" s="101" t="s">
        <v>93</v>
      </c>
      <c r="C2122" s="101">
        <v>24</v>
      </c>
    </row>
    <row r="2123" spans="1:3" x14ac:dyDescent="0.25">
      <c r="A2123" s="101">
        <v>360150</v>
      </c>
      <c r="B2123" s="101" t="s">
        <v>93</v>
      </c>
      <c r="C2123" s="101">
        <v>24</v>
      </c>
    </row>
    <row r="2124" spans="1:3" x14ac:dyDescent="0.25">
      <c r="A2124" s="101">
        <v>360151</v>
      </c>
      <c r="B2124" s="101" t="s">
        <v>93</v>
      </c>
      <c r="C2124" s="101">
        <v>24</v>
      </c>
    </row>
    <row r="2125" spans="1:3" x14ac:dyDescent="0.25">
      <c r="A2125" s="101">
        <v>360152</v>
      </c>
      <c r="B2125" s="101" t="s">
        <v>93</v>
      </c>
      <c r="C2125" s="101">
        <v>24</v>
      </c>
    </row>
    <row r="2126" spans="1:3" x14ac:dyDescent="0.25">
      <c r="A2126" s="101">
        <v>360153</v>
      </c>
      <c r="B2126" s="101" t="s">
        <v>93</v>
      </c>
      <c r="C2126" s="101">
        <v>24</v>
      </c>
    </row>
    <row r="2127" spans="1:3" x14ac:dyDescent="0.25">
      <c r="A2127" s="101">
        <v>360154</v>
      </c>
      <c r="B2127" s="101" t="s">
        <v>93</v>
      </c>
      <c r="C2127" s="101">
        <v>24</v>
      </c>
    </row>
    <row r="2128" spans="1:3" x14ac:dyDescent="0.25">
      <c r="A2128" s="101">
        <v>360155</v>
      </c>
      <c r="B2128" s="101" t="s">
        <v>93</v>
      </c>
      <c r="C2128" s="101">
        <v>24</v>
      </c>
    </row>
    <row r="2129" spans="1:3" x14ac:dyDescent="0.25">
      <c r="A2129" s="101">
        <v>360156</v>
      </c>
      <c r="B2129" s="101" t="s">
        <v>93</v>
      </c>
      <c r="C2129" s="101">
        <v>24</v>
      </c>
    </row>
    <row r="2130" spans="1:3" x14ac:dyDescent="0.25">
      <c r="A2130" s="101">
        <v>360157</v>
      </c>
      <c r="B2130" s="101" t="s">
        <v>93</v>
      </c>
      <c r="C2130" s="101">
        <v>24</v>
      </c>
    </row>
    <row r="2131" spans="1:3" x14ac:dyDescent="0.25">
      <c r="A2131" s="101">
        <v>360158</v>
      </c>
      <c r="B2131" s="101" t="s">
        <v>93</v>
      </c>
      <c r="C2131" s="101">
        <v>24</v>
      </c>
    </row>
    <row r="2132" spans="1:3" x14ac:dyDescent="0.25">
      <c r="A2132" s="101">
        <v>360159</v>
      </c>
      <c r="B2132" s="101" t="s">
        <v>93</v>
      </c>
      <c r="C2132" s="101">
        <v>24</v>
      </c>
    </row>
    <row r="2133" spans="1:3" x14ac:dyDescent="0.25">
      <c r="A2133" s="101">
        <v>360160</v>
      </c>
      <c r="B2133" s="101" t="s">
        <v>93</v>
      </c>
      <c r="C2133" s="101">
        <v>24</v>
      </c>
    </row>
    <row r="2134" spans="1:3" x14ac:dyDescent="0.25">
      <c r="A2134" s="101">
        <v>360161</v>
      </c>
      <c r="B2134" s="101" t="s">
        <v>93</v>
      </c>
      <c r="C2134" s="101">
        <v>24</v>
      </c>
    </row>
    <row r="2135" spans="1:3" x14ac:dyDescent="0.25">
      <c r="A2135" s="101">
        <v>360164</v>
      </c>
      <c r="B2135" s="101" t="s">
        <v>93</v>
      </c>
      <c r="C2135" s="101">
        <v>24</v>
      </c>
    </row>
    <row r="2136" spans="1:3" x14ac:dyDescent="0.25">
      <c r="A2136" s="101">
        <v>360165</v>
      </c>
      <c r="B2136" s="101" t="s">
        <v>93</v>
      </c>
      <c r="C2136" s="101">
        <v>24</v>
      </c>
    </row>
    <row r="2137" spans="1:3" x14ac:dyDescent="0.25">
      <c r="A2137" s="101">
        <v>360167</v>
      </c>
      <c r="B2137" s="101" t="s">
        <v>93</v>
      </c>
      <c r="C2137" s="101">
        <v>24</v>
      </c>
    </row>
    <row r="2138" spans="1:3" x14ac:dyDescent="0.25">
      <c r="A2138" s="101">
        <v>360169</v>
      </c>
      <c r="B2138" s="101" t="s">
        <v>93</v>
      </c>
      <c r="C2138" s="101">
        <v>24</v>
      </c>
    </row>
    <row r="2139" spans="1:3" x14ac:dyDescent="0.25">
      <c r="A2139" s="101">
        <v>360170</v>
      </c>
      <c r="B2139" s="101" t="s">
        <v>93</v>
      </c>
      <c r="C2139" s="101">
        <v>24</v>
      </c>
    </row>
    <row r="2140" spans="1:3" x14ac:dyDescent="0.25">
      <c r="A2140" s="101">
        <v>360171</v>
      </c>
      <c r="B2140" s="101" t="s">
        <v>93</v>
      </c>
      <c r="C2140" s="101">
        <v>24</v>
      </c>
    </row>
    <row r="2141" spans="1:3" x14ac:dyDescent="0.25">
      <c r="A2141" s="101">
        <v>360173</v>
      </c>
      <c r="B2141" s="101" t="s">
        <v>93</v>
      </c>
      <c r="C2141" s="101">
        <v>24</v>
      </c>
    </row>
    <row r="2142" spans="1:3" x14ac:dyDescent="0.25">
      <c r="A2142" s="101">
        <v>360174</v>
      </c>
      <c r="B2142" s="101" t="s">
        <v>93</v>
      </c>
      <c r="C2142" s="101">
        <v>24</v>
      </c>
    </row>
    <row r="2143" spans="1:3" x14ac:dyDescent="0.25">
      <c r="A2143" s="101">
        <v>360175</v>
      </c>
      <c r="B2143" s="101" t="s">
        <v>93</v>
      </c>
      <c r="C2143" s="101">
        <v>24</v>
      </c>
    </row>
    <row r="2144" spans="1:3" x14ac:dyDescent="0.25">
      <c r="A2144" s="101">
        <v>360176</v>
      </c>
      <c r="B2144" s="101" t="s">
        <v>93</v>
      </c>
      <c r="C2144" s="101">
        <v>24</v>
      </c>
    </row>
    <row r="2145" spans="1:3" x14ac:dyDescent="0.25">
      <c r="A2145" s="101">
        <v>360179</v>
      </c>
      <c r="B2145" s="101" t="s">
        <v>93</v>
      </c>
      <c r="C2145" s="101">
        <v>24</v>
      </c>
    </row>
    <row r="2146" spans="1:3" x14ac:dyDescent="0.25">
      <c r="A2146" s="101">
        <v>360180</v>
      </c>
      <c r="B2146" s="101" t="s">
        <v>93</v>
      </c>
      <c r="C2146" s="101">
        <v>24</v>
      </c>
    </row>
    <row r="2147" spans="1:3" x14ac:dyDescent="0.25">
      <c r="A2147" s="101">
        <v>360185</v>
      </c>
      <c r="B2147" s="101" t="s">
        <v>93</v>
      </c>
      <c r="C2147" s="101">
        <v>24</v>
      </c>
    </row>
    <row r="2148" spans="1:3" x14ac:dyDescent="0.25">
      <c r="A2148" s="101">
        <v>360186</v>
      </c>
      <c r="B2148" s="101" t="s">
        <v>93</v>
      </c>
      <c r="C2148" s="101">
        <v>24</v>
      </c>
    </row>
    <row r="2149" spans="1:3" x14ac:dyDescent="0.25">
      <c r="A2149" s="101">
        <v>360187</v>
      </c>
      <c r="B2149" s="101" t="s">
        <v>93</v>
      </c>
      <c r="C2149" s="101">
        <v>24</v>
      </c>
    </row>
    <row r="2150" spans="1:3" x14ac:dyDescent="0.25">
      <c r="A2150" s="101">
        <v>360188</v>
      </c>
      <c r="B2150" s="101" t="s">
        <v>93</v>
      </c>
      <c r="C2150" s="101">
        <v>24</v>
      </c>
    </row>
    <row r="2151" spans="1:3" x14ac:dyDescent="0.25">
      <c r="A2151" s="101">
        <v>360189</v>
      </c>
      <c r="B2151" s="101" t="s">
        <v>93</v>
      </c>
      <c r="C2151" s="101">
        <v>24</v>
      </c>
    </row>
    <row r="2152" spans="1:3" x14ac:dyDescent="0.25">
      <c r="A2152" s="101">
        <v>360191</v>
      </c>
      <c r="B2152" s="101" t="s">
        <v>93</v>
      </c>
      <c r="C2152" s="101">
        <v>24</v>
      </c>
    </row>
    <row r="2153" spans="1:3" x14ac:dyDescent="0.25">
      <c r="A2153" s="101">
        <v>360192</v>
      </c>
      <c r="B2153" s="101" t="s">
        <v>93</v>
      </c>
      <c r="C2153" s="101">
        <v>24</v>
      </c>
    </row>
    <row r="2154" spans="1:3" x14ac:dyDescent="0.25">
      <c r="A2154" s="102">
        <v>360193</v>
      </c>
      <c r="B2154" s="102" t="s">
        <v>93</v>
      </c>
      <c r="C2154" s="101">
        <v>24</v>
      </c>
    </row>
    <row r="2155" spans="1:3" x14ac:dyDescent="0.25">
      <c r="A2155" s="101">
        <v>360195</v>
      </c>
      <c r="B2155" s="101" t="s">
        <v>93</v>
      </c>
      <c r="C2155" s="101">
        <v>24</v>
      </c>
    </row>
    <row r="2156" spans="1:3" x14ac:dyDescent="0.25">
      <c r="A2156" s="101">
        <v>360196</v>
      </c>
      <c r="B2156" s="101" t="s">
        <v>93</v>
      </c>
      <c r="C2156" s="101">
        <v>24</v>
      </c>
    </row>
    <row r="2157" spans="1:3" x14ac:dyDescent="0.25">
      <c r="A2157" s="101">
        <v>360198</v>
      </c>
      <c r="B2157" s="101" t="s">
        <v>93</v>
      </c>
      <c r="C2157" s="101">
        <v>24</v>
      </c>
    </row>
    <row r="2158" spans="1:3" x14ac:dyDescent="0.25">
      <c r="A2158" s="101">
        <v>360199</v>
      </c>
      <c r="B2158" s="101" t="s">
        <v>93</v>
      </c>
      <c r="C2158" s="101">
        <v>24</v>
      </c>
    </row>
    <row r="2159" spans="1:3" x14ac:dyDescent="0.25">
      <c r="A2159" s="101">
        <v>360200</v>
      </c>
      <c r="B2159" s="101" t="s">
        <v>93</v>
      </c>
      <c r="C2159" s="101">
        <v>24</v>
      </c>
    </row>
    <row r="2160" spans="1:3" x14ac:dyDescent="0.25">
      <c r="A2160" s="101">
        <v>360201</v>
      </c>
      <c r="B2160" s="101" t="s">
        <v>93</v>
      </c>
      <c r="C2160" s="101">
        <v>24</v>
      </c>
    </row>
    <row r="2161" spans="1:3" x14ac:dyDescent="0.25">
      <c r="A2161" s="101">
        <v>360202</v>
      </c>
      <c r="B2161" s="101" t="s">
        <v>93</v>
      </c>
      <c r="C2161" s="101">
        <v>24</v>
      </c>
    </row>
    <row r="2162" spans="1:3" x14ac:dyDescent="0.25">
      <c r="A2162" s="101">
        <v>360203</v>
      </c>
      <c r="B2162" s="101" t="s">
        <v>93</v>
      </c>
      <c r="C2162" s="101">
        <v>24</v>
      </c>
    </row>
    <row r="2163" spans="1:3" x14ac:dyDescent="0.25">
      <c r="A2163" s="101">
        <v>360205</v>
      </c>
      <c r="B2163" s="101" t="s">
        <v>93</v>
      </c>
      <c r="C2163" s="101">
        <v>24</v>
      </c>
    </row>
    <row r="2164" spans="1:3" x14ac:dyDescent="0.25">
      <c r="A2164" s="101">
        <v>360206</v>
      </c>
      <c r="B2164" s="101" t="s">
        <v>93</v>
      </c>
      <c r="C2164" s="101">
        <v>24</v>
      </c>
    </row>
    <row r="2165" spans="1:3" x14ac:dyDescent="0.25">
      <c r="A2165" s="101">
        <v>360208</v>
      </c>
      <c r="B2165" s="101" t="s">
        <v>93</v>
      </c>
      <c r="C2165" s="101">
        <v>24</v>
      </c>
    </row>
    <row r="2166" spans="1:3" x14ac:dyDescent="0.25">
      <c r="A2166" s="101">
        <v>360209</v>
      </c>
      <c r="B2166" s="101" t="s">
        <v>93</v>
      </c>
      <c r="C2166" s="101">
        <v>24</v>
      </c>
    </row>
    <row r="2167" spans="1:3" x14ac:dyDescent="0.25">
      <c r="A2167" s="101">
        <v>360210</v>
      </c>
      <c r="B2167" s="101" t="s">
        <v>93</v>
      </c>
      <c r="C2167" s="101">
        <v>24</v>
      </c>
    </row>
    <row r="2168" spans="1:3" x14ac:dyDescent="0.25">
      <c r="A2168" s="101">
        <v>360212</v>
      </c>
      <c r="B2168" s="101" t="s">
        <v>93</v>
      </c>
      <c r="C2168" s="101">
        <v>24</v>
      </c>
    </row>
    <row r="2169" spans="1:3" x14ac:dyDescent="0.25">
      <c r="A2169" s="101">
        <v>360213</v>
      </c>
      <c r="B2169" s="101" t="s">
        <v>93</v>
      </c>
      <c r="C2169" s="101">
        <v>24</v>
      </c>
    </row>
    <row r="2170" spans="1:3" x14ac:dyDescent="0.25">
      <c r="A2170" s="101">
        <v>360214</v>
      </c>
      <c r="B2170" s="101" t="s">
        <v>93</v>
      </c>
      <c r="C2170" s="101">
        <v>24</v>
      </c>
    </row>
    <row r="2171" spans="1:3" x14ac:dyDescent="0.25">
      <c r="A2171" s="101">
        <v>360216</v>
      </c>
      <c r="B2171" s="101" t="s">
        <v>93</v>
      </c>
      <c r="C2171" s="101">
        <v>24</v>
      </c>
    </row>
    <row r="2172" spans="1:3" x14ac:dyDescent="0.25">
      <c r="A2172" s="101">
        <v>360217</v>
      </c>
      <c r="B2172" s="101" t="s">
        <v>93</v>
      </c>
      <c r="C2172" s="101">
        <v>24</v>
      </c>
    </row>
    <row r="2173" spans="1:3" x14ac:dyDescent="0.25">
      <c r="A2173" s="101">
        <v>360218</v>
      </c>
      <c r="B2173" s="101" t="s">
        <v>93</v>
      </c>
      <c r="C2173" s="101">
        <v>24</v>
      </c>
    </row>
    <row r="2174" spans="1:3" x14ac:dyDescent="0.25">
      <c r="A2174" s="101">
        <v>360219</v>
      </c>
      <c r="B2174" s="101" t="s">
        <v>93</v>
      </c>
      <c r="C2174" s="101">
        <v>24</v>
      </c>
    </row>
    <row r="2175" spans="1:3" x14ac:dyDescent="0.25">
      <c r="A2175" s="101">
        <v>360220</v>
      </c>
      <c r="B2175" s="101" t="s">
        <v>93</v>
      </c>
      <c r="C2175" s="101">
        <v>24</v>
      </c>
    </row>
    <row r="2176" spans="1:3" x14ac:dyDescent="0.25">
      <c r="A2176" s="101">
        <v>360222</v>
      </c>
      <c r="B2176" s="101" t="s">
        <v>93</v>
      </c>
      <c r="C2176" s="101">
        <v>24</v>
      </c>
    </row>
    <row r="2177" spans="1:3" x14ac:dyDescent="0.25">
      <c r="A2177" s="101">
        <v>360223</v>
      </c>
      <c r="B2177" s="101" t="s">
        <v>93</v>
      </c>
      <c r="C2177" s="101">
        <v>24</v>
      </c>
    </row>
    <row r="2178" spans="1:3" x14ac:dyDescent="0.25">
      <c r="A2178" s="101">
        <v>360224</v>
      </c>
      <c r="B2178" s="101" t="s">
        <v>93</v>
      </c>
      <c r="C2178" s="101">
        <v>24</v>
      </c>
    </row>
    <row r="2179" spans="1:3" x14ac:dyDescent="0.25">
      <c r="A2179" s="101">
        <v>360225</v>
      </c>
      <c r="B2179" s="101" t="s">
        <v>93</v>
      </c>
      <c r="C2179" s="101">
        <v>24</v>
      </c>
    </row>
    <row r="2180" spans="1:3" x14ac:dyDescent="0.25">
      <c r="A2180" s="101">
        <v>360226</v>
      </c>
      <c r="B2180" s="101" t="s">
        <v>93</v>
      </c>
      <c r="C2180" s="101">
        <v>24</v>
      </c>
    </row>
    <row r="2181" spans="1:3" x14ac:dyDescent="0.25">
      <c r="A2181" s="101">
        <v>360227</v>
      </c>
      <c r="B2181" s="101" t="s">
        <v>93</v>
      </c>
      <c r="C2181" s="101">
        <v>24</v>
      </c>
    </row>
    <row r="2182" spans="1:3" x14ac:dyDescent="0.25">
      <c r="A2182" s="101">
        <v>360230</v>
      </c>
      <c r="B2182" s="101" t="s">
        <v>93</v>
      </c>
      <c r="C2182" s="101">
        <v>24</v>
      </c>
    </row>
    <row r="2183" spans="1:3" x14ac:dyDescent="0.25">
      <c r="A2183" s="101">
        <v>360231</v>
      </c>
      <c r="B2183" s="101" t="s">
        <v>93</v>
      </c>
      <c r="C2183" s="101">
        <v>24</v>
      </c>
    </row>
    <row r="2184" spans="1:3" x14ac:dyDescent="0.25">
      <c r="A2184" s="101">
        <v>360232</v>
      </c>
      <c r="B2184" s="101" t="s">
        <v>93</v>
      </c>
      <c r="C2184" s="101">
        <v>24</v>
      </c>
    </row>
    <row r="2185" spans="1:3" x14ac:dyDescent="0.25">
      <c r="A2185" s="101">
        <v>360233</v>
      </c>
      <c r="B2185" s="101" t="s">
        <v>93</v>
      </c>
      <c r="C2185" s="101">
        <v>24</v>
      </c>
    </row>
    <row r="2186" spans="1:3" x14ac:dyDescent="0.25">
      <c r="A2186" s="101">
        <v>360234</v>
      </c>
      <c r="B2186" s="101" t="s">
        <v>93</v>
      </c>
      <c r="C2186" s="101">
        <v>24</v>
      </c>
    </row>
    <row r="2187" spans="1:3" x14ac:dyDescent="0.25">
      <c r="A2187" s="101">
        <v>360236</v>
      </c>
      <c r="B2187" s="101" t="s">
        <v>93</v>
      </c>
      <c r="C2187" s="101">
        <v>24</v>
      </c>
    </row>
    <row r="2188" spans="1:3" x14ac:dyDescent="0.25">
      <c r="A2188" s="101">
        <v>360239</v>
      </c>
      <c r="B2188" s="101" t="s">
        <v>93</v>
      </c>
      <c r="C2188" s="101">
        <v>24</v>
      </c>
    </row>
    <row r="2189" spans="1:3" x14ac:dyDescent="0.25">
      <c r="A2189" s="101">
        <v>360240</v>
      </c>
      <c r="B2189" s="101" t="s">
        <v>93</v>
      </c>
      <c r="C2189" s="101">
        <v>24</v>
      </c>
    </row>
    <row r="2190" spans="1:3" x14ac:dyDescent="0.25">
      <c r="A2190" s="101">
        <v>360241</v>
      </c>
      <c r="B2190" s="101" t="s">
        <v>93</v>
      </c>
      <c r="C2190" s="101">
        <v>24</v>
      </c>
    </row>
    <row r="2191" spans="1:3" x14ac:dyDescent="0.25">
      <c r="A2191" s="101">
        <v>360242</v>
      </c>
      <c r="B2191" s="101" t="s">
        <v>93</v>
      </c>
      <c r="C2191" s="101">
        <v>24</v>
      </c>
    </row>
    <row r="2192" spans="1:3" x14ac:dyDescent="0.25">
      <c r="A2192" s="101">
        <v>360244</v>
      </c>
      <c r="B2192" s="101" t="s">
        <v>93</v>
      </c>
      <c r="C2192" s="101">
        <v>24</v>
      </c>
    </row>
    <row r="2193" spans="1:3" x14ac:dyDescent="0.25">
      <c r="A2193" s="101">
        <v>360245</v>
      </c>
      <c r="B2193" s="101" t="s">
        <v>93</v>
      </c>
      <c r="C2193" s="101">
        <v>24</v>
      </c>
    </row>
    <row r="2194" spans="1:3" x14ac:dyDescent="0.25">
      <c r="A2194" s="101">
        <v>360246</v>
      </c>
      <c r="B2194" s="101" t="s">
        <v>93</v>
      </c>
      <c r="C2194" s="101">
        <v>24</v>
      </c>
    </row>
    <row r="2195" spans="1:3" x14ac:dyDescent="0.25">
      <c r="A2195" s="101">
        <v>360247</v>
      </c>
      <c r="B2195" s="101" t="s">
        <v>93</v>
      </c>
      <c r="C2195" s="101">
        <v>24</v>
      </c>
    </row>
    <row r="2196" spans="1:3" x14ac:dyDescent="0.25">
      <c r="A2196" s="101">
        <v>360249</v>
      </c>
      <c r="B2196" s="101" t="s">
        <v>93</v>
      </c>
      <c r="C2196" s="101">
        <v>24</v>
      </c>
    </row>
    <row r="2197" spans="1:3" x14ac:dyDescent="0.25">
      <c r="A2197" s="101">
        <v>360250</v>
      </c>
      <c r="B2197" s="101" t="s">
        <v>93</v>
      </c>
      <c r="C2197" s="101">
        <v>24</v>
      </c>
    </row>
    <row r="2198" spans="1:3" x14ac:dyDescent="0.25">
      <c r="A2198" s="101">
        <v>360252</v>
      </c>
      <c r="B2198" s="101" t="s">
        <v>93</v>
      </c>
      <c r="C2198" s="101">
        <v>24</v>
      </c>
    </row>
    <row r="2199" spans="1:3" x14ac:dyDescent="0.25">
      <c r="A2199" s="101">
        <v>360253</v>
      </c>
      <c r="B2199" s="101" t="s">
        <v>93</v>
      </c>
      <c r="C2199" s="101">
        <v>24</v>
      </c>
    </row>
    <row r="2200" spans="1:3" x14ac:dyDescent="0.25">
      <c r="A2200" s="101">
        <v>360254</v>
      </c>
      <c r="B2200" s="101" t="s">
        <v>93</v>
      </c>
      <c r="C2200" s="101">
        <v>24</v>
      </c>
    </row>
    <row r="2201" spans="1:3" x14ac:dyDescent="0.25">
      <c r="A2201" s="102">
        <v>360255</v>
      </c>
      <c r="B2201" s="102" t="s">
        <v>93</v>
      </c>
      <c r="C2201" s="101">
        <v>24</v>
      </c>
    </row>
    <row r="2202" spans="1:3" x14ac:dyDescent="0.25">
      <c r="A2202" s="102">
        <v>360257</v>
      </c>
      <c r="B2202" s="102" t="s">
        <v>93</v>
      </c>
      <c r="C2202" s="102">
        <v>24</v>
      </c>
    </row>
    <row r="2203" spans="1:3" x14ac:dyDescent="0.25">
      <c r="A2203" s="102">
        <v>360259</v>
      </c>
      <c r="B2203" s="102" t="s">
        <v>93</v>
      </c>
      <c r="C2203" s="102">
        <v>24</v>
      </c>
    </row>
    <row r="2204" spans="1:3" x14ac:dyDescent="0.25">
      <c r="A2204" s="101">
        <v>369024</v>
      </c>
      <c r="B2204" s="101" t="s">
        <v>93</v>
      </c>
      <c r="C2204" s="101">
        <v>24</v>
      </c>
    </row>
    <row r="2205" spans="1:3" x14ac:dyDescent="0.25">
      <c r="A2205" s="101">
        <v>370008</v>
      </c>
      <c r="B2205" s="101" t="s">
        <v>92</v>
      </c>
      <c r="C2205" s="101">
        <v>25</v>
      </c>
    </row>
    <row r="2206" spans="1:3" x14ac:dyDescent="0.25">
      <c r="A2206" s="101">
        <v>370009</v>
      </c>
      <c r="B2206" s="101" t="s">
        <v>92</v>
      </c>
      <c r="C2206" s="101">
        <v>25</v>
      </c>
    </row>
    <row r="2207" spans="1:3" x14ac:dyDescent="0.25">
      <c r="A2207" s="101">
        <v>370010</v>
      </c>
      <c r="B2207" s="101" t="s">
        <v>92</v>
      </c>
      <c r="C2207" s="101">
        <v>25</v>
      </c>
    </row>
    <row r="2208" spans="1:3" x14ac:dyDescent="0.25">
      <c r="A2208" s="101">
        <v>370012</v>
      </c>
      <c r="B2208" s="101" t="s">
        <v>92</v>
      </c>
      <c r="C2208" s="101">
        <v>25</v>
      </c>
    </row>
    <row r="2209" spans="1:3" x14ac:dyDescent="0.25">
      <c r="A2209" s="101">
        <v>370013</v>
      </c>
      <c r="B2209" s="101" t="s">
        <v>92</v>
      </c>
      <c r="C2209" s="101">
        <v>25</v>
      </c>
    </row>
    <row r="2210" spans="1:3" x14ac:dyDescent="0.25">
      <c r="A2210" s="101">
        <v>370014</v>
      </c>
      <c r="B2210" s="101" t="s">
        <v>92</v>
      </c>
      <c r="C2210" s="101">
        <v>25</v>
      </c>
    </row>
    <row r="2211" spans="1:3" x14ac:dyDescent="0.25">
      <c r="A2211" s="101">
        <v>370016</v>
      </c>
      <c r="B2211" s="101" t="s">
        <v>92</v>
      </c>
      <c r="C2211" s="101">
        <v>25</v>
      </c>
    </row>
    <row r="2212" spans="1:3" x14ac:dyDescent="0.25">
      <c r="A2212" s="101">
        <v>370017</v>
      </c>
      <c r="B2212" s="101" t="s">
        <v>92</v>
      </c>
      <c r="C2212" s="101">
        <v>25</v>
      </c>
    </row>
    <row r="2213" spans="1:3" x14ac:dyDescent="0.25">
      <c r="A2213" s="101">
        <v>370019</v>
      </c>
      <c r="B2213" s="101" t="s">
        <v>92</v>
      </c>
      <c r="C2213" s="101">
        <v>25</v>
      </c>
    </row>
    <row r="2214" spans="1:3" x14ac:dyDescent="0.25">
      <c r="A2214" s="101">
        <v>370020</v>
      </c>
      <c r="B2214" s="101" t="s">
        <v>92</v>
      </c>
      <c r="C2214" s="101">
        <v>25</v>
      </c>
    </row>
    <row r="2215" spans="1:3" x14ac:dyDescent="0.25">
      <c r="A2215" s="101">
        <v>370023</v>
      </c>
      <c r="B2215" s="101" t="s">
        <v>92</v>
      </c>
      <c r="C2215" s="101">
        <v>25</v>
      </c>
    </row>
    <row r="2216" spans="1:3" x14ac:dyDescent="0.25">
      <c r="A2216" s="101">
        <v>370024</v>
      </c>
      <c r="B2216" s="101" t="s">
        <v>92</v>
      </c>
      <c r="C2216" s="101">
        <v>25</v>
      </c>
    </row>
    <row r="2217" spans="1:3" x14ac:dyDescent="0.25">
      <c r="A2217" s="101">
        <v>370025</v>
      </c>
      <c r="B2217" s="101" t="s">
        <v>92</v>
      </c>
      <c r="C2217" s="101">
        <v>25</v>
      </c>
    </row>
    <row r="2218" spans="1:3" x14ac:dyDescent="0.25">
      <c r="A2218" s="101">
        <v>370026</v>
      </c>
      <c r="B2218" s="101" t="s">
        <v>92</v>
      </c>
      <c r="C2218" s="101">
        <v>25</v>
      </c>
    </row>
    <row r="2219" spans="1:3" x14ac:dyDescent="0.25">
      <c r="A2219" s="101">
        <v>370029</v>
      </c>
      <c r="B2219" s="101" t="s">
        <v>92</v>
      </c>
      <c r="C2219" s="101">
        <v>25</v>
      </c>
    </row>
    <row r="2220" spans="1:3" x14ac:dyDescent="0.25">
      <c r="A2220" s="101">
        <v>370030</v>
      </c>
      <c r="B2220" s="101" t="s">
        <v>92</v>
      </c>
      <c r="C2220" s="101">
        <v>25</v>
      </c>
    </row>
    <row r="2221" spans="1:3" x14ac:dyDescent="0.25">
      <c r="A2221" s="101">
        <v>370031</v>
      </c>
      <c r="B2221" s="101" t="s">
        <v>92</v>
      </c>
      <c r="C2221" s="101">
        <v>25</v>
      </c>
    </row>
    <row r="2222" spans="1:3" x14ac:dyDescent="0.25">
      <c r="A2222" s="101">
        <v>370032</v>
      </c>
      <c r="B2222" s="101" t="s">
        <v>92</v>
      </c>
      <c r="C2222" s="101">
        <v>25</v>
      </c>
    </row>
    <row r="2223" spans="1:3" x14ac:dyDescent="0.25">
      <c r="A2223" s="101">
        <v>370035</v>
      </c>
      <c r="B2223" s="101" t="s">
        <v>92</v>
      </c>
      <c r="C2223" s="101">
        <v>25</v>
      </c>
    </row>
    <row r="2224" spans="1:3" x14ac:dyDescent="0.25">
      <c r="A2224" s="101">
        <v>370036</v>
      </c>
      <c r="B2224" s="101" t="s">
        <v>92</v>
      </c>
      <c r="C2224" s="101">
        <v>25</v>
      </c>
    </row>
    <row r="2225" spans="1:3" x14ac:dyDescent="0.25">
      <c r="A2225" s="101">
        <v>370037</v>
      </c>
      <c r="B2225" s="101" t="s">
        <v>92</v>
      </c>
      <c r="C2225" s="101">
        <v>25</v>
      </c>
    </row>
    <row r="2226" spans="1:3" x14ac:dyDescent="0.25">
      <c r="A2226" s="101">
        <v>370038</v>
      </c>
      <c r="B2226" s="101" t="s">
        <v>92</v>
      </c>
      <c r="C2226" s="101">
        <v>25</v>
      </c>
    </row>
    <row r="2227" spans="1:3" x14ac:dyDescent="0.25">
      <c r="A2227" s="101">
        <v>370039</v>
      </c>
      <c r="B2227" s="101" t="s">
        <v>92</v>
      </c>
      <c r="C2227" s="101">
        <v>25</v>
      </c>
    </row>
    <row r="2228" spans="1:3" x14ac:dyDescent="0.25">
      <c r="A2228" s="101">
        <v>370040</v>
      </c>
      <c r="B2228" s="101" t="s">
        <v>92</v>
      </c>
      <c r="C2228" s="101">
        <v>25</v>
      </c>
    </row>
    <row r="2229" spans="1:3" x14ac:dyDescent="0.25">
      <c r="A2229" s="101">
        <v>370041</v>
      </c>
      <c r="B2229" s="101" t="s">
        <v>92</v>
      </c>
      <c r="C2229" s="101">
        <v>25</v>
      </c>
    </row>
    <row r="2230" spans="1:3" x14ac:dyDescent="0.25">
      <c r="A2230" s="101">
        <v>370042</v>
      </c>
      <c r="B2230" s="101" t="s">
        <v>92</v>
      </c>
      <c r="C2230" s="101">
        <v>25</v>
      </c>
    </row>
    <row r="2231" spans="1:3" x14ac:dyDescent="0.25">
      <c r="A2231" s="101">
        <v>370044</v>
      </c>
      <c r="B2231" s="101" t="s">
        <v>92</v>
      </c>
      <c r="C2231" s="101">
        <v>25</v>
      </c>
    </row>
    <row r="2232" spans="1:3" x14ac:dyDescent="0.25">
      <c r="A2232" s="101">
        <v>370045</v>
      </c>
      <c r="B2232" s="101" t="s">
        <v>92</v>
      </c>
      <c r="C2232" s="101">
        <v>25</v>
      </c>
    </row>
    <row r="2233" spans="1:3" x14ac:dyDescent="0.25">
      <c r="A2233" s="101">
        <v>370047</v>
      </c>
      <c r="B2233" s="101" t="s">
        <v>92</v>
      </c>
      <c r="C2233" s="101">
        <v>25</v>
      </c>
    </row>
    <row r="2234" spans="1:3" x14ac:dyDescent="0.25">
      <c r="A2234" s="101">
        <v>370049</v>
      </c>
      <c r="B2234" s="101" t="s">
        <v>92</v>
      </c>
      <c r="C2234" s="101">
        <v>25</v>
      </c>
    </row>
    <row r="2235" spans="1:3" x14ac:dyDescent="0.25">
      <c r="A2235" s="101">
        <v>370050</v>
      </c>
      <c r="B2235" s="101" t="s">
        <v>92</v>
      </c>
      <c r="C2235" s="101">
        <v>25</v>
      </c>
    </row>
    <row r="2236" spans="1:3" x14ac:dyDescent="0.25">
      <c r="A2236" s="101">
        <v>370051</v>
      </c>
      <c r="B2236" s="101" t="s">
        <v>92</v>
      </c>
      <c r="C2236" s="101">
        <v>25</v>
      </c>
    </row>
    <row r="2237" spans="1:3" x14ac:dyDescent="0.25">
      <c r="A2237" s="101">
        <v>370052</v>
      </c>
      <c r="B2237" s="101" t="s">
        <v>92</v>
      </c>
      <c r="C2237" s="101">
        <v>25</v>
      </c>
    </row>
    <row r="2238" spans="1:3" x14ac:dyDescent="0.25">
      <c r="A2238" s="101">
        <v>370053</v>
      </c>
      <c r="B2238" s="101" t="s">
        <v>92</v>
      </c>
      <c r="C2238" s="101">
        <v>25</v>
      </c>
    </row>
    <row r="2239" spans="1:3" x14ac:dyDescent="0.25">
      <c r="A2239" s="101">
        <v>370054</v>
      </c>
      <c r="B2239" s="101" t="s">
        <v>92</v>
      </c>
      <c r="C2239" s="101">
        <v>25</v>
      </c>
    </row>
    <row r="2240" spans="1:3" x14ac:dyDescent="0.25">
      <c r="A2240" s="101">
        <v>370055</v>
      </c>
      <c r="B2240" s="101" t="s">
        <v>92</v>
      </c>
      <c r="C2240" s="101">
        <v>25</v>
      </c>
    </row>
    <row r="2241" spans="1:3" x14ac:dyDescent="0.25">
      <c r="A2241" s="101">
        <v>370056</v>
      </c>
      <c r="B2241" s="101" t="s">
        <v>92</v>
      </c>
      <c r="C2241" s="101">
        <v>25</v>
      </c>
    </row>
    <row r="2242" spans="1:3" x14ac:dyDescent="0.25">
      <c r="A2242" s="101">
        <v>370057</v>
      </c>
      <c r="B2242" s="101" t="s">
        <v>92</v>
      </c>
      <c r="C2242" s="101">
        <v>25</v>
      </c>
    </row>
    <row r="2243" spans="1:3" x14ac:dyDescent="0.25">
      <c r="A2243" s="101">
        <v>370058</v>
      </c>
      <c r="B2243" s="101" t="s">
        <v>92</v>
      </c>
      <c r="C2243" s="101">
        <v>25</v>
      </c>
    </row>
    <row r="2244" spans="1:3" x14ac:dyDescent="0.25">
      <c r="A2244" s="101">
        <v>370059</v>
      </c>
      <c r="B2244" s="101" t="s">
        <v>92</v>
      </c>
      <c r="C2244" s="101">
        <v>25</v>
      </c>
    </row>
    <row r="2245" spans="1:3" x14ac:dyDescent="0.25">
      <c r="A2245" s="101">
        <v>370060</v>
      </c>
      <c r="B2245" s="101" t="s">
        <v>92</v>
      </c>
      <c r="C2245" s="101">
        <v>25</v>
      </c>
    </row>
    <row r="2246" spans="1:3" x14ac:dyDescent="0.25">
      <c r="A2246" s="108">
        <v>370061</v>
      </c>
      <c r="B2246" s="107" t="s">
        <v>92</v>
      </c>
      <c r="C2246" s="109">
        <v>925</v>
      </c>
    </row>
    <row r="2247" spans="1:3" x14ac:dyDescent="0.25">
      <c r="A2247" s="101">
        <v>370062</v>
      </c>
      <c r="B2247" s="101" t="s">
        <v>92</v>
      </c>
      <c r="C2247" s="101">
        <v>25</v>
      </c>
    </row>
    <row r="2248" spans="1:3" x14ac:dyDescent="0.25">
      <c r="A2248" s="101">
        <v>370064</v>
      </c>
      <c r="B2248" s="101" t="s">
        <v>92</v>
      </c>
      <c r="C2248" s="101">
        <v>25</v>
      </c>
    </row>
    <row r="2249" spans="1:3" x14ac:dyDescent="0.25">
      <c r="A2249" s="101">
        <v>370065</v>
      </c>
      <c r="B2249" s="101" t="s">
        <v>92</v>
      </c>
      <c r="C2249" s="101">
        <v>25</v>
      </c>
    </row>
    <row r="2250" spans="1:3" x14ac:dyDescent="0.25">
      <c r="A2250" s="101">
        <v>370066</v>
      </c>
      <c r="B2250" s="101" t="s">
        <v>92</v>
      </c>
      <c r="C2250" s="101">
        <v>25</v>
      </c>
    </row>
    <row r="2251" spans="1:3" x14ac:dyDescent="0.25">
      <c r="A2251" s="101">
        <v>370068</v>
      </c>
      <c r="B2251" s="101" t="s">
        <v>92</v>
      </c>
      <c r="C2251" s="101">
        <v>25</v>
      </c>
    </row>
    <row r="2252" spans="1:3" x14ac:dyDescent="0.25">
      <c r="A2252" s="101">
        <v>370071</v>
      </c>
      <c r="B2252" s="101" t="s">
        <v>92</v>
      </c>
      <c r="C2252" s="101">
        <v>25</v>
      </c>
    </row>
    <row r="2253" spans="1:3" x14ac:dyDescent="0.25">
      <c r="A2253" s="101">
        <v>370072</v>
      </c>
      <c r="B2253" s="101" t="s">
        <v>92</v>
      </c>
      <c r="C2253" s="101">
        <v>25</v>
      </c>
    </row>
    <row r="2254" spans="1:3" x14ac:dyDescent="0.25">
      <c r="A2254" s="101">
        <v>370073</v>
      </c>
      <c r="B2254" s="101" t="s">
        <v>92</v>
      </c>
      <c r="C2254" s="101">
        <v>25</v>
      </c>
    </row>
    <row r="2255" spans="1:3" x14ac:dyDescent="0.25">
      <c r="A2255" s="101">
        <v>370075</v>
      </c>
      <c r="B2255" s="101" t="s">
        <v>92</v>
      </c>
      <c r="C2255" s="101">
        <v>25</v>
      </c>
    </row>
    <row r="2256" spans="1:3" x14ac:dyDescent="0.25">
      <c r="A2256" s="101">
        <v>370076</v>
      </c>
      <c r="B2256" s="101" t="s">
        <v>92</v>
      </c>
      <c r="C2256" s="101">
        <v>25</v>
      </c>
    </row>
    <row r="2257" spans="1:3" x14ac:dyDescent="0.25">
      <c r="A2257" s="101">
        <v>370077</v>
      </c>
      <c r="B2257" s="101" t="s">
        <v>92</v>
      </c>
      <c r="C2257" s="101">
        <v>25</v>
      </c>
    </row>
    <row r="2258" spans="1:3" x14ac:dyDescent="0.25">
      <c r="A2258" s="101">
        <v>370078</v>
      </c>
      <c r="B2258" s="101" t="s">
        <v>92</v>
      </c>
      <c r="C2258" s="101">
        <v>25</v>
      </c>
    </row>
    <row r="2259" spans="1:3" x14ac:dyDescent="0.25">
      <c r="A2259" s="101">
        <v>370079</v>
      </c>
      <c r="B2259" s="101" t="s">
        <v>92</v>
      </c>
      <c r="C2259" s="101">
        <v>25</v>
      </c>
    </row>
    <row r="2260" spans="1:3" x14ac:dyDescent="0.25">
      <c r="A2260" s="101">
        <v>370081</v>
      </c>
      <c r="B2260" s="101" t="s">
        <v>92</v>
      </c>
      <c r="C2260" s="101">
        <v>25</v>
      </c>
    </row>
    <row r="2261" spans="1:3" x14ac:dyDescent="0.25">
      <c r="A2261" s="101">
        <v>370082</v>
      </c>
      <c r="B2261" s="101" t="s">
        <v>92</v>
      </c>
      <c r="C2261" s="101">
        <v>25</v>
      </c>
    </row>
    <row r="2262" spans="1:3" x14ac:dyDescent="0.25">
      <c r="A2262" s="101">
        <v>370084</v>
      </c>
      <c r="B2262" s="101" t="s">
        <v>92</v>
      </c>
      <c r="C2262" s="101">
        <v>25</v>
      </c>
    </row>
    <row r="2263" spans="1:3" x14ac:dyDescent="0.25">
      <c r="A2263" s="101">
        <v>370086</v>
      </c>
      <c r="B2263" s="101" t="s">
        <v>92</v>
      </c>
      <c r="C2263" s="101">
        <v>25</v>
      </c>
    </row>
    <row r="2264" spans="1:3" x14ac:dyDescent="0.25">
      <c r="A2264" s="101">
        <v>370088</v>
      </c>
      <c r="B2264" s="101" t="s">
        <v>92</v>
      </c>
      <c r="C2264" s="101">
        <v>25</v>
      </c>
    </row>
    <row r="2265" spans="1:3" x14ac:dyDescent="0.25">
      <c r="A2265" s="101">
        <v>370089</v>
      </c>
      <c r="B2265" s="101" t="s">
        <v>92</v>
      </c>
      <c r="C2265" s="101">
        <v>25</v>
      </c>
    </row>
    <row r="2266" spans="1:3" x14ac:dyDescent="0.25">
      <c r="A2266" s="101">
        <v>370092</v>
      </c>
      <c r="B2266" s="101" t="s">
        <v>92</v>
      </c>
      <c r="C2266" s="101">
        <v>25</v>
      </c>
    </row>
    <row r="2267" spans="1:3" x14ac:dyDescent="0.25">
      <c r="A2267" s="101">
        <v>370093</v>
      </c>
      <c r="B2267" s="101" t="s">
        <v>92</v>
      </c>
      <c r="C2267" s="101">
        <v>25</v>
      </c>
    </row>
    <row r="2268" spans="1:3" x14ac:dyDescent="0.25">
      <c r="A2268" s="101">
        <v>370094</v>
      </c>
      <c r="B2268" s="101" t="s">
        <v>92</v>
      </c>
      <c r="C2268" s="101">
        <v>25</v>
      </c>
    </row>
    <row r="2269" spans="1:3" x14ac:dyDescent="0.25">
      <c r="A2269" s="101">
        <v>370095</v>
      </c>
      <c r="B2269" s="101" t="s">
        <v>92</v>
      </c>
      <c r="C2269" s="101">
        <v>25</v>
      </c>
    </row>
    <row r="2270" spans="1:3" x14ac:dyDescent="0.25">
      <c r="A2270" s="101">
        <v>370096</v>
      </c>
      <c r="B2270" s="101" t="s">
        <v>92</v>
      </c>
      <c r="C2270" s="101">
        <v>25</v>
      </c>
    </row>
    <row r="2271" spans="1:3" x14ac:dyDescent="0.25">
      <c r="A2271" s="101">
        <v>370097</v>
      </c>
      <c r="B2271" s="101" t="s">
        <v>92</v>
      </c>
      <c r="C2271" s="101">
        <v>25</v>
      </c>
    </row>
    <row r="2272" spans="1:3" x14ac:dyDescent="0.25">
      <c r="A2272" s="101">
        <v>370098</v>
      </c>
      <c r="B2272" s="101" t="s">
        <v>92</v>
      </c>
      <c r="C2272" s="101">
        <v>25</v>
      </c>
    </row>
    <row r="2273" spans="1:3" x14ac:dyDescent="0.25">
      <c r="A2273" s="101">
        <v>370099</v>
      </c>
      <c r="B2273" s="101" t="s">
        <v>92</v>
      </c>
      <c r="C2273" s="101">
        <v>25</v>
      </c>
    </row>
    <row r="2274" spans="1:3" x14ac:dyDescent="0.25">
      <c r="A2274" s="101">
        <v>370101</v>
      </c>
      <c r="B2274" s="101" t="s">
        <v>92</v>
      </c>
      <c r="C2274" s="101">
        <v>25</v>
      </c>
    </row>
    <row r="2275" spans="1:3" x14ac:dyDescent="0.25">
      <c r="A2275" s="101">
        <v>370102</v>
      </c>
      <c r="B2275" s="101" t="s">
        <v>92</v>
      </c>
      <c r="C2275" s="101">
        <v>25</v>
      </c>
    </row>
    <row r="2276" spans="1:3" x14ac:dyDescent="0.25">
      <c r="A2276" s="101">
        <v>370103</v>
      </c>
      <c r="B2276" s="101" t="s">
        <v>92</v>
      </c>
      <c r="C2276" s="101">
        <v>25</v>
      </c>
    </row>
    <row r="2277" spans="1:3" x14ac:dyDescent="0.25">
      <c r="A2277" s="101">
        <v>370107</v>
      </c>
      <c r="B2277" s="101" t="s">
        <v>92</v>
      </c>
      <c r="C2277" s="101">
        <v>25</v>
      </c>
    </row>
    <row r="2278" spans="1:3" x14ac:dyDescent="0.25">
      <c r="A2278" s="101">
        <v>370108</v>
      </c>
      <c r="B2278" s="101" t="s">
        <v>92</v>
      </c>
      <c r="C2278" s="101">
        <v>25</v>
      </c>
    </row>
    <row r="2279" spans="1:3" x14ac:dyDescent="0.25">
      <c r="A2279" s="101">
        <v>370109</v>
      </c>
      <c r="B2279" s="101" t="s">
        <v>92</v>
      </c>
      <c r="C2279" s="101">
        <v>25</v>
      </c>
    </row>
    <row r="2280" spans="1:3" x14ac:dyDescent="0.25">
      <c r="A2280" s="101">
        <v>370110</v>
      </c>
      <c r="B2280" s="101" t="s">
        <v>92</v>
      </c>
      <c r="C2280" s="101">
        <v>25</v>
      </c>
    </row>
    <row r="2281" spans="1:3" x14ac:dyDescent="0.25">
      <c r="A2281" s="101">
        <v>370111</v>
      </c>
      <c r="B2281" s="101" t="s">
        <v>92</v>
      </c>
      <c r="C2281" s="101">
        <v>25</v>
      </c>
    </row>
    <row r="2282" spans="1:3" x14ac:dyDescent="0.25">
      <c r="A2282" s="101">
        <v>370114</v>
      </c>
      <c r="B2282" s="101" t="s">
        <v>92</v>
      </c>
      <c r="C2282" s="101">
        <v>25</v>
      </c>
    </row>
    <row r="2283" spans="1:3" x14ac:dyDescent="0.25">
      <c r="A2283" s="101">
        <v>370115</v>
      </c>
      <c r="B2283" s="101" t="s">
        <v>92</v>
      </c>
      <c r="C2283" s="101">
        <v>25</v>
      </c>
    </row>
    <row r="2284" spans="1:3" x14ac:dyDescent="0.25">
      <c r="A2284" s="101">
        <v>370116</v>
      </c>
      <c r="B2284" s="101" t="s">
        <v>92</v>
      </c>
      <c r="C2284" s="101">
        <v>25</v>
      </c>
    </row>
    <row r="2285" spans="1:3" x14ac:dyDescent="0.25">
      <c r="A2285" s="101">
        <v>370117</v>
      </c>
      <c r="B2285" s="101" t="s">
        <v>92</v>
      </c>
      <c r="C2285" s="101">
        <v>25</v>
      </c>
    </row>
    <row r="2286" spans="1:3" x14ac:dyDescent="0.25">
      <c r="A2286" s="101">
        <v>370118</v>
      </c>
      <c r="B2286" s="101" t="s">
        <v>92</v>
      </c>
      <c r="C2286" s="101">
        <v>25</v>
      </c>
    </row>
    <row r="2287" spans="1:3" x14ac:dyDescent="0.25">
      <c r="A2287" s="101">
        <v>370119</v>
      </c>
      <c r="B2287" s="101" t="s">
        <v>92</v>
      </c>
      <c r="C2287" s="101">
        <v>25</v>
      </c>
    </row>
    <row r="2288" spans="1:3" x14ac:dyDescent="0.25">
      <c r="A2288" s="101">
        <v>370120</v>
      </c>
      <c r="B2288" s="101" t="s">
        <v>92</v>
      </c>
      <c r="C2288" s="101">
        <v>25</v>
      </c>
    </row>
    <row r="2289" spans="1:3" x14ac:dyDescent="0.25">
      <c r="A2289" s="101">
        <v>370121</v>
      </c>
      <c r="B2289" s="101" t="s">
        <v>92</v>
      </c>
      <c r="C2289" s="101">
        <v>25</v>
      </c>
    </row>
    <row r="2290" spans="1:3" x14ac:dyDescent="0.25">
      <c r="A2290" s="101">
        <v>370123</v>
      </c>
      <c r="B2290" s="101" t="s">
        <v>92</v>
      </c>
      <c r="C2290" s="101">
        <v>25</v>
      </c>
    </row>
    <row r="2291" spans="1:3" x14ac:dyDescent="0.25">
      <c r="A2291" s="101">
        <v>370124</v>
      </c>
      <c r="B2291" s="101" t="s">
        <v>92</v>
      </c>
      <c r="C2291" s="101">
        <v>25</v>
      </c>
    </row>
    <row r="2292" spans="1:3" x14ac:dyDescent="0.25">
      <c r="A2292" s="101">
        <v>370126</v>
      </c>
      <c r="B2292" s="101" t="s">
        <v>92</v>
      </c>
      <c r="C2292" s="101">
        <v>25</v>
      </c>
    </row>
    <row r="2293" spans="1:3" x14ac:dyDescent="0.25">
      <c r="A2293" s="101">
        <v>370127</v>
      </c>
      <c r="B2293" s="101" t="s">
        <v>92</v>
      </c>
      <c r="C2293" s="101">
        <v>25</v>
      </c>
    </row>
    <row r="2294" spans="1:3" x14ac:dyDescent="0.25">
      <c r="A2294" s="101">
        <v>370128</v>
      </c>
      <c r="B2294" s="101" t="s">
        <v>92</v>
      </c>
      <c r="C2294" s="101">
        <v>25</v>
      </c>
    </row>
    <row r="2295" spans="1:3" x14ac:dyDescent="0.25">
      <c r="A2295" s="101">
        <v>370130</v>
      </c>
      <c r="B2295" s="101" t="s">
        <v>92</v>
      </c>
      <c r="C2295" s="101">
        <v>25</v>
      </c>
    </row>
    <row r="2296" spans="1:3" x14ac:dyDescent="0.25">
      <c r="A2296" s="101">
        <v>370131</v>
      </c>
      <c r="B2296" s="101" t="s">
        <v>92</v>
      </c>
      <c r="C2296" s="101">
        <v>25</v>
      </c>
    </row>
    <row r="2297" spans="1:3" x14ac:dyDescent="0.25">
      <c r="A2297" s="101">
        <v>370132</v>
      </c>
      <c r="B2297" s="101" t="s">
        <v>92</v>
      </c>
      <c r="C2297" s="101">
        <v>25</v>
      </c>
    </row>
    <row r="2298" spans="1:3" x14ac:dyDescent="0.25">
      <c r="A2298" s="101">
        <v>370133</v>
      </c>
      <c r="B2298" s="101" t="s">
        <v>92</v>
      </c>
      <c r="C2298" s="101">
        <v>25</v>
      </c>
    </row>
    <row r="2299" spans="1:3" x14ac:dyDescent="0.25">
      <c r="A2299" s="101">
        <v>370136</v>
      </c>
      <c r="B2299" s="101" t="s">
        <v>92</v>
      </c>
      <c r="C2299" s="101">
        <v>25</v>
      </c>
    </row>
    <row r="2300" spans="1:3" x14ac:dyDescent="0.25">
      <c r="A2300" s="101">
        <v>370137</v>
      </c>
      <c r="B2300" s="101" t="s">
        <v>92</v>
      </c>
      <c r="C2300" s="101">
        <v>25</v>
      </c>
    </row>
    <row r="2301" spans="1:3" x14ac:dyDescent="0.25">
      <c r="A2301" s="101">
        <v>370138</v>
      </c>
      <c r="B2301" s="101" t="s">
        <v>92</v>
      </c>
      <c r="C2301" s="101">
        <v>25</v>
      </c>
    </row>
    <row r="2302" spans="1:3" x14ac:dyDescent="0.25">
      <c r="A2302" s="101">
        <v>370139</v>
      </c>
      <c r="B2302" s="101" t="s">
        <v>92</v>
      </c>
      <c r="C2302" s="101">
        <v>25</v>
      </c>
    </row>
    <row r="2303" spans="1:3" x14ac:dyDescent="0.25">
      <c r="A2303" s="101">
        <v>370140</v>
      </c>
      <c r="B2303" s="101" t="s">
        <v>92</v>
      </c>
      <c r="C2303" s="101">
        <v>25</v>
      </c>
    </row>
    <row r="2304" spans="1:3" x14ac:dyDescent="0.25">
      <c r="A2304" s="101">
        <v>370142</v>
      </c>
      <c r="B2304" s="101" t="s">
        <v>92</v>
      </c>
      <c r="C2304" s="101">
        <v>25</v>
      </c>
    </row>
    <row r="2305" spans="1:3" x14ac:dyDescent="0.25">
      <c r="A2305" s="101">
        <v>370145</v>
      </c>
      <c r="B2305" s="101" t="s">
        <v>92</v>
      </c>
      <c r="C2305" s="101">
        <v>25</v>
      </c>
    </row>
    <row r="2306" spans="1:3" x14ac:dyDescent="0.25">
      <c r="A2306" s="101">
        <v>370146</v>
      </c>
      <c r="B2306" s="101" t="s">
        <v>92</v>
      </c>
      <c r="C2306" s="101">
        <v>25</v>
      </c>
    </row>
    <row r="2307" spans="1:3" x14ac:dyDescent="0.25">
      <c r="A2307" s="101">
        <v>370147</v>
      </c>
      <c r="B2307" s="101" t="s">
        <v>92</v>
      </c>
      <c r="C2307" s="101">
        <v>25</v>
      </c>
    </row>
    <row r="2308" spans="1:3" x14ac:dyDescent="0.25">
      <c r="A2308" s="101">
        <v>370148</v>
      </c>
      <c r="B2308" s="101" t="s">
        <v>92</v>
      </c>
      <c r="C2308" s="101">
        <v>25</v>
      </c>
    </row>
    <row r="2309" spans="1:3" x14ac:dyDescent="0.25">
      <c r="A2309" s="101">
        <v>370152</v>
      </c>
      <c r="B2309" s="101" t="s">
        <v>92</v>
      </c>
      <c r="C2309" s="101">
        <v>25</v>
      </c>
    </row>
    <row r="2310" spans="1:3" x14ac:dyDescent="0.25">
      <c r="A2310" s="101">
        <v>370153</v>
      </c>
      <c r="B2310" s="101" t="s">
        <v>92</v>
      </c>
      <c r="C2310" s="101">
        <v>25</v>
      </c>
    </row>
    <row r="2311" spans="1:3" x14ac:dyDescent="0.25">
      <c r="A2311" s="101">
        <v>370154</v>
      </c>
      <c r="B2311" s="101" t="s">
        <v>92</v>
      </c>
      <c r="C2311" s="101">
        <v>25</v>
      </c>
    </row>
    <row r="2312" spans="1:3" x14ac:dyDescent="0.25">
      <c r="A2312" s="101">
        <v>370155</v>
      </c>
      <c r="B2312" s="101" t="s">
        <v>92</v>
      </c>
      <c r="C2312" s="101">
        <v>25</v>
      </c>
    </row>
    <row r="2313" spans="1:3" x14ac:dyDescent="0.25">
      <c r="A2313" s="101">
        <v>370156</v>
      </c>
      <c r="B2313" s="101" t="s">
        <v>92</v>
      </c>
      <c r="C2313" s="101">
        <v>25</v>
      </c>
    </row>
    <row r="2314" spans="1:3" x14ac:dyDescent="0.25">
      <c r="A2314" s="101">
        <v>370157</v>
      </c>
      <c r="B2314" s="101" t="s">
        <v>92</v>
      </c>
      <c r="C2314" s="101">
        <v>25</v>
      </c>
    </row>
    <row r="2315" spans="1:3" x14ac:dyDescent="0.25">
      <c r="A2315" s="101">
        <v>370158</v>
      </c>
      <c r="B2315" s="101" t="s">
        <v>92</v>
      </c>
      <c r="C2315" s="101">
        <v>25</v>
      </c>
    </row>
    <row r="2316" spans="1:3" x14ac:dyDescent="0.25">
      <c r="A2316" s="101">
        <v>370159</v>
      </c>
      <c r="B2316" s="101" t="s">
        <v>92</v>
      </c>
      <c r="C2316" s="101">
        <v>25</v>
      </c>
    </row>
    <row r="2317" spans="1:3" x14ac:dyDescent="0.25">
      <c r="A2317" s="101">
        <v>370160</v>
      </c>
      <c r="B2317" s="101" t="s">
        <v>92</v>
      </c>
      <c r="C2317" s="101">
        <v>25</v>
      </c>
    </row>
    <row r="2318" spans="1:3" x14ac:dyDescent="0.25">
      <c r="A2318" s="101">
        <v>370162</v>
      </c>
      <c r="B2318" s="101" t="s">
        <v>92</v>
      </c>
      <c r="C2318" s="101">
        <v>25</v>
      </c>
    </row>
    <row r="2319" spans="1:3" x14ac:dyDescent="0.25">
      <c r="A2319" s="101">
        <v>370163</v>
      </c>
      <c r="B2319" s="101" t="s">
        <v>92</v>
      </c>
      <c r="C2319" s="101">
        <v>25</v>
      </c>
    </row>
    <row r="2320" spans="1:3" x14ac:dyDescent="0.25">
      <c r="A2320" s="101">
        <v>370164</v>
      </c>
      <c r="B2320" s="101" t="s">
        <v>92</v>
      </c>
      <c r="C2320" s="101">
        <v>25</v>
      </c>
    </row>
    <row r="2321" spans="1:3" x14ac:dyDescent="0.25">
      <c r="A2321" s="101">
        <v>370165</v>
      </c>
      <c r="B2321" s="101" t="s">
        <v>92</v>
      </c>
      <c r="C2321" s="101">
        <v>25</v>
      </c>
    </row>
    <row r="2322" spans="1:3" x14ac:dyDescent="0.25">
      <c r="A2322" s="101">
        <v>370167</v>
      </c>
      <c r="B2322" s="101" t="s">
        <v>92</v>
      </c>
      <c r="C2322" s="101">
        <v>25</v>
      </c>
    </row>
    <row r="2323" spans="1:3" x14ac:dyDescent="0.25">
      <c r="A2323" s="101">
        <v>370168</v>
      </c>
      <c r="B2323" s="101" t="s">
        <v>92</v>
      </c>
      <c r="C2323" s="101">
        <v>25</v>
      </c>
    </row>
    <row r="2324" spans="1:3" x14ac:dyDescent="0.25">
      <c r="A2324" s="101">
        <v>370171</v>
      </c>
      <c r="B2324" s="101" t="s">
        <v>92</v>
      </c>
      <c r="C2324" s="101">
        <v>25</v>
      </c>
    </row>
    <row r="2325" spans="1:3" x14ac:dyDescent="0.25">
      <c r="A2325" s="101">
        <v>370172</v>
      </c>
      <c r="B2325" s="101" t="s">
        <v>92</v>
      </c>
      <c r="C2325" s="101">
        <v>25</v>
      </c>
    </row>
    <row r="2326" spans="1:3" x14ac:dyDescent="0.25">
      <c r="A2326" s="101">
        <v>370173</v>
      </c>
      <c r="B2326" s="101" t="s">
        <v>92</v>
      </c>
      <c r="C2326" s="101">
        <v>25</v>
      </c>
    </row>
    <row r="2327" spans="1:3" x14ac:dyDescent="0.25">
      <c r="A2327" s="108">
        <v>370176</v>
      </c>
      <c r="B2327" s="107" t="s">
        <v>92</v>
      </c>
      <c r="C2327" s="109">
        <v>176</v>
      </c>
    </row>
    <row r="2328" spans="1:3" x14ac:dyDescent="0.25">
      <c r="A2328" s="101">
        <v>370177</v>
      </c>
      <c r="B2328" s="101" t="s">
        <v>92</v>
      </c>
      <c r="C2328" s="101">
        <v>25</v>
      </c>
    </row>
    <row r="2329" spans="1:3" x14ac:dyDescent="0.25">
      <c r="A2329" s="101">
        <v>370178</v>
      </c>
      <c r="B2329" s="101" t="s">
        <v>92</v>
      </c>
      <c r="C2329" s="101">
        <v>25</v>
      </c>
    </row>
    <row r="2330" spans="1:3" x14ac:dyDescent="0.25">
      <c r="A2330" s="101">
        <v>370179</v>
      </c>
      <c r="B2330" s="101" t="s">
        <v>92</v>
      </c>
      <c r="C2330" s="101">
        <v>25</v>
      </c>
    </row>
    <row r="2331" spans="1:3" x14ac:dyDescent="0.25">
      <c r="A2331" s="101">
        <v>370180</v>
      </c>
      <c r="B2331" s="101" t="s">
        <v>92</v>
      </c>
      <c r="C2331" s="101">
        <v>25</v>
      </c>
    </row>
    <row r="2332" spans="1:3" x14ac:dyDescent="0.25">
      <c r="A2332" s="101">
        <v>370182</v>
      </c>
      <c r="B2332" s="101" t="s">
        <v>92</v>
      </c>
      <c r="C2332" s="101">
        <v>25</v>
      </c>
    </row>
    <row r="2333" spans="1:3" x14ac:dyDescent="0.25">
      <c r="A2333" s="101">
        <v>370183</v>
      </c>
      <c r="B2333" s="101" t="s">
        <v>92</v>
      </c>
      <c r="C2333" s="101">
        <v>25</v>
      </c>
    </row>
    <row r="2334" spans="1:3" x14ac:dyDescent="0.25">
      <c r="A2334" s="101">
        <v>370187</v>
      </c>
      <c r="B2334" s="101" t="s">
        <v>92</v>
      </c>
      <c r="C2334" s="101">
        <v>25</v>
      </c>
    </row>
    <row r="2335" spans="1:3" x14ac:dyDescent="0.25">
      <c r="A2335" s="101">
        <v>370188</v>
      </c>
      <c r="B2335" s="101" t="s">
        <v>92</v>
      </c>
      <c r="C2335" s="101">
        <v>25</v>
      </c>
    </row>
    <row r="2336" spans="1:3" x14ac:dyDescent="0.25">
      <c r="A2336" s="101">
        <v>370189</v>
      </c>
      <c r="B2336" s="101" t="s">
        <v>92</v>
      </c>
      <c r="C2336" s="101">
        <v>25</v>
      </c>
    </row>
    <row r="2337" spans="1:3" x14ac:dyDescent="0.25">
      <c r="A2337" s="101">
        <v>370190</v>
      </c>
      <c r="B2337" s="101" t="s">
        <v>92</v>
      </c>
      <c r="C2337" s="101">
        <v>25</v>
      </c>
    </row>
    <row r="2338" spans="1:3" x14ac:dyDescent="0.25">
      <c r="A2338" s="101">
        <v>370191</v>
      </c>
      <c r="B2338" s="101" t="s">
        <v>92</v>
      </c>
      <c r="C2338" s="101">
        <v>25</v>
      </c>
    </row>
    <row r="2339" spans="1:3" x14ac:dyDescent="0.25">
      <c r="A2339" s="101">
        <v>370193</v>
      </c>
      <c r="B2339" s="101" t="s">
        <v>92</v>
      </c>
      <c r="C2339" s="101">
        <v>25</v>
      </c>
    </row>
    <row r="2340" spans="1:3" x14ac:dyDescent="0.25">
      <c r="A2340" s="101">
        <v>370195</v>
      </c>
      <c r="B2340" s="101" t="s">
        <v>92</v>
      </c>
      <c r="C2340" s="101">
        <v>25</v>
      </c>
    </row>
    <row r="2341" spans="1:3" x14ac:dyDescent="0.25">
      <c r="A2341" s="101">
        <v>370197</v>
      </c>
      <c r="B2341" s="101" t="s">
        <v>92</v>
      </c>
      <c r="C2341" s="101">
        <v>25</v>
      </c>
    </row>
    <row r="2342" spans="1:3" x14ac:dyDescent="0.25">
      <c r="A2342" s="101">
        <v>370200</v>
      </c>
      <c r="B2342" s="101" t="s">
        <v>92</v>
      </c>
      <c r="C2342" s="101">
        <v>25</v>
      </c>
    </row>
    <row r="2343" spans="1:3" x14ac:dyDescent="0.25">
      <c r="A2343" s="101">
        <v>370203</v>
      </c>
      <c r="B2343" s="101" t="s">
        <v>92</v>
      </c>
      <c r="C2343" s="101">
        <v>25</v>
      </c>
    </row>
    <row r="2344" spans="1:3" x14ac:dyDescent="0.25">
      <c r="A2344" s="101">
        <v>370205</v>
      </c>
      <c r="B2344" s="101" t="s">
        <v>92</v>
      </c>
      <c r="C2344" s="101">
        <v>25</v>
      </c>
    </row>
    <row r="2345" spans="1:3" x14ac:dyDescent="0.25">
      <c r="A2345" s="101">
        <v>370207</v>
      </c>
      <c r="B2345" s="101" t="s">
        <v>92</v>
      </c>
      <c r="C2345" s="101">
        <v>25</v>
      </c>
    </row>
    <row r="2346" spans="1:3" x14ac:dyDescent="0.25">
      <c r="A2346" s="101">
        <v>370208</v>
      </c>
      <c r="B2346" s="101" t="s">
        <v>92</v>
      </c>
      <c r="C2346" s="101">
        <v>25</v>
      </c>
    </row>
    <row r="2347" spans="1:3" x14ac:dyDescent="0.25">
      <c r="A2347" s="101">
        <v>370210</v>
      </c>
      <c r="B2347" s="101" t="s">
        <v>92</v>
      </c>
      <c r="C2347" s="101">
        <v>25</v>
      </c>
    </row>
    <row r="2348" spans="1:3" x14ac:dyDescent="0.25">
      <c r="A2348" s="101">
        <v>370212</v>
      </c>
      <c r="B2348" s="101" t="s">
        <v>92</v>
      </c>
      <c r="C2348" s="101">
        <v>25</v>
      </c>
    </row>
    <row r="2349" spans="1:3" x14ac:dyDescent="0.25">
      <c r="A2349" s="101">
        <v>370213</v>
      </c>
      <c r="B2349" s="101" t="s">
        <v>92</v>
      </c>
      <c r="C2349" s="101">
        <v>25</v>
      </c>
    </row>
    <row r="2350" spans="1:3" x14ac:dyDescent="0.25">
      <c r="A2350" s="101">
        <v>370214</v>
      </c>
      <c r="B2350" s="101" t="s">
        <v>92</v>
      </c>
      <c r="C2350" s="101">
        <v>25</v>
      </c>
    </row>
    <row r="2351" spans="1:3" x14ac:dyDescent="0.25">
      <c r="A2351" s="101">
        <v>370217</v>
      </c>
      <c r="B2351" s="101" t="s">
        <v>92</v>
      </c>
      <c r="C2351" s="101">
        <v>25</v>
      </c>
    </row>
    <row r="2352" spans="1:3" x14ac:dyDescent="0.25">
      <c r="A2352" s="101">
        <v>370218</v>
      </c>
      <c r="B2352" s="101" t="s">
        <v>92</v>
      </c>
      <c r="C2352" s="101">
        <v>25</v>
      </c>
    </row>
    <row r="2353" spans="1:3" x14ac:dyDescent="0.25">
      <c r="A2353" s="101">
        <v>370220</v>
      </c>
      <c r="B2353" s="101" t="s">
        <v>92</v>
      </c>
      <c r="C2353" s="101">
        <v>25</v>
      </c>
    </row>
    <row r="2354" spans="1:3" x14ac:dyDescent="0.25">
      <c r="A2354" s="101">
        <v>370222</v>
      </c>
      <c r="B2354" s="101" t="s">
        <v>92</v>
      </c>
      <c r="C2354" s="101">
        <v>25</v>
      </c>
    </row>
    <row r="2355" spans="1:3" x14ac:dyDescent="0.25">
      <c r="A2355" s="101">
        <v>370223</v>
      </c>
      <c r="B2355" s="101" t="s">
        <v>92</v>
      </c>
      <c r="C2355" s="101">
        <v>25</v>
      </c>
    </row>
    <row r="2356" spans="1:3" x14ac:dyDescent="0.25">
      <c r="A2356" s="101">
        <v>370227</v>
      </c>
      <c r="B2356" s="101" t="s">
        <v>92</v>
      </c>
      <c r="C2356" s="101">
        <v>25</v>
      </c>
    </row>
    <row r="2357" spans="1:3" x14ac:dyDescent="0.25">
      <c r="A2357" s="101">
        <v>370228</v>
      </c>
      <c r="B2357" s="101" t="s">
        <v>92</v>
      </c>
      <c r="C2357" s="101">
        <v>25</v>
      </c>
    </row>
    <row r="2358" spans="1:3" x14ac:dyDescent="0.25">
      <c r="A2358" s="101">
        <v>370230</v>
      </c>
      <c r="B2358" s="101" t="s">
        <v>92</v>
      </c>
      <c r="C2358" s="101">
        <v>25</v>
      </c>
    </row>
    <row r="2359" spans="1:3" x14ac:dyDescent="0.25">
      <c r="A2359" s="101">
        <v>370231</v>
      </c>
      <c r="B2359" s="101" t="s">
        <v>92</v>
      </c>
      <c r="C2359" s="101">
        <v>25</v>
      </c>
    </row>
    <row r="2360" spans="1:3" x14ac:dyDescent="0.25">
      <c r="A2360" s="101">
        <v>370232</v>
      </c>
      <c r="B2360" s="101" t="s">
        <v>92</v>
      </c>
      <c r="C2360" s="101">
        <v>25</v>
      </c>
    </row>
    <row r="2361" spans="1:3" x14ac:dyDescent="0.25">
      <c r="A2361" s="101">
        <v>370233</v>
      </c>
      <c r="B2361" s="101" t="s">
        <v>92</v>
      </c>
      <c r="C2361" s="101">
        <v>25</v>
      </c>
    </row>
    <row r="2362" spans="1:3" x14ac:dyDescent="0.25">
      <c r="A2362" s="101">
        <v>370235</v>
      </c>
      <c r="B2362" s="101" t="s">
        <v>92</v>
      </c>
      <c r="C2362" s="101">
        <v>25</v>
      </c>
    </row>
    <row r="2363" spans="1:3" x14ac:dyDescent="0.25">
      <c r="A2363" s="101">
        <v>370237</v>
      </c>
      <c r="B2363" s="101" t="s">
        <v>92</v>
      </c>
      <c r="C2363" s="101">
        <v>25</v>
      </c>
    </row>
    <row r="2364" spans="1:3" x14ac:dyDescent="0.25">
      <c r="A2364" s="101">
        <v>370238</v>
      </c>
      <c r="B2364" s="101" t="s">
        <v>92</v>
      </c>
      <c r="C2364" s="101">
        <v>25</v>
      </c>
    </row>
    <row r="2365" spans="1:3" x14ac:dyDescent="0.25">
      <c r="A2365" s="102">
        <v>370240</v>
      </c>
      <c r="B2365" s="102" t="s">
        <v>92</v>
      </c>
      <c r="C2365" s="102">
        <v>25</v>
      </c>
    </row>
    <row r="2366" spans="1:3" x14ac:dyDescent="0.25">
      <c r="A2366" s="102">
        <v>370242</v>
      </c>
      <c r="B2366" s="102" t="s">
        <v>92</v>
      </c>
      <c r="C2366" s="102">
        <v>25</v>
      </c>
    </row>
    <row r="2367" spans="1:3" x14ac:dyDescent="0.25">
      <c r="A2367" s="101">
        <v>379025</v>
      </c>
      <c r="B2367" s="101" t="s">
        <v>92</v>
      </c>
      <c r="C2367" s="101">
        <v>25</v>
      </c>
    </row>
    <row r="2368" spans="1:3" x14ac:dyDescent="0.25">
      <c r="A2368" s="101">
        <v>380022</v>
      </c>
      <c r="B2368" s="101" t="s">
        <v>91</v>
      </c>
      <c r="C2368" s="101">
        <v>26</v>
      </c>
    </row>
    <row r="2369" spans="1:3" x14ac:dyDescent="0.25">
      <c r="A2369" s="101">
        <v>380023</v>
      </c>
      <c r="B2369" s="101" t="s">
        <v>91</v>
      </c>
      <c r="C2369" s="101">
        <v>26</v>
      </c>
    </row>
    <row r="2370" spans="1:3" x14ac:dyDescent="0.25">
      <c r="A2370" s="101">
        <v>380024</v>
      </c>
      <c r="B2370" s="101" t="s">
        <v>91</v>
      </c>
      <c r="C2370" s="101">
        <v>26</v>
      </c>
    </row>
    <row r="2371" spans="1:3" x14ac:dyDescent="0.25">
      <c r="A2371" s="101">
        <v>380028</v>
      </c>
      <c r="B2371" s="101" t="s">
        <v>91</v>
      </c>
      <c r="C2371" s="101">
        <v>26</v>
      </c>
    </row>
    <row r="2372" spans="1:3" x14ac:dyDescent="0.25">
      <c r="A2372" s="101">
        <v>380030</v>
      </c>
      <c r="B2372" s="101" t="s">
        <v>91</v>
      </c>
      <c r="C2372" s="101">
        <v>26</v>
      </c>
    </row>
    <row r="2373" spans="1:3" x14ac:dyDescent="0.25">
      <c r="A2373" s="102">
        <v>380034</v>
      </c>
      <c r="B2373" s="102" t="s">
        <v>91</v>
      </c>
      <c r="C2373" s="101">
        <v>26</v>
      </c>
    </row>
    <row r="2374" spans="1:3" x14ac:dyDescent="0.25">
      <c r="A2374" s="101">
        <v>380035</v>
      </c>
      <c r="B2374" s="101" t="s">
        <v>91</v>
      </c>
      <c r="C2374" s="101">
        <v>26</v>
      </c>
    </row>
    <row r="2375" spans="1:3" x14ac:dyDescent="0.25">
      <c r="A2375" s="101">
        <v>380036</v>
      </c>
      <c r="B2375" s="101" t="s">
        <v>91</v>
      </c>
      <c r="C2375" s="101">
        <v>26</v>
      </c>
    </row>
    <row r="2376" spans="1:3" x14ac:dyDescent="0.25">
      <c r="A2376" s="101">
        <v>380037</v>
      </c>
      <c r="B2376" s="101" t="s">
        <v>91</v>
      </c>
      <c r="C2376" s="101">
        <v>26</v>
      </c>
    </row>
    <row r="2377" spans="1:3" x14ac:dyDescent="0.25">
      <c r="A2377" s="101">
        <v>380038</v>
      </c>
      <c r="B2377" s="101" t="s">
        <v>91</v>
      </c>
      <c r="C2377" s="101">
        <v>26</v>
      </c>
    </row>
    <row r="2378" spans="1:3" x14ac:dyDescent="0.25">
      <c r="A2378" s="101">
        <v>380040</v>
      </c>
      <c r="B2378" s="101" t="s">
        <v>91</v>
      </c>
      <c r="C2378" s="101">
        <v>26</v>
      </c>
    </row>
    <row r="2379" spans="1:3" x14ac:dyDescent="0.25">
      <c r="A2379" s="101">
        <v>380042</v>
      </c>
      <c r="B2379" s="101" t="s">
        <v>91</v>
      </c>
      <c r="C2379" s="101">
        <v>26</v>
      </c>
    </row>
    <row r="2380" spans="1:3" x14ac:dyDescent="0.25">
      <c r="A2380" s="101">
        <v>380043</v>
      </c>
      <c r="B2380" s="101" t="s">
        <v>91</v>
      </c>
      <c r="C2380" s="101">
        <v>26</v>
      </c>
    </row>
    <row r="2381" spans="1:3" x14ac:dyDescent="0.25">
      <c r="A2381" s="101">
        <v>380045</v>
      </c>
      <c r="B2381" s="101" t="s">
        <v>91</v>
      </c>
      <c r="C2381" s="101">
        <v>26</v>
      </c>
    </row>
    <row r="2382" spans="1:3" x14ac:dyDescent="0.25">
      <c r="A2382" s="101">
        <v>380046</v>
      </c>
      <c r="B2382" s="101" t="s">
        <v>91</v>
      </c>
      <c r="C2382" s="101">
        <v>26</v>
      </c>
    </row>
    <row r="2383" spans="1:3" x14ac:dyDescent="0.25">
      <c r="A2383" s="101">
        <v>380047</v>
      </c>
      <c r="B2383" s="101" t="s">
        <v>91</v>
      </c>
      <c r="C2383" s="101">
        <v>26</v>
      </c>
    </row>
    <row r="2384" spans="1:3" x14ac:dyDescent="0.25">
      <c r="A2384" s="101">
        <v>380048</v>
      </c>
      <c r="B2384" s="101" t="s">
        <v>91</v>
      </c>
      <c r="C2384" s="101">
        <v>26</v>
      </c>
    </row>
    <row r="2385" spans="1:3" x14ac:dyDescent="0.25">
      <c r="A2385" s="101">
        <v>380049</v>
      </c>
      <c r="B2385" s="101" t="s">
        <v>91</v>
      </c>
      <c r="C2385" s="101">
        <v>26</v>
      </c>
    </row>
    <row r="2386" spans="1:3" x14ac:dyDescent="0.25">
      <c r="A2386" s="101">
        <v>380051</v>
      </c>
      <c r="B2386" s="101" t="s">
        <v>91</v>
      </c>
      <c r="C2386" s="101">
        <v>26</v>
      </c>
    </row>
    <row r="2387" spans="1:3" x14ac:dyDescent="0.25">
      <c r="A2387" s="101">
        <v>380053</v>
      </c>
      <c r="B2387" s="101" t="s">
        <v>91</v>
      </c>
      <c r="C2387" s="101">
        <v>26</v>
      </c>
    </row>
    <row r="2388" spans="1:3" x14ac:dyDescent="0.25">
      <c r="A2388" s="101">
        <v>380054</v>
      </c>
      <c r="B2388" s="101" t="s">
        <v>91</v>
      </c>
      <c r="C2388" s="101">
        <v>26</v>
      </c>
    </row>
    <row r="2389" spans="1:3" x14ac:dyDescent="0.25">
      <c r="A2389" s="101">
        <v>380058</v>
      </c>
      <c r="B2389" s="101" t="s">
        <v>91</v>
      </c>
      <c r="C2389" s="101">
        <v>26</v>
      </c>
    </row>
    <row r="2390" spans="1:3" x14ac:dyDescent="0.25">
      <c r="A2390" s="101">
        <v>380060</v>
      </c>
      <c r="B2390" s="101" t="s">
        <v>91</v>
      </c>
      <c r="C2390" s="101">
        <v>26</v>
      </c>
    </row>
    <row r="2391" spans="1:3" x14ac:dyDescent="0.25">
      <c r="A2391" s="101">
        <v>380061</v>
      </c>
      <c r="B2391" s="101" t="s">
        <v>91</v>
      </c>
      <c r="C2391" s="101">
        <v>26</v>
      </c>
    </row>
    <row r="2392" spans="1:3" x14ac:dyDescent="0.25">
      <c r="A2392" s="101">
        <v>380062</v>
      </c>
      <c r="B2392" s="101" t="s">
        <v>91</v>
      </c>
      <c r="C2392" s="101">
        <v>26</v>
      </c>
    </row>
    <row r="2393" spans="1:3" x14ac:dyDescent="0.25">
      <c r="A2393" s="101">
        <v>380063</v>
      </c>
      <c r="B2393" s="101" t="s">
        <v>91</v>
      </c>
      <c r="C2393" s="101">
        <v>26</v>
      </c>
    </row>
    <row r="2394" spans="1:3" x14ac:dyDescent="0.25">
      <c r="A2394" s="101">
        <v>380064</v>
      </c>
      <c r="B2394" s="101" t="s">
        <v>91</v>
      </c>
      <c r="C2394" s="101">
        <v>26</v>
      </c>
    </row>
    <row r="2395" spans="1:3" x14ac:dyDescent="0.25">
      <c r="A2395" s="101">
        <v>380065</v>
      </c>
      <c r="B2395" s="101" t="s">
        <v>91</v>
      </c>
      <c r="C2395" s="101">
        <v>26</v>
      </c>
    </row>
    <row r="2396" spans="1:3" x14ac:dyDescent="0.25">
      <c r="A2396" s="101">
        <v>380067</v>
      </c>
      <c r="B2396" s="101" t="s">
        <v>91</v>
      </c>
      <c r="C2396" s="101">
        <v>26</v>
      </c>
    </row>
    <row r="2397" spans="1:3" x14ac:dyDescent="0.25">
      <c r="A2397" s="101">
        <v>380069</v>
      </c>
      <c r="B2397" s="101" t="s">
        <v>91</v>
      </c>
      <c r="C2397" s="101">
        <v>26</v>
      </c>
    </row>
    <row r="2398" spans="1:3" x14ac:dyDescent="0.25">
      <c r="A2398" s="101">
        <v>380070</v>
      </c>
      <c r="B2398" s="101" t="s">
        <v>91</v>
      </c>
      <c r="C2398" s="101">
        <v>26</v>
      </c>
    </row>
    <row r="2399" spans="1:3" x14ac:dyDescent="0.25">
      <c r="A2399" s="101">
        <v>380071</v>
      </c>
      <c r="B2399" s="101" t="s">
        <v>91</v>
      </c>
      <c r="C2399" s="101">
        <v>26</v>
      </c>
    </row>
    <row r="2400" spans="1:3" x14ac:dyDescent="0.25">
      <c r="A2400" s="101">
        <v>380072</v>
      </c>
      <c r="B2400" s="101" t="s">
        <v>91</v>
      </c>
      <c r="C2400" s="101">
        <v>26</v>
      </c>
    </row>
    <row r="2401" spans="1:3" x14ac:dyDescent="0.25">
      <c r="A2401" s="101">
        <v>380075</v>
      </c>
      <c r="B2401" s="101" t="s">
        <v>91</v>
      </c>
      <c r="C2401" s="101">
        <v>26</v>
      </c>
    </row>
    <row r="2402" spans="1:3" x14ac:dyDescent="0.25">
      <c r="A2402" s="102">
        <v>380076</v>
      </c>
      <c r="B2402" s="102" t="s">
        <v>91</v>
      </c>
      <c r="C2402" s="101">
        <v>26</v>
      </c>
    </row>
    <row r="2403" spans="1:3" x14ac:dyDescent="0.25">
      <c r="A2403" s="101">
        <v>380077</v>
      </c>
      <c r="B2403" s="101" t="s">
        <v>91</v>
      </c>
      <c r="C2403" s="101">
        <v>26</v>
      </c>
    </row>
    <row r="2404" spans="1:3" x14ac:dyDescent="0.25">
      <c r="A2404" s="102">
        <v>380081</v>
      </c>
      <c r="B2404" s="102" t="s">
        <v>91</v>
      </c>
      <c r="C2404" s="101">
        <v>26</v>
      </c>
    </row>
    <row r="2405" spans="1:3" x14ac:dyDescent="0.25">
      <c r="A2405" s="102">
        <v>380082</v>
      </c>
      <c r="B2405" s="102" t="s">
        <v>91</v>
      </c>
      <c r="C2405" s="102">
        <v>26</v>
      </c>
    </row>
    <row r="2406" spans="1:3" x14ac:dyDescent="0.25">
      <c r="A2406" s="101">
        <v>380084</v>
      </c>
      <c r="B2406" s="101" t="s">
        <v>91</v>
      </c>
      <c r="C2406" s="101">
        <v>26</v>
      </c>
    </row>
    <row r="2407" spans="1:3" x14ac:dyDescent="0.25">
      <c r="A2407" s="101">
        <v>389026</v>
      </c>
      <c r="B2407" s="101" t="s">
        <v>91</v>
      </c>
      <c r="C2407" s="101">
        <v>26</v>
      </c>
    </row>
    <row r="2408" spans="1:3" x14ac:dyDescent="0.25">
      <c r="A2408" s="101">
        <v>50086</v>
      </c>
      <c r="B2408" s="101" t="s">
        <v>90</v>
      </c>
      <c r="C2408" s="101">
        <v>27</v>
      </c>
    </row>
    <row r="2409" spans="1:3" x14ac:dyDescent="0.25">
      <c r="A2409" s="101">
        <v>50089</v>
      </c>
      <c r="B2409" s="101" t="s">
        <v>90</v>
      </c>
      <c r="C2409" s="101">
        <v>27</v>
      </c>
    </row>
    <row r="2410" spans="1:3" x14ac:dyDescent="0.25">
      <c r="A2410" s="101">
        <v>50090</v>
      </c>
      <c r="B2410" s="101" t="s">
        <v>90</v>
      </c>
      <c r="C2410" s="101">
        <v>27</v>
      </c>
    </row>
    <row r="2411" spans="1:3" x14ac:dyDescent="0.25">
      <c r="A2411" s="101">
        <v>50091</v>
      </c>
      <c r="B2411" s="101" t="s">
        <v>90</v>
      </c>
      <c r="C2411" s="101">
        <v>27</v>
      </c>
    </row>
    <row r="2412" spans="1:3" x14ac:dyDescent="0.25">
      <c r="A2412" s="101">
        <v>50093</v>
      </c>
      <c r="B2412" s="101" t="s">
        <v>90</v>
      </c>
      <c r="C2412" s="101">
        <v>27</v>
      </c>
    </row>
    <row r="2413" spans="1:3" x14ac:dyDescent="0.25">
      <c r="A2413" s="101">
        <v>50094</v>
      </c>
      <c r="B2413" s="101" t="s">
        <v>90</v>
      </c>
      <c r="C2413" s="101">
        <v>27</v>
      </c>
    </row>
    <row r="2414" spans="1:3" x14ac:dyDescent="0.25">
      <c r="A2414" s="101">
        <v>50096</v>
      </c>
      <c r="B2414" s="101" t="s">
        <v>90</v>
      </c>
      <c r="C2414" s="101">
        <v>27</v>
      </c>
    </row>
    <row r="2415" spans="1:3" x14ac:dyDescent="0.25">
      <c r="A2415" s="101">
        <v>50097</v>
      </c>
      <c r="B2415" s="101" t="s">
        <v>90</v>
      </c>
      <c r="C2415" s="101">
        <v>27</v>
      </c>
    </row>
    <row r="2416" spans="1:3" x14ac:dyDescent="0.25">
      <c r="A2416" s="101">
        <v>50100</v>
      </c>
      <c r="B2416" s="101" t="s">
        <v>90</v>
      </c>
      <c r="C2416" s="101">
        <v>27</v>
      </c>
    </row>
    <row r="2417" spans="1:3" x14ac:dyDescent="0.25">
      <c r="A2417" s="101">
        <v>50101</v>
      </c>
      <c r="B2417" s="101" t="s">
        <v>90</v>
      </c>
      <c r="C2417" s="101">
        <v>27</v>
      </c>
    </row>
    <row r="2418" spans="1:3" x14ac:dyDescent="0.25">
      <c r="A2418" s="101">
        <v>50103</v>
      </c>
      <c r="B2418" s="101" t="s">
        <v>90</v>
      </c>
      <c r="C2418" s="101">
        <v>27</v>
      </c>
    </row>
    <row r="2419" spans="1:3" x14ac:dyDescent="0.25">
      <c r="A2419" s="101">
        <v>50104</v>
      </c>
      <c r="B2419" s="101" t="s">
        <v>90</v>
      </c>
      <c r="C2419" s="101">
        <v>27</v>
      </c>
    </row>
    <row r="2420" spans="1:3" x14ac:dyDescent="0.25">
      <c r="A2420" s="101">
        <v>50105</v>
      </c>
      <c r="B2420" s="101" t="s">
        <v>90</v>
      </c>
      <c r="C2420" s="101">
        <v>27</v>
      </c>
    </row>
    <row r="2421" spans="1:3" x14ac:dyDescent="0.25">
      <c r="A2421" s="101">
        <v>50106</v>
      </c>
      <c r="B2421" s="101" t="s">
        <v>90</v>
      </c>
      <c r="C2421" s="101">
        <v>27</v>
      </c>
    </row>
    <row r="2422" spans="1:3" x14ac:dyDescent="0.25">
      <c r="A2422" s="101">
        <v>50108</v>
      </c>
      <c r="B2422" s="101" t="s">
        <v>90</v>
      </c>
      <c r="C2422" s="101">
        <v>27</v>
      </c>
    </row>
    <row r="2423" spans="1:3" x14ac:dyDescent="0.25">
      <c r="A2423" s="101">
        <v>50109</v>
      </c>
      <c r="B2423" s="101" t="s">
        <v>90</v>
      </c>
      <c r="C2423" s="101">
        <v>27</v>
      </c>
    </row>
    <row r="2424" spans="1:3" x14ac:dyDescent="0.25">
      <c r="A2424" s="101">
        <v>50110</v>
      </c>
      <c r="B2424" s="101" t="s">
        <v>90</v>
      </c>
      <c r="C2424" s="101">
        <v>27</v>
      </c>
    </row>
    <row r="2425" spans="1:3" x14ac:dyDescent="0.25">
      <c r="A2425" s="101">
        <v>50111</v>
      </c>
      <c r="B2425" s="101" t="s">
        <v>90</v>
      </c>
      <c r="C2425" s="101">
        <v>27</v>
      </c>
    </row>
    <row r="2426" spans="1:3" x14ac:dyDescent="0.25">
      <c r="A2426" s="101">
        <v>50113</v>
      </c>
      <c r="B2426" s="101" t="s">
        <v>90</v>
      </c>
      <c r="C2426" s="101">
        <v>27</v>
      </c>
    </row>
    <row r="2427" spans="1:3" x14ac:dyDescent="0.25">
      <c r="A2427" s="101">
        <v>50114</v>
      </c>
      <c r="B2427" s="101" t="s">
        <v>90</v>
      </c>
      <c r="C2427" s="101">
        <v>27</v>
      </c>
    </row>
    <row r="2428" spans="1:3" x14ac:dyDescent="0.25">
      <c r="A2428" s="101">
        <v>50116</v>
      </c>
      <c r="B2428" s="101" t="s">
        <v>90</v>
      </c>
      <c r="C2428" s="101">
        <v>27</v>
      </c>
    </row>
    <row r="2429" spans="1:3" x14ac:dyDescent="0.25">
      <c r="A2429" s="101">
        <v>50117</v>
      </c>
      <c r="B2429" s="101" t="s">
        <v>90</v>
      </c>
      <c r="C2429" s="101">
        <v>27</v>
      </c>
    </row>
    <row r="2430" spans="1:3" x14ac:dyDescent="0.25">
      <c r="A2430" s="101">
        <v>50118</v>
      </c>
      <c r="B2430" s="101" t="s">
        <v>90</v>
      </c>
      <c r="C2430" s="101">
        <v>27</v>
      </c>
    </row>
    <row r="2431" spans="1:3" x14ac:dyDescent="0.25">
      <c r="A2431" s="101">
        <v>50120</v>
      </c>
      <c r="B2431" s="101" t="s">
        <v>90</v>
      </c>
      <c r="C2431" s="101">
        <v>27</v>
      </c>
    </row>
    <row r="2432" spans="1:3" x14ac:dyDescent="0.25">
      <c r="A2432" s="101">
        <v>50121</v>
      </c>
      <c r="B2432" s="101" t="s">
        <v>90</v>
      </c>
      <c r="C2432" s="101">
        <v>27</v>
      </c>
    </row>
    <row r="2433" spans="1:3" x14ac:dyDescent="0.25">
      <c r="A2433" s="101">
        <v>50122</v>
      </c>
      <c r="B2433" s="101" t="s">
        <v>90</v>
      </c>
      <c r="C2433" s="101">
        <v>27</v>
      </c>
    </row>
    <row r="2434" spans="1:3" x14ac:dyDescent="0.25">
      <c r="A2434" s="101">
        <v>50123</v>
      </c>
      <c r="B2434" s="101" t="s">
        <v>90</v>
      </c>
      <c r="C2434" s="101">
        <v>27</v>
      </c>
    </row>
    <row r="2435" spans="1:3" x14ac:dyDescent="0.25">
      <c r="A2435" s="101">
        <v>50124</v>
      </c>
      <c r="B2435" s="101" t="s">
        <v>90</v>
      </c>
      <c r="C2435" s="101">
        <v>27</v>
      </c>
    </row>
    <row r="2436" spans="1:3" x14ac:dyDescent="0.25">
      <c r="A2436" s="101">
        <v>50125</v>
      </c>
      <c r="B2436" s="101" t="s">
        <v>90</v>
      </c>
      <c r="C2436" s="101">
        <v>27</v>
      </c>
    </row>
    <row r="2437" spans="1:3" x14ac:dyDescent="0.25">
      <c r="A2437" s="101">
        <v>50126</v>
      </c>
      <c r="B2437" s="101" t="s">
        <v>90</v>
      </c>
      <c r="C2437" s="101">
        <v>27</v>
      </c>
    </row>
    <row r="2438" spans="1:3" x14ac:dyDescent="0.25">
      <c r="A2438" s="101">
        <v>50127</v>
      </c>
      <c r="B2438" s="101" t="s">
        <v>90</v>
      </c>
      <c r="C2438" s="101">
        <v>27</v>
      </c>
    </row>
    <row r="2439" spans="1:3" x14ac:dyDescent="0.25">
      <c r="A2439" s="101">
        <v>50128</v>
      </c>
      <c r="B2439" s="101" t="s">
        <v>90</v>
      </c>
      <c r="C2439" s="101">
        <v>27</v>
      </c>
    </row>
    <row r="2440" spans="1:3" x14ac:dyDescent="0.25">
      <c r="A2440" s="101">
        <v>50129</v>
      </c>
      <c r="B2440" s="101" t="s">
        <v>90</v>
      </c>
      <c r="C2440" s="101">
        <v>27</v>
      </c>
    </row>
    <row r="2441" spans="1:3" x14ac:dyDescent="0.25">
      <c r="A2441" s="101">
        <v>50130</v>
      </c>
      <c r="B2441" s="101" t="s">
        <v>90</v>
      </c>
      <c r="C2441" s="101">
        <v>27</v>
      </c>
    </row>
    <row r="2442" spans="1:3" x14ac:dyDescent="0.25">
      <c r="A2442" s="101">
        <v>50133</v>
      </c>
      <c r="B2442" s="101" t="s">
        <v>90</v>
      </c>
      <c r="C2442" s="101">
        <v>27</v>
      </c>
    </row>
    <row r="2443" spans="1:3" x14ac:dyDescent="0.25">
      <c r="A2443" s="101">
        <v>50134</v>
      </c>
      <c r="B2443" s="101" t="s">
        <v>90</v>
      </c>
      <c r="C2443" s="101">
        <v>27</v>
      </c>
    </row>
    <row r="2444" spans="1:3" x14ac:dyDescent="0.25">
      <c r="A2444" s="101">
        <v>50135</v>
      </c>
      <c r="B2444" s="101" t="s">
        <v>90</v>
      </c>
      <c r="C2444" s="101">
        <v>27</v>
      </c>
    </row>
    <row r="2445" spans="1:3" x14ac:dyDescent="0.25">
      <c r="A2445" s="101">
        <v>50137</v>
      </c>
      <c r="B2445" s="101" t="s">
        <v>90</v>
      </c>
      <c r="C2445" s="101">
        <v>27</v>
      </c>
    </row>
    <row r="2446" spans="1:3" x14ac:dyDescent="0.25">
      <c r="A2446" s="101">
        <v>50138</v>
      </c>
      <c r="B2446" s="101" t="s">
        <v>90</v>
      </c>
      <c r="C2446" s="101">
        <v>27</v>
      </c>
    </row>
    <row r="2447" spans="1:3" x14ac:dyDescent="0.25">
      <c r="A2447" s="101">
        <v>50142</v>
      </c>
      <c r="B2447" s="101" t="s">
        <v>90</v>
      </c>
      <c r="C2447" s="101">
        <v>27</v>
      </c>
    </row>
    <row r="2448" spans="1:3" x14ac:dyDescent="0.25">
      <c r="A2448" s="101">
        <v>50143</v>
      </c>
      <c r="B2448" s="101" t="s">
        <v>90</v>
      </c>
      <c r="C2448" s="101">
        <v>27</v>
      </c>
    </row>
    <row r="2449" spans="1:3" x14ac:dyDescent="0.25">
      <c r="A2449" s="101">
        <v>50144</v>
      </c>
      <c r="B2449" s="101" t="s">
        <v>90</v>
      </c>
      <c r="C2449" s="101">
        <v>27</v>
      </c>
    </row>
    <row r="2450" spans="1:3" x14ac:dyDescent="0.25">
      <c r="A2450" s="101">
        <v>50145</v>
      </c>
      <c r="B2450" s="101" t="s">
        <v>90</v>
      </c>
      <c r="C2450" s="101">
        <v>27</v>
      </c>
    </row>
    <row r="2451" spans="1:3" x14ac:dyDescent="0.25">
      <c r="A2451" s="101">
        <v>50146</v>
      </c>
      <c r="B2451" s="101" t="s">
        <v>90</v>
      </c>
      <c r="C2451" s="101">
        <v>27</v>
      </c>
    </row>
    <row r="2452" spans="1:3" x14ac:dyDescent="0.25">
      <c r="A2452" s="101">
        <v>50147</v>
      </c>
      <c r="B2452" s="101" t="s">
        <v>90</v>
      </c>
      <c r="C2452" s="101">
        <v>27</v>
      </c>
    </row>
    <row r="2453" spans="1:3" x14ac:dyDescent="0.25">
      <c r="A2453" s="101">
        <v>50150</v>
      </c>
      <c r="B2453" s="101" t="s">
        <v>90</v>
      </c>
      <c r="C2453" s="101">
        <v>27</v>
      </c>
    </row>
    <row r="2454" spans="1:3" x14ac:dyDescent="0.25">
      <c r="A2454" s="101">
        <v>50151</v>
      </c>
      <c r="B2454" s="101" t="s">
        <v>90</v>
      </c>
      <c r="C2454" s="101">
        <v>27</v>
      </c>
    </row>
    <row r="2455" spans="1:3" x14ac:dyDescent="0.25">
      <c r="A2455" s="101">
        <v>50152</v>
      </c>
      <c r="B2455" s="101" t="s">
        <v>90</v>
      </c>
      <c r="C2455" s="101">
        <v>27</v>
      </c>
    </row>
    <row r="2456" spans="1:3" x14ac:dyDescent="0.25">
      <c r="A2456" s="101">
        <v>50154</v>
      </c>
      <c r="B2456" s="101" t="s">
        <v>90</v>
      </c>
      <c r="C2456" s="101">
        <v>27</v>
      </c>
    </row>
    <row r="2457" spans="1:3" x14ac:dyDescent="0.25">
      <c r="A2457" s="101">
        <v>50155</v>
      </c>
      <c r="B2457" s="101" t="s">
        <v>90</v>
      </c>
      <c r="C2457" s="101">
        <v>27</v>
      </c>
    </row>
    <row r="2458" spans="1:3" x14ac:dyDescent="0.25">
      <c r="A2458" s="101">
        <v>50157</v>
      </c>
      <c r="B2458" s="101" t="s">
        <v>90</v>
      </c>
      <c r="C2458" s="101">
        <v>27</v>
      </c>
    </row>
    <row r="2459" spans="1:3" x14ac:dyDescent="0.25">
      <c r="A2459" s="101">
        <v>50158</v>
      </c>
      <c r="B2459" s="101" t="s">
        <v>90</v>
      </c>
      <c r="C2459" s="101">
        <v>27</v>
      </c>
    </row>
    <row r="2460" spans="1:3" x14ac:dyDescent="0.25">
      <c r="A2460" s="101">
        <v>50159</v>
      </c>
      <c r="B2460" s="101" t="s">
        <v>90</v>
      </c>
      <c r="C2460" s="101">
        <v>27</v>
      </c>
    </row>
    <row r="2461" spans="1:3" x14ac:dyDescent="0.25">
      <c r="A2461" s="101">
        <v>50161</v>
      </c>
      <c r="B2461" s="101" t="s">
        <v>90</v>
      </c>
      <c r="C2461" s="101">
        <v>27</v>
      </c>
    </row>
    <row r="2462" spans="1:3" x14ac:dyDescent="0.25">
      <c r="A2462" s="101">
        <v>50162</v>
      </c>
      <c r="B2462" s="101" t="s">
        <v>90</v>
      </c>
      <c r="C2462" s="101">
        <v>27</v>
      </c>
    </row>
    <row r="2463" spans="1:3" x14ac:dyDescent="0.25">
      <c r="A2463" s="101">
        <v>50165</v>
      </c>
      <c r="B2463" s="101" t="s">
        <v>90</v>
      </c>
      <c r="C2463" s="101">
        <v>27</v>
      </c>
    </row>
    <row r="2464" spans="1:3" x14ac:dyDescent="0.25">
      <c r="A2464" s="101">
        <v>50167</v>
      </c>
      <c r="B2464" s="101" t="s">
        <v>90</v>
      </c>
      <c r="C2464" s="101">
        <v>27</v>
      </c>
    </row>
    <row r="2465" spans="1:3" x14ac:dyDescent="0.25">
      <c r="A2465" s="101">
        <v>50168</v>
      </c>
      <c r="B2465" s="101" t="s">
        <v>90</v>
      </c>
      <c r="C2465" s="101">
        <v>27</v>
      </c>
    </row>
    <row r="2466" spans="1:3" x14ac:dyDescent="0.25">
      <c r="A2466" s="101">
        <v>50169</v>
      </c>
      <c r="B2466" s="101" t="s">
        <v>90</v>
      </c>
      <c r="C2466" s="101">
        <v>27</v>
      </c>
    </row>
    <row r="2467" spans="1:3" x14ac:dyDescent="0.25">
      <c r="A2467" s="101">
        <v>50170</v>
      </c>
      <c r="B2467" s="101" t="s">
        <v>90</v>
      </c>
      <c r="C2467" s="101">
        <v>27</v>
      </c>
    </row>
    <row r="2468" spans="1:3" x14ac:dyDescent="0.25">
      <c r="A2468" s="101">
        <v>50174</v>
      </c>
      <c r="B2468" s="101" t="s">
        <v>90</v>
      </c>
      <c r="C2468" s="101">
        <v>27</v>
      </c>
    </row>
    <row r="2469" spans="1:3" x14ac:dyDescent="0.25">
      <c r="A2469" s="101">
        <v>50176</v>
      </c>
      <c r="B2469" s="101" t="s">
        <v>90</v>
      </c>
      <c r="C2469" s="101">
        <v>27</v>
      </c>
    </row>
    <row r="2470" spans="1:3" x14ac:dyDescent="0.25">
      <c r="A2470" s="101">
        <v>50177</v>
      </c>
      <c r="B2470" s="101" t="s">
        <v>90</v>
      </c>
      <c r="C2470" s="101">
        <v>27</v>
      </c>
    </row>
    <row r="2471" spans="1:3" x14ac:dyDescent="0.25">
      <c r="A2471" s="101">
        <v>50182</v>
      </c>
      <c r="B2471" s="101" t="s">
        <v>90</v>
      </c>
      <c r="C2471" s="101">
        <v>27</v>
      </c>
    </row>
    <row r="2472" spans="1:3" x14ac:dyDescent="0.25">
      <c r="A2472" s="101">
        <v>50184</v>
      </c>
      <c r="B2472" s="101" t="s">
        <v>90</v>
      </c>
      <c r="C2472" s="101">
        <v>27</v>
      </c>
    </row>
    <row r="2473" spans="1:3" x14ac:dyDescent="0.25">
      <c r="A2473" s="101">
        <v>50185</v>
      </c>
      <c r="B2473" s="101" t="s">
        <v>90</v>
      </c>
      <c r="C2473" s="101">
        <v>27</v>
      </c>
    </row>
    <row r="2474" spans="1:3" x14ac:dyDescent="0.25">
      <c r="A2474" s="101">
        <v>50186</v>
      </c>
      <c r="B2474" s="101" t="s">
        <v>90</v>
      </c>
      <c r="C2474" s="101">
        <v>27</v>
      </c>
    </row>
    <row r="2475" spans="1:3" x14ac:dyDescent="0.25">
      <c r="A2475" s="101">
        <v>50190</v>
      </c>
      <c r="B2475" s="101" t="s">
        <v>90</v>
      </c>
      <c r="C2475" s="101">
        <v>27</v>
      </c>
    </row>
    <row r="2476" spans="1:3" x14ac:dyDescent="0.25">
      <c r="A2476" s="101">
        <v>50192</v>
      </c>
      <c r="B2476" s="101" t="s">
        <v>90</v>
      </c>
      <c r="C2476" s="101">
        <v>27</v>
      </c>
    </row>
    <row r="2477" spans="1:3" x14ac:dyDescent="0.25">
      <c r="A2477" s="101">
        <v>50193</v>
      </c>
      <c r="B2477" s="101" t="s">
        <v>90</v>
      </c>
      <c r="C2477" s="101">
        <v>27</v>
      </c>
    </row>
    <row r="2478" spans="1:3" x14ac:dyDescent="0.25">
      <c r="A2478" s="101">
        <v>50194</v>
      </c>
      <c r="B2478" s="101" t="s">
        <v>90</v>
      </c>
      <c r="C2478" s="101">
        <v>27</v>
      </c>
    </row>
    <row r="2479" spans="1:3" x14ac:dyDescent="0.25">
      <c r="A2479" s="101">
        <v>50195</v>
      </c>
      <c r="B2479" s="101" t="s">
        <v>90</v>
      </c>
      <c r="C2479" s="101">
        <v>27</v>
      </c>
    </row>
    <row r="2480" spans="1:3" x14ac:dyDescent="0.25">
      <c r="A2480" s="101">
        <v>50196</v>
      </c>
      <c r="B2480" s="101" t="s">
        <v>90</v>
      </c>
      <c r="C2480" s="101">
        <v>27</v>
      </c>
    </row>
    <row r="2481" spans="1:3" x14ac:dyDescent="0.25">
      <c r="A2481" s="101">
        <v>50200</v>
      </c>
      <c r="B2481" s="101" t="s">
        <v>90</v>
      </c>
      <c r="C2481" s="101">
        <v>27</v>
      </c>
    </row>
    <row r="2482" spans="1:3" x14ac:dyDescent="0.25">
      <c r="A2482" s="101">
        <v>50201</v>
      </c>
      <c r="B2482" s="101" t="s">
        <v>90</v>
      </c>
      <c r="C2482" s="101">
        <v>27</v>
      </c>
    </row>
    <row r="2483" spans="1:3" x14ac:dyDescent="0.25">
      <c r="A2483" s="101">
        <v>50204</v>
      </c>
      <c r="B2483" s="101" t="s">
        <v>90</v>
      </c>
      <c r="C2483" s="101">
        <v>27</v>
      </c>
    </row>
    <row r="2484" spans="1:3" x14ac:dyDescent="0.25">
      <c r="A2484" s="101">
        <v>50205</v>
      </c>
      <c r="B2484" s="101" t="s">
        <v>90</v>
      </c>
      <c r="C2484" s="101">
        <v>27</v>
      </c>
    </row>
    <row r="2485" spans="1:3" x14ac:dyDescent="0.25">
      <c r="A2485" s="101">
        <v>50206</v>
      </c>
      <c r="B2485" s="101" t="s">
        <v>90</v>
      </c>
      <c r="C2485" s="101">
        <v>27</v>
      </c>
    </row>
    <row r="2486" spans="1:3" x14ac:dyDescent="0.25">
      <c r="A2486" s="101">
        <v>50208</v>
      </c>
      <c r="B2486" s="101" t="s">
        <v>90</v>
      </c>
      <c r="C2486" s="101">
        <v>27</v>
      </c>
    </row>
    <row r="2487" spans="1:3" x14ac:dyDescent="0.25">
      <c r="A2487" s="101">
        <v>50214</v>
      </c>
      <c r="B2487" s="101" t="s">
        <v>90</v>
      </c>
      <c r="C2487" s="101">
        <v>27</v>
      </c>
    </row>
    <row r="2488" spans="1:3" x14ac:dyDescent="0.25">
      <c r="A2488" s="101">
        <v>50219</v>
      </c>
      <c r="B2488" s="101" t="s">
        <v>90</v>
      </c>
      <c r="C2488" s="101">
        <v>27</v>
      </c>
    </row>
    <row r="2489" spans="1:3" x14ac:dyDescent="0.25">
      <c r="A2489" s="101">
        <v>50225</v>
      </c>
      <c r="B2489" s="101" t="s">
        <v>90</v>
      </c>
      <c r="C2489" s="101">
        <v>27</v>
      </c>
    </row>
    <row r="2490" spans="1:3" x14ac:dyDescent="0.25">
      <c r="A2490" s="101">
        <v>50227</v>
      </c>
      <c r="B2490" s="101" t="s">
        <v>90</v>
      </c>
      <c r="C2490" s="101">
        <v>27</v>
      </c>
    </row>
    <row r="2491" spans="1:3" x14ac:dyDescent="0.25">
      <c r="A2491" s="101">
        <v>50231</v>
      </c>
      <c r="B2491" s="101" t="s">
        <v>90</v>
      </c>
      <c r="C2491" s="101">
        <v>27</v>
      </c>
    </row>
    <row r="2492" spans="1:3" x14ac:dyDescent="0.25">
      <c r="A2492" s="101">
        <v>50235</v>
      </c>
      <c r="B2492" s="101" t="s">
        <v>90</v>
      </c>
      <c r="C2492" s="101">
        <v>27</v>
      </c>
    </row>
    <row r="2493" spans="1:3" x14ac:dyDescent="0.25">
      <c r="A2493" s="101">
        <v>50239</v>
      </c>
      <c r="B2493" s="101" t="s">
        <v>90</v>
      </c>
      <c r="C2493" s="101">
        <v>27</v>
      </c>
    </row>
    <row r="2494" spans="1:3" x14ac:dyDescent="0.25">
      <c r="A2494" s="102">
        <v>50240</v>
      </c>
      <c r="B2494" s="102" t="s">
        <v>90</v>
      </c>
      <c r="C2494" s="102">
        <v>27</v>
      </c>
    </row>
    <row r="2495" spans="1:3" x14ac:dyDescent="0.25">
      <c r="A2495" s="101">
        <v>50243</v>
      </c>
      <c r="B2495" s="101" t="s">
        <v>90</v>
      </c>
      <c r="C2495" s="101">
        <v>27</v>
      </c>
    </row>
    <row r="2496" spans="1:3" x14ac:dyDescent="0.25">
      <c r="A2496" s="101">
        <v>50245</v>
      </c>
      <c r="B2496" s="101" t="s">
        <v>90</v>
      </c>
      <c r="C2496" s="101">
        <v>27</v>
      </c>
    </row>
    <row r="2497" spans="1:3" x14ac:dyDescent="0.25">
      <c r="A2497" s="101">
        <v>50248</v>
      </c>
      <c r="B2497" s="101" t="s">
        <v>90</v>
      </c>
      <c r="C2497" s="101">
        <v>27</v>
      </c>
    </row>
    <row r="2498" spans="1:3" x14ac:dyDescent="0.25">
      <c r="A2498" s="102">
        <v>50253</v>
      </c>
      <c r="B2498" s="102" t="s">
        <v>90</v>
      </c>
      <c r="C2498" s="102">
        <v>27</v>
      </c>
    </row>
    <row r="2499" spans="1:3" x14ac:dyDescent="0.25">
      <c r="A2499" s="101">
        <v>50254</v>
      </c>
      <c r="B2499" s="101" t="s">
        <v>90</v>
      </c>
      <c r="C2499" s="101">
        <v>27</v>
      </c>
    </row>
    <row r="2500" spans="1:3" x14ac:dyDescent="0.25">
      <c r="A2500" s="101">
        <v>50255</v>
      </c>
      <c r="B2500" s="101" t="s">
        <v>90</v>
      </c>
      <c r="C2500" s="101">
        <v>27</v>
      </c>
    </row>
    <row r="2501" spans="1:3" x14ac:dyDescent="0.25">
      <c r="A2501" s="101">
        <v>50256</v>
      </c>
      <c r="B2501" s="101" t="s">
        <v>90</v>
      </c>
      <c r="C2501" s="101">
        <v>27</v>
      </c>
    </row>
    <row r="2502" spans="1:3" x14ac:dyDescent="0.25">
      <c r="A2502" s="101">
        <v>50260</v>
      </c>
      <c r="B2502" s="101" t="s">
        <v>90</v>
      </c>
      <c r="C2502" s="101">
        <v>27</v>
      </c>
    </row>
    <row r="2503" spans="1:3" x14ac:dyDescent="0.25">
      <c r="A2503" s="101">
        <v>50267</v>
      </c>
      <c r="B2503" s="101" t="s">
        <v>90</v>
      </c>
      <c r="C2503" s="101">
        <v>27</v>
      </c>
    </row>
    <row r="2504" spans="1:3" x14ac:dyDescent="0.25">
      <c r="A2504" s="101">
        <v>50270</v>
      </c>
      <c r="B2504" s="101" t="s">
        <v>90</v>
      </c>
      <c r="C2504" s="101">
        <v>27</v>
      </c>
    </row>
    <row r="2505" spans="1:3" x14ac:dyDescent="0.25">
      <c r="A2505" s="101">
        <v>50274</v>
      </c>
      <c r="B2505" s="101" t="s">
        <v>90</v>
      </c>
      <c r="C2505" s="101">
        <v>27</v>
      </c>
    </row>
    <row r="2506" spans="1:3" x14ac:dyDescent="0.25">
      <c r="A2506" s="101">
        <v>50278</v>
      </c>
      <c r="B2506" s="101" t="s">
        <v>90</v>
      </c>
      <c r="C2506" s="101">
        <v>27</v>
      </c>
    </row>
    <row r="2507" spans="1:3" x14ac:dyDescent="0.25">
      <c r="A2507" s="101">
        <v>50281</v>
      </c>
      <c r="B2507" s="101" t="s">
        <v>90</v>
      </c>
      <c r="C2507" s="101">
        <v>27</v>
      </c>
    </row>
    <row r="2508" spans="1:3" x14ac:dyDescent="0.25">
      <c r="A2508" s="101">
        <v>50283</v>
      </c>
      <c r="B2508" s="101" t="s">
        <v>90</v>
      </c>
      <c r="C2508" s="101">
        <v>27</v>
      </c>
    </row>
    <row r="2509" spans="1:3" x14ac:dyDescent="0.25">
      <c r="A2509" s="102">
        <v>50284</v>
      </c>
      <c r="B2509" s="102" t="s">
        <v>90</v>
      </c>
      <c r="C2509" s="101">
        <v>27</v>
      </c>
    </row>
    <row r="2510" spans="1:3" x14ac:dyDescent="0.25">
      <c r="A2510" s="101">
        <v>50285</v>
      </c>
      <c r="B2510" s="101" t="s">
        <v>90</v>
      </c>
      <c r="C2510" s="101">
        <v>27</v>
      </c>
    </row>
    <row r="2511" spans="1:3" x14ac:dyDescent="0.25">
      <c r="A2511" s="101">
        <v>50286</v>
      </c>
      <c r="B2511" s="101" t="s">
        <v>90</v>
      </c>
      <c r="C2511" s="101">
        <v>27</v>
      </c>
    </row>
    <row r="2512" spans="1:3" x14ac:dyDescent="0.25">
      <c r="A2512" s="101">
        <v>50287</v>
      </c>
      <c r="B2512" s="101" t="s">
        <v>90</v>
      </c>
      <c r="C2512" s="101">
        <v>27</v>
      </c>
    </row>
    <row r="2513" spans="1:3" x14ac:dyDescent="0.25">
      <c r="A2513" s="101">
        <v>50288</v>
      </c>
      <c r="B2513" s="101" t="s">
        <v>90</v>
      </c>
      <c r="C2513" s="101">
        <v>27</v>
      </c>
    </row>
    <row r="2514" spans="1:3" x14ac:dyDescent="0.25">
      <c r="A2514" s="101">
        <v>50290</v>
      </c>
      <c r="B2514" s="101" t="s">
        <v>90</v>
      </c>
      <c r="C2514" s="101">
        <v>27</v>
      </c>
    </row>
    <row r="2515" spans="1:3" x14ac:dyDescent="0.25">
      <c r="A2515" s="101">
        <v>50291</v>
      </c>
      <c r="B2515" s="101" t="s">
        <v>90</v>
      </c>
      <c r="C2515" s="101">
        <v>27</v>
      </c>
    </row>
    <row r="2516" spans="1:3" x14ac:dyDescent="0.25">
      <c r="A2516" s="101">
        <v>50292</v>
      </c>
      <c r="B2516" s="101" t="s">
        <v>90</v>
      </c>
      <c r="C2516" s="101">
        <v>27</v>
      </c>
    </row>
    <row r="2517" spans="1:3" x14ac:dyDescent="0.25">
      <c r="A2517" s="102">
        <v>50295</v>
      </c>
      <c r="B2517" s="102" t="s">
        <v>90</v>
      </c>
      <c r="C2517" s="102">
        <v>27</v>
      </c>
    </row>
    <row r="2518" spans="1:3" x14ac:dyDescent="0.25">
      <c r="A2518" s="101">
        <v>50300</v>
      </c>
      <c r="B2518" s="101" t="s">
        <v>90</v>
      </c>
      <c r="C2518" s="101">
        <v>27</v>
      </c>
    </row>
    <row r="2519" spans="1:3" x14ac:dyDescent="0.25">
      <c r="A2519" s="101">
        <v>50304</v>
      </c>
      <c r="B2519" s="101" t="s">
        <v>90</v>
      </c>
      <c r="C2519" s="101">
        <v>27</v>
      </c>
    </row>
    <row r="2520" spans="1:3" x14ac:dyDescent="0.25">
      <c r="A2520" s="101">
        <v>50307</v>
      </c>
      <c r="B2520" s="101" t="s">
        <v>90</v>
      </c>
      <c r="C2520" s="101">
        <v>27</v>
      </c>
    </row>
    <row r="2521" spans="1:3" x14ac:dyDescent="0.25">
      <c r="A2521" s="101">
        <v>50310</v>
      </c>
      <c r="B2521" s="101" t="s">
        <v>90</v>
      </c>
      <c r="C2521" s="101">
        <v>27</v>
      </c>
    </row>
    <row r="2522" spans="1:3" x14ac:dyDescent="0.25">
      <c r="A2522" s="102">
        <v>50311</v>
      </c>
      <c r="B2522" s="102" t="s">
        <v>90</v>
      </c>
      <c r="C2522" s="102">
        <v>27</v>
      </c>
    </row>
    <row r="2523" spans="1:3" x14ac:dyDescent="0.25">
      <c r="A2523" s="102">
        <v>50313</v>
      </c>
      <c r="B2523" s="102" t="s">
        <v>90</v>
      </c>
      <c r="C2523" s="101">
        <v>27</v>
      </c>
    </row>
    <row r="2524" spans="1:3" x14ac:dyDescent="0.25">
      <c r="A2524" s="102">
        <v>50315</v>
      </c>
      <c r="B2524" s="102" t="s">
        <v>90</v>
      </c>
      <c r="C2524" s="101">
        <v>27</v>
      </c>
    </row>
    <row r="2525" spans="1:3" x14ac:dyDescent="0.25">
      <c r="A2525" s="102">
        <v>50317</v>
      </c>
      <c r="B2525" s="102" t="s">
        <v>90</v>
      </c>
      <c r="C2525" s="101">
        <v>27</v>
      </c>
    </row>
    <row r="2526" spans="1:3" x14ac:dyDescent="0.25">
      <c r="A2526" s="102">
        <v>50318</v>
      </c>
      <c r="B2526" s="102" t="s">
        <v>90</v>
      </c>
      <c r="C2526" s="101">
        <v>27</v>
      </c>
    </row>
    <row r="2527" spans="1:3" x14ac:dyDescent="0.25">
      <c r="A2527" s="101">
        <v>50319</v>
      </c>
      <c r="B2527" s="101" t="s">
        <v>90</v>
      </c>
      <c r="C2527" s="101">
        <v>27</v>
      </c>
    </row>
    <row r="2528" spans="1:3" x14ac:dyDescent="0.25">
      <c r="A2528" s="101">
        <v>50320</v>
      </c>
      <c r="B2528" s="101" t="s">
        <v>90</v>
      </c>
      <c r="C2528" s="101">
        <v>27</v>
      </c>
    </row>
    <row r="2529" spans="1:3" x14ac:dyDescent="0.25">
      <c r="A2529" s="102">
        <v>50335</v>
      </c>
      <c r="B2529" s="102" t="s">
        <v>90</v>
      </c>
      <c r="C2529" s="102">
        <v>27</v>
      </c>
    </row>
    <row r="2530" spans="1:3" x14ac:dyDescent="0.25">
      <c r="A2530" s="101">
        <v>59027</v>
      </c>
      <c r="B2530" s="101" t="s">
        <v>90</v>
      </c>
      <c r="C2530" s="101">
        <v>27</v>
      </c>
    </row>
    <row r="2531" spans="1:3" x14ac:dyDescent="0.25">
      <c r="A2531" s="101">
        <v>59028</v>
      </c>
      <c r="B2531" s="101" t="s">
        <v>90</v>
      </c>
      <c r="C2531" s="101">
        <v>27</v>
      </c>
    </row>
    <row r="2532" spans="1:3" x14ac:dyDescent="0.25">
      <c r="A2532" s="102">
        <v>59029</v>
      </c>
      <c r="B2532" s="102" t="s">
        <v>90</v>
      </c>
      <c r="C2532" s="101">
        <v>27</v>
      </c>
    </row>
    <row r="2533" spans="1:3" x14ac:dyDescent="0.25">
      <c r="A2533" s="101">
        <v>59030</v>
      </c>
      <c r="B2533" s="101" t="s">
        <v>90</v>
      </c>
      <c r="C2533" s="101">
        <v>27</v>
      </c>
    </row>
    <row r="2534" spans="1:3" x14ac:dyDescent="0.25">
      <c r="A2534" s="102">
        <v>59031</v>
      </c>
      <c r="B2534" s="102" t="s">
        <v>90</v>
      </c>
      <c r="C2534" s="102">
        <v>27</v>
      </c>
    </row>
    <row r="2535" spans="1:3" x14ac:dyDescent="0.25">
      <c r="A2535" s="102">
        <v>59035</v>
      </c>
      <c r="B2535" s="102" t="s">
        <v>90</v>
      </c>
      <c r="C2535" s="102">
        <v>27</v>
      </c>
    </row>
    <row r="2536" spans="1:3" x14ac:dyDescent="0.25">
      <c r="A2536" s="101">
        <v>120001</v>
      </c>
      <c r="B2536" s="101" t="s">
        <v>90</v>
      </c>
      <c r="C2536" s="101">
        <v>27</v>
      </c>
    </row>
    <row r="2537" spans="1:3" x14ac:dyDescent="0.25">
      <c r="A2537" s="101">
        <v>120002</v>
      </c>
      <c r="B2537" s="101" t="s">
        <v>90</v>
      </c>
      <c r="C2537" s="101">
        <v>27</v>
      </c>
    </row>
    <row r="2538" spans="1:3" x14ac:dyDescent="0.25">
      <c r="A2538" s="101">
        <v>120003</v>
      </c>
      <c r="B2538" s="101" t="s">
        <v>90</v>
      </c>
      <c r="C2538" s="101">
        <v>27</v>
      </c>
    </row>
    <row r="2539" spans="1:3" x14ac:dyDescent="0.25">
      <c r="A2539" s="101">
        <v>120004</v>
      </c>
      <c r="B2539" s="101" t="s">
        <v>90</v>
      </c>
      <c r="C2539" s="101">
        <v>27</v>
      </c>
    </row>
    <row r="2540" spans="1:3" x14ac:dyDescent="0.25">
      <c r="A2540" s="101">
        <v>290129</v>
      </c>
      <c r="B2540" s="101" t="s">
        <v>90</v>
      </c>
      <c r="C2540" s="101">
        <v>27</v>
      </c>
    </row>
    <row r="2541" spans="1:3" x14ac:dyDescent="0.25">
      <c r="A2541" s="101">
        <v>290140</v>
      </c>
      <c r="B2541" s="101" t="s">
        <v>90</v>
      </c>
      <c r="C2541" s="101">
        <v>27</v>
      </c>
    </row>
    <row r="2542" spans="1:3" x14ac:dyDescent="0.25">
      <c r="A2542" s="101">
        <v>290141</v>
      </c>
      <c r="B2542" s="101" t="s">
        <v>90</v>
      </c>
      <c r="C2542" s="101">
        <v>27</v>
      </c>
    </row>
    <row r="2543" spans="1:3" x14ac:dyDescent="0.25">
      <c r="A2543" s="101">
        <v>290142</v>
      </c>
      <c r="B2543" s="101" t="s">
        <v>90</v>
      </c>
      <c r="C2543" s="101">
        <v>27</v>
      </c>
    </row>
    <row r="2544" spans="1:3" x14ac:dyDescent="0.25">
      <c r="A2544" s="101">
        <v>290148</v>
      </c>
      <c r="B2544" s="101" t="s">
        <v>90</v>
      </c>
      <c r="C2544" s="101">
        <v>27</v>
      </c>
    </row>
    <row r="2545" spans="1:3" x14ac:dyDescent="0.25">
      <c r="A2545" s="101">
        <v>210041</v>
      </c>
      <c r="B2545" s="101" t="s">
        <v>89</v>
      </c>
      <c r="C2545" s="101">
        <v>28</v>
      </c>
    </row>
    <row r="2546" spans="1:3" x14ac:dyDescent="0.25">
      <c r="A2546" s="101">
        <v>310041</v>
      </c>
      <c r="B2546" s="101" t="s">
        <v>89</v>
      </c>
      <c r="C2546" s="101">
        <v>28</v>
      </c>
    </row>
    <row r="2547" spans="1:3" x14ac:dyDescent="0.25">
      <c r="A2547" s="101">
        <v>390015</v>
      </c>
      <c r="B2547" s="101" t="s">
        <v>89</v>
      </c>
      <c r="C2547" s="101">
        <v>28</v>
      </c>
    </row>
    <row r="2548" spans="1:3" x14ac:dyDescent="0.25">
      <c r="A2548" s="101">
        <v>390016</v>
      </c>
      <c r="B2548" s="101" t="s">
        <v>89</v>
      </c>
      <c r="C2548" s="101">
        <v>28</v>
      </c>
    </row>
    <row r="2549" spans="1:3" x14ac:dyDescent="0.25">
      <c r="A2549" s="101">
        <v>390017</v>
      </c>
      <c r="B2549" s="101" t="s">
        <v>89</v>
      </c>
      <c r="C2549" s="101">
        <v>28</v>
      </c>
    </row>
    <row r="2550" spans="1:3" x14ac:dyDescent="0.25">
      <c r="A2550" s="101">
        <v>390018</v>
      </c>
      <c r="B2550" s="101" t="s">
        <v>89</v>
      </c>
      <c r="C2550" s="101">
        <v>28</v>
      </c>
    </row>
    <row r="2551" spans="1:3" x14ac:dyDescent="0.25">
      <c r="A2551" s="101">
        <v>390019</v>
      </c>
      <c r="B2551" s="101" t="s">
        <v>89</v>
      </c>
      <c r="C2551" s="101">
        <v>28</v>
      </c>
    </row>
    <row r="2552" spans="1:3" x14ac:dyDescent="0.25">
      <c r="A2552" s="101">
        <v>390020</v>
      </c>
      <c r="B2552" s="101" t="s">
        <v>89</v>
      </c>
      <c r="C2552" s="101">
        <v>28</v>
      </c>
    </row>
    <row r="2553" spans="1:3" x14ac:dyDescent="0.25">
      <c r="A2553" s="101">
        <v>390021</v>
      </c>
      <c r="B2553" s="101" t="s">
        <v>89</v>
      </c>
      <c r="C2553" s="101">
        <v>28</v>
      </c>
    </row>
    <row r="2554" spans="1:3" x14ac:dyDescent="0.25">
      <c r="A2554" s="101">
        <v>390022</v>
      </c>
      <c r="B2554" s="101" t="s">
        <v>89</v>
      </c>
      <c r="C2554" s="101">
        <v>28</v>
      </c>
    </row>
    <row r="2555" spans="1:3" x14ac:dyDescent="0.25">
      <c r="A2555" s="101">
        <v>390023</v>
      </c>
      <c r="B2555" s="101" t="s">
        <v>89</v>
      </c>
      <c r="C2555" s="101">
        <v>28</v>
      </c>
    </row>
    <row r="2556" spans="1:3" x14ac:dyDescent="0.25">
      <c r="A2556" s="101">
        <v>390024</v>
      </c>
      <c r="B2556" s="101" t="s">
        <v>89</v>
      </c>
      <c r="C2556" s="101">
        <v>28</v>
      </c>
    </row>
    <row r="2557" spans="1:3" x14ac:dyDescent="0.25">
      <c r="A2557" s="101">
        <v>390025</v>
      </c>
      <c r="B2557" s="101" t="s">
        <v>89</v>
      </c>
      <c r="C2557" s="101">
        <v>28</v>
      </c>
    </row>
    <row r="2558" spans="1:3" x14ac:dyDescent="0.25">
      <c r="A2558" s="101">
        <v>390026</v>
      </c>
      <c r="B2558" s="101" t="s">
        <v>89</v>
      </c>
      <c r="C2558" s="101">
        <v>28</v>
      </c>
    </row>
    <row r="2559" spans="1:3" x14ac:dyDescent="0.25">
      <c r="A2559" s="101">
        <v>390028</v>
      </c>
      <c r="B2559" s="101" t="s">
        <v>89</v>
      </c>
      <c r="C2559" s="101">
        <v>28</v>
      </c>
    </row>
    <row r="2560" spans="1:3" x14ac:dyDescent="0.25">
      <c r="A2560" s="101">
        <v>390029</v>
      </c>
      <c r="B2560" s="101" t="s">
        <v>89</v>
      </c>
      <c r="C2560" s="101">
        <v>28</v>
      </c>
    </row>
    <row r="2561" spans="1:3" x14ac:dyDescent="0.25">
      <c r="A2561" s="101">
        <v>390030</v>
      </c>
      <c r="B2561" s="101" t="s">
        <v>89</v>
      </c>
      <c r="C2561" s="101">
        <v>28</v>
      </c>
    </row>
    <row r="2562" spans="1:3" x14ac:dyDescent="0.25">
      <c r="A2562" s="101">
        <v>390032</v>
      </c>
      <c r="B2562" s="101" t="s">
        <v>89</v>
      </c>
      <c r="C2562" s="101">
        <v>28</v>
      </c>
    </row>
    <row r="2563" spans="1:3" x14ac:dyDescent="0.25">
      <c r="A2563" s="101">
        <v>390033</v>
      </c>
      <c r="B2563" s="101" t="s">
        <v>89</v>
      </c>
      <c r="C2563" s="101">
        <v>28</v>
      </c>
    </row>
    <row r="2564" spans="1:3" x14ac:dyDescent="0.25">
      <c r="A2564" s="101">
        <v>390035</v>
      </c>
      <c r="B2564" s="101" t="s">
        <v>89</v>
      </c>
      <c r="C2564" s="101">
        <v>28</v>
      </c>
    </row>
    <row r="2565" spans="1:3" x14ac:dyDescent="0.25">
      <c r="A2565" s="101">
        <v>390036</v>
      </c>
      <c r="B2565" s="101" t="s">
        <v>89</v>
      </c>
      <c r="C2565" s="101">
        <v>28</v>
      </c>
    </row>
    <row r="2566" spans="1:3" x14ac:dyDescent="0.25">
      <c r="A2566" s="101">
        <v>390037</v>
      </c>
      <c r="B2566" s="101" t="s">
        <v>89</v>
      </c>
      <c r="C2566" s="101">
        <v>28</v>
      </c>
    </row>
    <row r="2567" spans="1:3" x14ac:dyDescent="0.25">
      <c r="A2567" s="101">
        <v>390038</v>
      </c>
      <c r="B2567" s="101" t="s">
        <v>89</v>
      </c>
      <c r="C2567" s="101">
        <v>28</v>
      </c>
    </row>
    <row r="2568" spans="1:3" x14ac:dyDescent="0.25">
      <c r="A2568" s="101">
        <v>390039</v>
      </c>
      <c r="B2568" s="101" t="s">
        <v>89</v>
      </c>
      <c r="C2568" s="101">
        <v>28</v>
      </c>
    </row>
    <row r="2569" spans="1:3" x14ac:dyDescent="0.25">
      <c r="A2569" s="101">
        <v>390040</v>
      </c>
      <c r="B2569" s="101" t="s">
        <v>89</v>
      </c>
      <c r="C2569" s="101">
        <v>28</v>
      </c>
    </row>
    <row r="2570" spans="1:3" x14ac:dyDescent="0.25">
      <c r="A2570" s="101">
        <v>390041</v>
      </c>
      <c r="B2570" s="101" t="s">
        <v>89</v>
      </c>
      <c r="C2570" s="101">
        <v>28</v>
      </c>
    </row>
    <row r="2571" spans="1:3" x14ac:dyDescent="0.25">
      <c r="A2571" s="101">
        <v>390043</v>
      </c>
      <c r="B2571" s="101" t="s">
        <v>89</v>
      </c>
      <c r="C2571" s="101">
        <v>28</v>
      </c>
    </row>
    <row r="2572" spans="1:3" x14ac:dyDescent="0.25">
      <c r="A2572" s="101">
        <v>390044</v>
      </c>
      <c r="B2572" s="101" t="s">
        <v>89</v>
      </c>
      <c r="C2572" s="101">
        <v>28</v>
      </c>
    </row>
    <row r="2573" spans="1:3" x14ac:dyDescent="0.25">
      <c r="A2573" s="101">
        <v>390045</v>
      </c>
      <c r="B2573" s="101" t="s">
        <v>89</v>
      </c>
      <c r="C2573" s="101">
        <v>28</v>
      </c>
    </row>
    <row r="2574" spans="1:3" x14ac:dyDescent="0.25">
      <c r="A2574" s="101">
        <v>390046</v>
      </c>
      <c r="B2574" s="101" t="s">
        <v>89</v>
      </c>
      <c r="C2574" s="101">
        <v>28</v>
      </c>
    </row>
    <row r="2575" spans="1:3" x14ac:dyDescent="0.25">
      <c r="A2575" s="101">
        <v>390047</v>
      </c>
      <c r="B2575" s="101" t="s">
        <v>89</v>
      </c>
      <c r="C2575" s="101">
        <v>28</v>
      </c>
    </row>
    <row r="2576" spans="1:3" x14ac:dyDescent="0.25">
      <c r="A2576" s="101">
        <v>390048</v>
      </c>
      <c r="B2576" s="101" t="s">
        <v>89</v>
      </c>
      <c r="C2576" s="101">
        <v>28</v>
      </c>
    </row>
    <row r="2577" spans="1:4" x14ac:dyDescent="0.25">
      <c r="A2577" s="101">
        <v>390049</v>
      </c>
      <c r="B2577" s="101" t="s">
        <v>89</v>
      </c>
      <c r="C2577" s="101">
        <v>28</v>
      </c>
    </row>
    <row r="2578" spans="1:4" x14ac:dyDescent="0.25">
      <c r="A2578" s="101">
        <v>390050</v>
      </c>
      <c r="B2578" s="101" t="s">
        <v>89</v>
      </c>
      <c r="C2578" s="101">
        <v>28</v>
      </c>
    </row>
    <row r="2579" spans="1:4" x14ac:dyDescent="0.25">
      <c r="A2579" s="101">
        <v>390052</v>
      </c>
      <c r="B2579" s="101" t="s">
        <v>89</v>
      </c>
      <c r="C2579" s="101">
        <v>28</v>
      </c>
    </row>
    <row r="2580" spans="1:4" x14ac:dyDescent="0.25">
      <c r="A2580" s="101">
        <v>390053</v>
      </c>
      <c r="B2580" s="101" t="s">
        <v>89</v>
      </c>
      <c r="C2580" s="101">
        <v>28</v>
      </c>
    </row>
    <row r="2581" spans="1:4" x14ac:dyDescent="0.25">
      <c r="A2581" s="101">
        <v>390054</v>
      </c>
      <c r="B2581" s="101" t="s">
        <v>89</v>
      </c>
      <c r="C2581" s="101">
        <v>28</v>
      </c>
    </row>
    <row r="2582" spans="1:4" x14ac:dyDescent="0.25">
      <c r="A2582" s="101">
        <v>390056</v>
      </c>
      <c r="B2582" s="101" t="s">
        <v>89</v>
      </c>
      <c r="C2582" s="101">
        <v>28</v>
      </c>
    </row>
    <row r="2583" spans="1:4" x14ac:dyDescent="0.25">
      <c r="A2583" s="101">
        <v>390057</v>
      </c>
      <c r="B2583" s="101" t="s">
        <v>89</v>
      </c>
      <c r="C2583" s="101">
        <v>28</v>
      </c>
    </row>
    <row r="2584" spans="1:4" x14ac:dyDescent="0.25">
      <c r="A2584" s="101">
        <v>390062</v>
      </c>
      <c r="B2584" s="101" t="s">
        <v>89</v>
      </c>
      <c r="C2584" s="101">
        <v>28</v>
      </c>
    </row>
    <row r="2585" spans="1:4" x14ac:dyDescent="0.25">
      <c r="A2585" s="101">
        <v>390063</v>
      </c>
      <c r="B2585" s="101" t="s">
        <v>89</v>
      </c>
      <c r="C2585" s="101">
        <v>28</v>
      </c>
    </row>
    <row r="2586" spans="1:4" x14ac:dyDescent="0.25">
      <c r="A2586" s="101">
        <v>390065</v>
      </c>
      <c r="B2586" s="101" t="s">
        <v>89</v>
      </c>
      <c r="C2586" s="101">
        <v>28</v>
      </c>
    </row>
    <row r="2587" spans="1:4" x14ac:dyDescent="0.25">
      <c r="A2587" s="101">
        <v>390066</v>
      </c>
      <c r="B2587" s="101" t="s">
        <v>89</v>
      </c>
      <c r="C2587" s="101">
        <v>28</v>
      </c>
      <c r="D2587" s="74"/>
    </row>
    <row r="2588" spans="1:4" x14ac:dyDescent="0.25">
      <c r="A2588" s="101">
        <v>390069</v>
      </c>
      <c r="B2588" s="101" t="s">
        <v>89</v>
      </c>
      <c r="C2588" s="101">
        <v>28</v>
      </c>
      <c r="D2588" s="74"/>
    </row>
    <row r="2589" spans="1:4" x14ac:dyDescent="0.25">
      <c r="A2589" s="101">
        <v>390070</v>
      </c>
      <c r="B2589" s="101" t="s">
        <v>89</v>
      </c>
      <c r="C2589" s="101">
        <v>28</v>
      </c>
      <c r="D2589" s="74"/>
    </row>
    <row r="2590" spans="1:4" x14ac:dyDescent="0.25">
      <c r="A2590" s="101">
        <v>390071</v>
      </c>
      <c r="B2590" s="101" t="s">
        <v>89</v>
      </c>
      <c r="C2590" s="101">
        <v>28</v>
      </c>
      <c r="D2590" s="74"/>
    </row>
    <row r="2591" spans="1:4" x14ac:dyDescent="0.25">
      <c r="A2591" s="101">
        <v>390072</v>
      </c>
      <c r="B2591" s="101" t="s">
        <v>89</v>
      </c>
      <c r="C2591" s="101">
        <v>28</v>
      </c>
      <c r="D2591" s="74"/>
    </row>
    <row r="2592" spans="1:4" x14ac:dyDescent="0.25">
      <c r="A2592" s="101">
        <v>390073</v>
      </c>
      <c r="B2592" s="101" t="s">
        <v>89</v>
      </c>
      <c r="C2592" s="101">
        <v>28</v>
      </c>
      <c r="D2592" s="74"/>
    </row>
    <row r="2593" spans="1:4" x14ac:dyDescent="0.25">
      <c r="A2593" s="101">
        <v>390075</v>
      </c>
      <c r="B2593" s="101" t="s">
        <v>89</v>
      </c>
      <c r="C2593" s="101">
        <v>28</v>
      </c>
      <c r="D2593" s="74"/>
    </row>
    <row r="2594" spans="1:4" x14ac:dyDescent="0.25">
      <c r="A2594" s="101">
        <v>390076</v>
      </c>
      <c r="B2594" s="101" t="s">
        <v>89</v>
      </c>
      <c r="C2594" s="101">
        <v>28</v>
      </c>
      <c r="D2594" s="74"/>
    </row>
    <row r="2595" spans="1:4" x14ac:dyDescent="0.25">
      <c r="A2595" s="101">
        <v>390077</v>
      </c>
      <c r="B2595" s="101" t="s">
        <v>89</v>
      </c>
      <c r="C2595" s="101">
        <v>28</v>
      </c>
      <c r="D2595" s="74"/>
    </row>
    <row r="2596" spans="1:4" x14ac:dyDescent="0.25">
      <c r="A2596" s="101">
        <v>390078</v>
      </c>
      <c r="B2596" s="101" t="s">
        <v>89</v>
      </c>
      <c r="C2596" s="101">
        <v>28</v>
      </c>
      <c r="D2596" s="74"/>
    </row>
    <row r="2597" spans="1:4" x14ac:dyDescent="0.25">
      <c r="A2597" s="101">
        <v>390081</v>
      </c>
      <c r="B2597" s="101" t="s">
        <v>89</v>
      </c>
      <c r="C2597" s="101">
        <v>28</v>
      </c>
      <c r="D2597" s="74"/>
    </row>
    <row r="2598" spans="1:4" x14ac:dyDescent="0.25">
      <c r="A2598" s="101">
        <v>390085</v>
      </c>
      <c r="B2598" s="101" t="s">
        <v>89</v>
      </c>
      <c r="C2598" s="101">
        <v>28</v>
      </c>
      <c r="D2598" s="74"/>
    </row>
    <row r="2599" spans="1:4" x14ac:dyDescent="0.25">
      <c r="A2599" s="101">
        <v>390086</v>
      </c>
      <c r="B2599" s="101" t="s">
        <v>89</v>
      </c>
      <c r="C2599" s="101">
        <v>28</v>
      </c>
      <c r="D2599" s="74"/>
    </row>
    <row r="2600" spans="1:4" x14ac:dyDescent="0.25">
      <c r="A2600" s="101">
        <v>390088</v>
      </c>
      <c r="B2600" s="101" t="s">
        <v>89</v>
      </c>
      <c r="C2600" s="101">
        <v>28</v>
      </c>
      <c r="D2600" s="74"/>
    </row>
    <row r="2601" spans="1:4" x14ac:dyDescent="0.25">
      <c r="A2601" s="101">
        <v>390089</v>
      </c>
      <c r="B2601" s="101" t="s">
        <v>89</v>
      </c>
      <c r="C2601" s="101">
        <v>28</v>
      </c>
      <c r="D2601" s="74"/>
    </row>
    <row r="2602" spans="1:4" x14ac:dyDescent="0.25">
      <c r="A2602" s="101">
        <v>390095</v>
      </c>
      <c r="B2602" s="101" t="s">
        <v>89</v>
      </c>
      <c r="C2602" s="101">
        <v>28</v>
      </c>
      <c r="D2602" s="74"/>
    </row>
    <row r="2603" spans="1:4" x14ac:dyDescent="0.25">
      <c r="A2603" s="101">
        <v>390101</v>
      </c>
      <c r="B2603" s="101" t="s">
        <v>89</v>
      </c>
      <c r="C2603" s="101">
        <v>28</v>
      </c>
      <c r="D2603" s="74"/>
    </row>
    <row r="2604" spans="1:4" x14ac:dyDescent="0.25">
      <c r="A2604" s="101">
        <v>390104</v>
      </c>
      <c r="B2604" s="101" t="s">
        <v>89</v>
      </c>
      <c r="C2604" s="101">
        <v>28</v>
      </c>
      <c r="D2604" s="74"/>
    </row>
    <row r="2605" spans="1:4" x14ac:dyDescent="0.25">
      <c r="A2605" s="101">
        <v>399028</v>
      </c>
      <c r="B2605" s="101" t="s">
        <v>89</v>
      </c>
      <c r="C2605" s="101">
        <v>28</v>
      </c>
      <c r="D2605" s="74"/>
    </row>
    <row r="2606" spans="1:4" x14ac:dyDescent="0.25">
      <c r="A2606" s="101">
        <v>410004</v>
      </c>
      <c r="B2606" s="101" t="s">
        <v>88</v>
      </c>
      <c r="C2606" s="101">
        <v>29</v>
      </c>
      <c r="D2606" s="74"/>
    </row>
    <row r="2607" spans="1:4" x14ac:dyDescent="0.25">
      <c r="A2607" s="101">
        <v>410006</v>
      </c>
      <c r="B2607" s="101" t="s">
        <v>88</v>
      </c>
      <c r="C2607" s="101">
        <v>29</v>
      </c>
      <c r="D2607" s="74"/>
    </row>
    <row r="2608" spans="1:4" x14ac:dyDescent="0.25">
      <c r="A2608" s="101">
        <v>410007</v>
      </c>
      <c r="B2608" s="101" t="s">
        <v>88</v>
      </c>
      <c r="C2608" s="101">
        <v>29</v>
      </c>
      <c r="D2608" s="74"/>
    </row>
    <row r="2609" spans="1:4" x14ac:dyDescent="0.25">
      <c r="A2609" s="101">
        <v>410008</v>
      </c>
      <c r="B2609" s="101" t="s">
        <v>88</v>
      </c>
      <c r="C2609" s="101">
        <v>29</v>
      </c>
      <c r="D2609" s="74"/>
    </row>
    <row r="2610" spans="1:4" x14ac:dyDescent="0.25">
      <c r="A2610" s="101">
        <v>410009</v>
      </c>
      <c r="B2610" s="101" t="s">
        <v>88</v>
      </c>
      <c r="C2610" s="101">
        <v>29</v>
      </c>
      <c r="D2610" s="74"/>
    </row>
    <row r="2611" spans="1:4" x14ac:dyDescent="0.25">
      <c r="A2611" s="101">
        <v>410010</v>
      </c>
      <c r="B2611" s="101" t="s">
        <v>88</v>
      </c>
      <c r="C2611" s="101">
        <v>29</v>
      </c>
      <c r="D2611" s="74"/>
    </row>
    <row r="2612" spans="1:4" x14ac:dyDescent="0.25">
      <c r="A2612" s="101">
        <v>410012</v>
      </c>
      <c r="B2612" s="101" t="s">
        <v>88</v>
      </c>
      <c r="C2612" s="101">
        <v>29</v>
      </c>
      <c r="D2612" s="74"/>
    </row>
    <row r="2613" spans="1:4" x14ac:dyDescent="0.25">
      <c r="A2613" s="101">
        <v>410014</v>
      </c>
      <c r="B2613" s="101" t="s">
        <v>88</v>
      </c>
      <c r="C2613" s="101">
        <v>29</v>
      </c>
      <c r="D2613" s="74"/>
    </row>
    <row r="2614" spans="1:4" x14ac:dyDescent="0.25">
      <c r="A2614" s="101">
        <v>410015</v>
      </c>
      <c r="B2614" s="101" t="s">
        <v>88</v>
      </c>
      <c r="C2614" s="101">
        <v>29</v>
      </c>
      <c r="D2614" s="74"/>
    </row>
    <row r="2615" spans="1:4" x14ac:dyDescent="0.25">
      <c r="A2615" s="101">
        <v>410016</v>
      </c>
      <c r="B2615" s="101" t="s">
        <v>88</v>
      </c>
      <c r="C2615" s="101">
        <v>29</v>
      </c>
      <c r="D2615" s="74"/>
    </row>
    <row r="2616" spans="1:4" x14ac:dyDescent="0.25">
      <c r="A2616" s="101">
        <v>410018</v>
      </c>
      <c r="B2616" s="101" t="s">
        <v>88</v>
      </c>
      <c r="C2616" s="101">
        <v>29</v>
      </c>
      <c r="D2616" s="74"/>
    </row>
    <row r="2617" spans="1:4" x14ac:dyDescent="0.25">
      <c r="A2617" s="101">
        <v>410020</v>
      </c>
      <c r="B2617" s="101" t="s">
        <v>88</v>
      </c>
      <c r="C2617" s="101">
        <v>29</v>
      </c>
      <c r="D2617" s="74"/>
    </row>
    <row r="2618" spans="1:4" x14ac:dyDescent="0.25">
      <c r="A2618" s="101">
        <v>410021</v>
      </c>
      <c r="B2618" s="101" t="s">
        <v>88</v>
      </c>
      <c r="C2618" s="101">
        <v>29</v>
      </c>
      <c r="D2618" s="74"/>
    </row>
    <row r="2619" spans="1:4" x14ac:dyDescent="0.25">
      <c r="A2619" s="101">
        <v>410027</v>
      </c>
      <c r="B2619" s="101" t="s">
        <v>88</v>
      </c>
      <c r="C2619" s="101">
        <v>29</v>
      </c>
      <c r="D2619" s="74"/>
    </row>
    <row r="2620" spans="1:4" x14ac:dyDescent="0.25">
      <c r="A2620" s="101">
        <v>410028</v>
      </c>
      <c r="B2620" s="101" t="s">
        <v>88</v>
      </c>
      <c r="C2620" s="101">
        <v>29</v>
      </c>
      <c r="D2620" s="74"/>
    </row>
    <row r="2621" spans="1:4" x14ac:dyDescent="0.25">
      <c r="A2621" s="101">
        <v>410029</v>
      </c>
      <c r="B2621" s="101" t="s">
        <v>88</v>
      </c>
      <c r="C2621" s="101">
        <v>29</v>
      </c>
      <c r="D2621" s="74"/>
    </row>
    <row r="2622" spans="1:4" x14ac:dyDescent="0.25">
      <c r="A2622" s="101">
        <v>410030</v>
      </c>
      <c r="B2622" s="101" t="s">
        <v>88</v>
      </c>
      <c r="C2622" s="101">
        <v>29</v>
      </c>
      <c r="D2622" s="74"/>
    </row>
    <row r="2623" spans="1:4" x14ac:dyDescent="0.25">
      <c r="A2623" s="101">
        <v>410031</v>
      </c>
      <c r="B2623" s="101" t="s">
        <v>88</v>
      </c>
      <c r="C2623" s="101">
        <v>29</v>
      </c>
      <c r="D2623" s="74"/>
    </row>
    <row r="2624" spans="1:4" x14ac:dyDescent="0.25">
      <c r="A2624" s="101">
        <v>410032</v>
      </c>
      <c r="B2624" s="101" t="s">
        <v>88</v>
      </c>
      <c r="C2624" s="101">
        <v>29</v>
      </c>
      <c r="D2624" s="74"/>
    </row>
    <row r="2625" spans="1:4" x14ac:dyDescent="0.25">
      <c r="A2625" s="101">
        <v>410034</v>
      </c>
      <c r="B2625" s="101" t="s">
        <v>88</v>
      </c>
      <c r="C2625" s="101">
        <v>29</v>
      </c>
      <c r="D2625" s="74"/>
    </row>
    <row r="2626" spans="1:4" x14ac:dyDescent="0.25">
      <c r="A2626" s="101">
        <v>410035</v>
      </c>
      <c r="B2626" s="101" t="s">
        <v>88</v>
      </c>
      <c r="C2626" s="101">
        <v>29</v>
      </c>
      <c r="D2626" s="74"/>
    </row>
    <row r="2627" spans="1:4" x14ac:dyDescent="0.25">
      <c r="A2627" s="101">
        <v>410037</v>
      </c>
      <c r="B2627" s="101" t="s">
        <v>88</v>
      </c>
      <c r="C2627" s="101">
        <v>29</v>
      </c>
      <c r="D2627" s="74"/>
    </row>
    <row r="2628" spans="1:4" x14ac:dyDescent="0.25">
      <c r="A2628" s="101">
        <v>410038</v>
      </c>
      <c r="B2628" s="101" t="s">
        <v>88</v>
      </c>
      <c r="C2628" s="101">
        <v>29</v>
      </c>
      <c r="D2628" s="74"/>
    </row>
    <row r="2629" spans="1:4" x14ac:dyDescent="0.25">
      <c r="A2629" s="101">
        <v>410039</v>
      </c>
      <c r="B2629" s="101" t="s">
        <v>88</v>
      </c>
      <c r="C2629" s="101">
        <v>29</v>
      </c>
      <c r="D2629" s="74"/>
    </row>
    <row r="2630" spans="1:4" x14ac:dyDescent="0.25">
      <c r="A2630" s="101">
        <v>410040</v>
      </c>
      <c r="B2630" s="101" t="s">
        <v>88</v>
      </c>
      <c r="C2630" s="101">
        <v>29</v>
      </c>
      <c r="D2630" s="74"/>
    </row>
    <row r="2631" spans="1:4" x14ac:dyDescent="0.25">
      <c r="A2631" s="101">
        <v>410043</v>
      </c>
      <c r="B2631" s="101" t="s">
        <v>88</v>
      </c>
      <c r="C2631" s="101">
        <v>29</v>
      </c>
      <c r="D2631" s="74"/>
    </row>
    <row r="2632" spans="1:4" x14ac:dyDescent="0.25">
      <c r="A2632" s="101">
        <v>410045</v>
      </c>
      <c r="B2632" s="101" t="s">
        <v>88</v>
      </c>
      <c r="C2632" s="101">
        <v>29</v>
      </c>
    </row>
    <row r="2633" spans="1:4" x14ac:dyDescent="0.25">
      <c r="A2633" s="101">
        <v>410048</v>
      </c>
      <c r="B2633" s="101" t="s">
        <v>88</v>
      </c>
      <c r="C2633" s="101">
        <v>29</v>
      </c>
    </row>
    <row r="2634" spans="1:4" x14ac:dyDescent="0.25">
      <c r="A2634" s="101">
        <v>410049</v>
      </c>
      <c r="B2634" s="101" t="s">
        <v>88</v>
      </c>
      <c r="C2634" s="101">
        <v>29</v>
      </c>
    </row>
    <row r="2635" spans="1:4" x14ac:dyDescent="0.25">
      <c r="A2635" s="101">
        <v>410050</v>
      </c>
      <c r="B2635" s="101" t="s">
        <v>88</v>
      </c>
      <c r="C2635" s="101">
        <v>29</v>
      </c>
    </row>
    <row r="2636" spans="1:4" x14ac:dyDescent="0.25">
      <c r="A2636" s="101">
        <v>410051</v>
      </c>
      <c r="B2636" s="101" t="s">
        <v>88</v>
      </c>
      <c r="C2636" s="101">
        <v>29</v>
      </c>
    </row>
    <row r="2637" spans="1:4" x14ac:dyDescent="0.25">
      <c r="A2637" s="101">
        <v>410052</v>
      </c>
      <c r="B2637" s="101" t="s">
        <v>88</v>
      </c>
      <c r="C2637" s="101">
        <v>29</v>
      </c>
    </row>
    <row r="2638" spans="1:4" x14ac:dyDescent="0.25">
      <c r="A2638" s="101">
        <v>410056</v>
      </c>
      <c r="B2638" s="101" t="s">
        <v>88</v>
      </c>
      <c r="C2638" s="101">
        <v>29</v>
      </c>
    </row>
    <row r="2639" spans="1:4" x14ac:dyDescent="0.25">
      <c r="A2639" s="101">
        <v>410057</v>
      </c>
      <c r="B2639" s="101" t="s">
        <v>88</v>
      </c>
      <c r="C2639" s="101">
        <v>29</v>
      </c>
    </row>
    <row r="2640" spans="1:4" x14ac:dyDescent="0.25">
      <c r="A2640" s="101">
        <v>410059</v>
      </c>
      <c r="B2640" s="101" t="s">
        <v>88</v>
      </c>
      <c r="C2640" s="101">
        <v>29</v>
      </c>
    </row>
    <row r="2641" spans="1:3" x14ac:dyDescent="0.25">
      <c r="A2641" s="101">
        <v>410061</v>
      </c>
      <c r="B2641" s="101" t="s">
        <v>88</v>
      </c>
      <c r="C2641" s="101">
        <v>29</v>
      </c>
    </row>
    <row r="2642" spans="1:3" x14ac:dyDescent="0.25">
      <c r="A2642" s="101">
        <v>410063</v>
      </c>
      <c r="B2642" s="101" t="s">
        <v>88</v>
      </c>
      <c r="C2642" s="101">
        <v>29</v>
      </c>
    </row>
    <row r="2643" spans="1:3" x14ac:dyDescent="0.25">
      <c r="A2643" s="101">
        <v>410065</v>
      </c>
      <c r="B2643" s="101" t="s">
        <v>88</v>
      </c>
      <c r="C2643" s="101">
        <v>29</v>
      </c>
    </row>
    <row r="2644" spans="1:3" x14ac:dyDescent="0.25">
      <c r="A2644" s="101">
        <v>410067</v>
      </c>
      <c r="B2644" s="101" t="s">
        <v>88</v>
      </c>
      <c r="C2644" s="101">
        <v>29</v>
      </c>
    </row>
    <row r="2645" spans="1:3" x14ac:dyDescent="0.25">
      <c r="A2645" s="101">
        <v>410068</v>
      </c>
      <c r="B2645" s="101" t="s">
        <v>88</v>
      </c>
      <c r="C2645" s="101">
        <v>29</v>
      </c>
    </row>
    <row r="2646" spans="1:3" x14ac:dyDescent="0.25">
      <c r="A2646" s="101">
        <v>410069</v>
      </c>
      <c r="B2646" s="101" t="s">
        <v>88</v>
      </c>
      <c r="C2646" s="101">
        <v>29</v>
      </c>
    </row>
    <row r="2647" spans="1:3" x14ac:dyDescent="0.25">
      <c r="A2647" s="102">
        <v>410071</v>
      </c>
      <c r="B2647" s="102" t="s">
        <v>88</v>
      </c>
      <c r="C2647" s="102">
        <v>29</v>
      </c>
    </row>
    <row r="2648" spans="1:3" x14ac:dyDescent="0.25">
      <c r="A2648" s="102">
        <v>410072</v>
      </c>
      <c r="B2648" s="102" t="s">
        <v>88</v>
      </c>
      <c r="C2648" s="102">
        <v>29</v>
      </c>
    </row>
    <row r="2649" spans="1:3" x14ac:dyDescent="0.25">
      <c r="A2649" s="102">
        <v>410073</v>
      </c>
      <c r="B2649" s="102" t="s">
        <v>88</v>
      </c>
      <c r="C2649" s="101">
        <v>29</v>
      </c>
    </row>
    <row r="2650" spans="1:3" x14ac:dyDescent="0.25">
      <c r="A2650" s="102">
        <v>410076</v>
      </c>
      <c r="B2650" s="107" t="s">
        <v>88</v>
      </c>
      <c r="C2650" s="107">
        <v>29</v>
      </c>
    </row>
    <row r="2651" spans="1:3" x14ac:dyDescent="0.25">
      <c r="A2651" s="101">
        <v>419029</v>
      </c>
      <c r="B2651" s="101" t="s">
        <v>88</v>
      </c>
      <c r="C2651" s="101">
        <v>29</v>
      </c>
    </row>
    <row r="2652" spans="1:3" x14ac:dyDescent="0.25">
      <c r="A2652" s="101">
        <v>130008</v>
      </c>
      <c r="B2652" s="101" t="s">
        <v>314</v>
      </c>
      <c r="C2652" s="101">
        <v>126</v>
      </c>
    </row>
    <row r="2653" spans="1:3" x14ac:dyDescent="0.25">
      <c r="A2653" s="101">
        <v>130009</v>
      </c>
      <c r="B2653" s="101" t="s">
        <v>314</v>
      </c>
      <c r="C2653" s="101">
        <v>126</v>
      </c>
    </row>
    <row r="2654" spans="1:3" x14ac:dyDescent="0.25">
      <c r="A2654" s="101">
        <v>130011</v>
      </c>
      <c r="B2654" s="101" t="s">
        <v>314</v>
      </c>
      <c r="C2654" s="101">
        <v>126</v>
      </c>
    </row>
    <row r="2655" spans="1:3" x14ac:dyDescent="0.25">
      <c r="A2655" s="101">
        <v>130012</v>
      </c>
      <c r="B2655" s="101" t="s">
        <v>314</v>
      </c>
      <c r="C2655" s="101">
        <v>126</v>
      </c>
    </row>
    <row r="2656" spans="1:3" x14ac:dyDescent="0.25">
      <c r="A2656" s="101">
        <v>130013</v>
      </c>
      <c r="B2656" s="101" t="s">
        <v>314</v>
      </c>
      <c r="C2656" s="101">
        <v>126</v>
      </c>
    </row>
    <row r="2657" spans="1:3" x14ac:dyDescent="0.25">
      <c r="A2657" s="101">
        <v>130014</v>
      </c>
      <c r="B2657" s="101" t="s">
        <v>314</v>
      </c>
      <c r="C2657" s="101">
        <v>107</v>
      </c>
    </row>
    <row r="2658" spans="1:3" x14ac:dyDescent="0.25">
      <c r="A2658" s="101">
        <v>130015</v>
      </c>
      <c r="B2658" s="101" t="s">
        <v>314</v>
      </c>
      <c r="C2658" s="101">
        <v>107</v>
      </c>
    </row>
    <row r="2659" spans="1:3" x14ac:dyDescent="0.25">
      <c r="A2659" s="101">
        <v>130016</v>
      </c>
      <c r="B2659" s="101" t="s">
        <v>314</v>
      </c>
      <c r="C2659" s="101">
        <v>126</v>
      </c>
    </row>
    <row r="2660" spans="1:3" x14ac:dyDescent="0.25">
      <c r="A2660" s="101">
        <v>130017</v>
      </c>
      <c r="B2660" s="101" t="s">
        <v>314</v>
      </c>
      <c r="C2660" s="101">
        <v>126</v>
      </c>
    </row>
    <row r="2661" spans="1:3" x14ac:dyDescent="0.25">
      <c r="A2661" s="101">
        <v>130018</v>
      </c>
      <c r="B2661" s="101" t="s">
        <v>314</v>
      </c>
      <c r="C2661" s="101">
        <v>107</v>
      </c>
    </row>
    <row r="2662" spans="1:3" x14ac:dyDescent="0.25">
      <c r="A2662" s="101">
        <v>130019</v>
      </c>
      <c r="B2662" s="101" t="s">
        <v>314</v>
      </c>
      <c r="C2662" s="101">
        <v>107</v>
      </c>
    </row>
    <row r="2663" spans="1:3" x14ac:dyDescent="0.25">
      <c r="A2663" s="101">
        <v>130029</v>
      </c>
      <c r="B2663" s="101" t="s">
        <v>314</v>
      </c>
      <c r="C2663" s="101">
        <v>126</v>
      </c>
    </row>
    <row r="2664" spans="1:3" x14ac:dyDescent="0.25">
      <c r="A2664" s="101">
        <v>139010</v>
      </c>
      <c r="B2664" s="101" t="s">
        <v>314</v>
      </c>
      <c r="C2664" s="101">
        <v>126</v>
      </c>
    </row>
    <row r="2665" spans="1:3" x14ac:dyDescent="0.25">
      <c r="A2665" s="101">
        <v>380059</v>
      </c>
      <c r="B2665" s="101" t="s">
        <v>314</v>
      </c>
      <c r="C2665" s="101">
        <v>126</v>
      </c>
    </row>
    <row r="2666" spans="1:3" x14ac:dyDescent="0.25">
      <c r="A2666" s="101">
        <v>170116</v>
      </c>
      <c r="B2666" s="101" t="s">
        <v>87</v>
      </c>
      <c r="C2666" s="101">
        <v>30</v>
      </c>
    </row>
    <row r="2667" spans="1:3" x14ac:dyDescent="0.25">
      <c r="A2667" s="101">
        <v>320020</v>
      </c>
      <c r="B2667" s="101" t="s">
        <v>87</v>
      </c>
      <c r="C2667" s="101">
        <v>30</v>
      </c>
    </row>
    <row r="2668" spans="1:3" x14ac:dyDescent="0.25">
      <c r="A2668" s="101">
        <v>320021</v>
      </c>
      <c r="B2668" s="101" t="s">
        <v>87</v>
      </c>
      <c r="C2668" s="101">
        <v>30</v>
      </c>
    </row>
    <row r="2669" spans="1:3" x14ac:dyDescent="0.25">
      <c r="A2669" s="101">
        <v>320022</v>
      </c>
      <c r="B2669" s="101" t="s">
        <v>87</v>
      </c>
      <c r="C2669" s="101">
        <v>30</v>
      </c>
    </row>
    <row r="2670" spans="1:3" x14ac:dyDescent="0.25">
      <c r="A2670" s="101">
        <v>320023</v>
      </c>
      <c r="B2670" s="101" t="s">
        <v>87</v>
      </c>
      <c r="C2670" s="101">
        <v>30</v>
      </c>
    </row>
    <row r="2671" spans="1:3" x14ac:dyDescent="0.25">
      <c r="A2671" s="101">
        <v>320024</v>
      </c>
      <c r="B2671" s="101" t="s">
        <v>87</v>
      </c>
      <c r="C2671" s="101">
        <v>30</v>
      </c>
    </row>
    <row r="2672" spans="1:3" x14ac:dyDescent="0.25">
      <c r="A2672" s="101">
        <v>320025</v>
      </c>
      <c r="B2672" s="101" t="s">
        <v>87</v>
      </c>
      <c r="C2672" s="101">
        <v>30</v>
      </c>
    </row>
    <row r="2673" spans="1:3" x14ac:dyDescent="0.25">
      <c r="A2673" s="101">
        <v>320027</v>
      </c>
      <c r="B2673" s="101" t="s">
        <v>87</v>
      </c>
      <c r="C2673" s="101">
        <v>30</v>
      </c>
    </row>
    <row r="2674" spans="1:3" x14ac:dyDescent="0.25">
      <c r="A2674" s="101">
        <v>320028</v>
      </c>
      <c r="B2674" s="101" t="s">
        <v>87</v>
      </c>
      <c r="C2674" s="101">
        <v>30</v>
      </c>
    </row>
    <row r="2675" spans="1:3" x14ac:dyDescent="0.25">
      <c r="A2675" s="101">
        <v>320030</v>
      </c>
      <c r="B2675" s="101" t="s">
        <v>87</v>
      </c>
      <c r="C2675" s="101">
        <v>30</v>
      </c>
    </row>
    <row r="2676" spans="1:3" x14ac:dyDescent="0.25">
      <c r="A2676" s="101">
        <v>320033</v>
      </c>
      <c r="B2676" s="101" t="s">
        <v>87</v>
      </c>
      <c r="C2676" s="101">
        <v>30</v>
      </c>
    </row>
    <row r="2677" spans="1:3" x14ac:dyDescent="0.25">
      <c r="A2677" s="101">
        <v>320034</v>
      </c>
      <c r="B2677" s="101" t="s">
        <v>87</v>
      </c>
      <c r="C2677" s="101">
        <v>30</v>
      </c>
    </row>
    <row r="2678" spans="1:3" x14ac:dyDescent="0.25">
      <c r="A2678" s="101">
        <v>320035</v>
      </c>
      <c r="B2678" s="101" t="s">
        <v>87</v>
      </c>
      <c r="C2678" s="101">
        <v>30</v>
      </c>
    </row>
    <row r="2679" spans="1:3" x14ac:dyDescent="0.25">
      <c r="A2679" s="101">
        <v>320037</v>
      </c>
      <c r="B2679" s="101" t="s">
        <v>87</v>
      </c>
      <c r="C2679" s="101">
        <v>30</v>
      </c>
    </row>
    <row r="2680" spans="1:3" x14ac:dyDescent="0.25">
      <c r="A2680" s="101">
        <v>320038</v>
      </c>
      <c r="B2680" s="101" t="s">
        <v>87</v>
      </c>
      <c r="C2680" s="101">
        <v>30</v>
      </c>
    </row>
    <row r="2681" spans="1:3" x14ac:dyDescent="0.25">
      <c r="A2681" s="101">
        <v>320042</v>
      </c>
      <c r="B2681" s="101" t="s">
        <v>87</v>
      </c>
      <c r="C2681" s="101">
        <v>30</v>
      </c>
    </row>
    <row r="2682" spans="1:3" x14ac:dyDescent="0.25">
      <c r="A2682" s="101">
        <v>320043</v>
      </c>
      <c r="B2682" s="101" t="s">
        <v>87</v>
      </c>
      <c r="C2682" s="101">
        <v>30</v>
      </c>
    </row>
    <row r="2683" spans="1:3" x14ac:dyDescent="0.25">
      <c r="A2683" s="101">
        <v>370069</v>
      </c>
      <c r="B2683" s="101" t="s">
        <v>87</v>
      </c>
      <c r="C2683" s="101">
        <v>30</v>
      </c>
    </row>
    <row r="2684" spans="1:3" x14ac:dyDescent="0.25">
      <c r="A2684" s="101">
        <v>370070</v>
      </c>
      <c r="B2684" s="101" t="s">
        <v>87</v>
      </c>
      <c r="C2684" s="101">
        <v>30</v>
      </c>
    </row>
    <row r="2685" spans="1:3" x14ac:dyDescent="0.25">
      <c r="A2685" s="101">
        <v>370080</v>
      </c>
      <c r="B2685" s="101" t="s">
        <v>87</v>
      </c>
      <c r="C2685" s="101">
        <v>30</v>
      </c>
    </row>
    <row r="2686" spans="1:3" x14ac:dyDescent="0.25">
      <c r="A2686" s="101">
        <v>440003</v>
      </c>
      <c r="B2686" s="101" t="s">
        <v>87</v>
      </c>
      <c r="C2686" s="101">
        <v>30</v>
      </c>
    </row>
    <row r="2687" spans="1:3" x14ac:dyDescent="0.25">
      <c r="A2687" s="101">
        <v>440015</v>
      </c>
      <c r="B2687" s="101" t="s">
        <v>87</v>
      </c>
      <c r="C2687" s="101">
        <v>30</v>
      </c>
    </row>
    <row r="2688" spans="1:3" x14ac:dyDescent="0.25">
      <c r="A2688" s="101">
        <v>440019</v>
      </c>
      <c r="B2688" s="101" t="s">
        <v>87</v>
      </c>
      <c r="C2688" s="101">
        <v>30</v>
      </c>
    </row>
    <row r="2689" spans="1:3" x14ac:dyDescent="0.25">
      <c r="A2689" s="101">
        <v>440037</v>
      </c>
      <c r="B2689" s="101" t="s">
        <v>87</v>
      </c>
      <c r="C2689" s="101">
        <v>30</v>
      </c>
    </row>
    <row r="2690" spans="1:3" x14ac:dyDescent="0.25">
      <c r="A2690" s="101">
        <v>440038</v>
      </c>
      <c r="B2690" s="101" t="s">
        <v>87</v>
      </c>
      <c r="C2690" s="101">
        <v>30</v>
      </c>
    </row>
    <row r="2691" spans="1:3" x14ac:dyDescent="0.25">
      <c r="A2691" s="101">
        <v>440039</v>
      </c>
      <c r="B2691" s="101" t="s">
        <v>87</v>
      </c>
      <c r="C2691" s="101">
        <v>30</v>
      </c>
    </row>
    <row r="2692" spans="1:3" x14ac:dyDescent="0.25">
      <c r="A2692" s="101">
        <v>440040</v>
      </c>
      <c r="B2692" s="101" t="s">
        <v>87</v>
      </c>
      <c r="C2692" s="101">
        <v>30</v>
      </c>
    </row>
    <row r="2693" spans="1:3" x14ac:dyDescent="0.25">
      <c r="A2693" s="101">
        <v>440041</v>
      </c>
      <c r="B2693" s="101" t="s">
        <v>87</v>
      </c>
      <c r="C2693" s="101">
        <v>30</v>
      </c>
    </row>
    <row r="2694" spans="1:3" x14ac:dyDescent="0.25">
      <c r="A2694" s="101">
        <v>440042</v>
      </c>
      <c r="B2694" s="101" t="s">
        <v>87</v>
      </c>
      <c r="C2694" s="101">
        <v>30</v>
      </c>
    </row>
    <row r="2695" spans="1:3" x14ac:dyDescent="0.25">
      <c r="A2695" s="101">
        <v>440043</v>
      </c>
      <c r="B2695" s="101" t="s">
        <v>87</v>
      </c>
      <c r="C2695" s="101">
        <v>30</v>
      </c>
    </row>
    <row r="2696" spans="1:3" x14ac:dyDescent="0.25">
      <c r="A2696" s="101">
        <v>440044</v>
      </c>
      <c r="B2696" s="101" t="s">
        <v>87</v>
      </c>
      <c r="C2696" s="101">
        <v>30</v>
      </c>
    </row>
    <row r="2697" spans="1:3" x14ac:dyDescent="0.25">
      <c r="A2697" s="101">
        <v>440045</v>
      </c>
      <c r="B2697" s="101" t="s">
        <v>87</v>
      </c>
      <c r="C2697" s="101">
        <v>30</v>
      </c>
    </row>
    <row r="2698" spans="1:3" x14ac:dyDescent="0.25">
      <c r="A2698" s="101">
        <v>440048</v>
      </c>
      <c r="B2698" s="101" t="s">
        <v>87</v>
      </c>
      <c r="C2698" s="101">
        <v>30</v>
      </c>
    </row>
    <row r="2699" spans="1:3" x14ac:dyDescent="0.25">
      <c r="A2699" s="101">
        <v>440050</v>
      </c>
      <c r="B2699" s="101" t="s">
        <v>87</v>
      </c>
      <c r="C2699" s="101">
        <v>30</v>
      </c>
    </row>
    <row r="2700" spans="1:3" x14ac:dyDescent="0.25">
      <c r="A2700" s="101">
        <v>440051</v>
      </c>
      <c r="B2700" s="101" t="s">
        <v>87</v>
      </c>
      <c r="C2700" s="101">
        <v>30</v>
      </c>
    </row>
    <row r="2701" spans="1:3" x14ac:dyDescent="0.25">
      <c r="A2701" s="101">
        <v>440052</v>
      </c>
      <c r="B2701" s="101" t="s">
        <v>87</v>
      </c>
      <c r="C2701" s="101">
        <v>30</v>
      </c>
    </row>
    <row r="2702" spans="1:3" x14ac:dyDescent="0.25">
      <c r="A2702" s="101">
        <v>440053</v>
      </c>
      <c r="B2702" s="101" t="s">
        <v>87</v>
      </c>
      <c r="C2702" s="101">
        <v>30</v>
      </c>
    </row>
    <row r="2703" spans="1:3" x14ac:dyDescent="0.25">
      <c r="A2703" s="101">
        <v>440054</v>
      </c>
      <c r="B2703" s="101" t="s">
        <v>87</v>
      </c>
      <c r="C2703" s="101">
        <v>30</v>
      </c>
    </row>
    <row r="2704" spans="1:3" x14ac:dyDescent="0.25">
      <c r="A2704" s="101">
        <v>440055</v>
      </c>
      <c r="B2704" s="101" t="s">
        <v>87</v>
      </c>
      <c r="C2704" s="101">
        <v>30</v>
      </c>
    </row>
    <row r="2705" spans="1:3" x14ac:dyDescent="0.25">
      <c r="A2705" s="101">
        <v>440056</v>
      </c>
      <c r="B2705" s="101" t="s">
        <v>87</v>
      </c>
      <c r="C2705" s="101">
        <v>30</v>
      </c>
    </row>
    <row r="2706" spans="1:3" x14ac:dyDescent="0.25">
      <c r="A2706" s="101">
        <v>440057</v>
      </c>
      <c r="B2706" s="101" t="s">
        <v>87</v>
      </c>
      <c r="C2706" s="101">
        <v>30</v>
      </c>
    </row>
    <row r="2707" spans="1:3" x14ac:dyDescent="0.25">
      <c r="A2707" s="101">
        <v>440058</v>
      </c>
      <c r="B2707" s="101" t="s">
        <v>87</v>
      </c>
      <c r="C2707" s="101">
        <v>30</v>
      </c>
    </row>
    <row r="2708" spans="1:3" x14ac:dyDescent="0.25">
      <c r="A2708" s="101">
        <v>440059</v>
      </c>
      <c r="B2708" s="101" t="s">
        <v>87</v>
      </c>
      <c r="C2708" s="101">
        <v>30</v>
      </c>
    </row>
    <row r="2709" spans="1:3" x14ac:dyDescent="0.25">
      <c r="A2709" s="101">
        <v>440061</v>
      </c>
      <c r="B2709" s="101" t="s">
        <v>87</v>
      </c>
      <c r="C2709" s="101">
        <v>30</v>
      </c>
    </row>
    <row r="2710" spans="1:3" x14ac:dyDescent="0.25">
      <c r="A2710" s="101">
        <v>440062</v>
      </c>
      <c r="B2710" s="101" t="s">
        <v>87</v>
      </c>
      <c r="C2710" s="101">
        <v>30</v>
      </c>
    </row>
    <row r="2711" spans="1:3" x14ac:dyDescent="0.25">
      <c r="A2711" s="101">
        <v>440063</v>
      </c>
      <c r="B2711" s="101" t="s">
        <v>87</v>
      </c>
      <c r="C2711" s="101">
        <v>30</v>
      </c>
    </row>
    <row r="2712" spans="1:3" x14ac:dyDescent="0.25">
      <c r="A2712" s="101">
        <v>440064</v>
      </c>
      <c r="B2712" s="101" t="s">
        <v>87</v>
      </c>
      <c r="C2712" s="101">
        <v>30</v>
      </c>
    </row>
    <row r="2713" spans="1:3" x14ac:dyDescent="0.25">
      <c r="A2713" s="101">
        <v>440065</v>
      </c>
      <c r="B2713" s="101" t="s">
        <v>87</v>
      </c>
      <c r="C2713" s="101">
        <v>30</v>
      </c>
    </row>
    <row r="2714" spans="1:3" x14ac:dyDescent="0.25">
      <c r="A2714" s="101">
        <v>440066</v>
      </c>
      <c r="B2714" s="101" t="s">
        <v>87</v>
      </c>
      <c r="C2714" s="101">
        <v>30</v>
      </c>
    </row>
    <row r="2715" spans="1:3" x14ac:dyDescent="0.25">
      <c r="A2715" s="101">
        <v>440067</v>
      </c>
      <c r="B2715" s="101" t="s">
        <v>87</v>
      </c>
      <c r="C2715" s="101">
        <v>30</v>
      </c>
    </row>
    <row r="2716" spans="1:3" x14ac:dyDescent="0.25">
      <c r="A2716" s="101">
        <v>440069</v>
      </c>
      <c r="B2716" s="101" t="s">
        <v>87</v>
      </c>
      <c r="C2716" s="101">
        <v>30</v>
      </c>
    </row>
    <row r="2717" spans="1:3" x14ac:dyDescent="0.25">
      <c r="A2717" s="101">
        <v>440070</v>
      </c>
      <c r="B2717" s="101" t="s">
        <v>87</v>
      </c>
      <c r="C2717" s="101">
        <v>30</v>
      </c>
    </row>
    <row r="2718" spans="1:3" x14ac:dyDescent="0.25">
      <c r="A2718" s="101">
        <v>440071</v>
      </c>
      <c r="B2718" s="101" t="s">
        <v>87</v>
      </c>
      <c r="C2718" s="101">
        <v>30</v>
      </c>
    </row>
    <row r="2719" spans="1:3" x14ac:dyDescent="0.25">
      <c r="A2719" s="101">
        <v>440075</v>
      </c>
      <c r="B2719" s="101" t="s">
        <v>87</v>
      </c>
      <c r="C2719" s="101">
        <v>30</v>
      </c>
    </row>
    <row r="2720" spans="1:3" x14ac:dyDescent="0.25">
      <c r="A2720" s="101">
        <v>440076</v>
      </c>
      <c r="B2720" s="101" t="s">
        <v>87</v>
      </c>
      <c r="C2720" s="101">
        <v>30</v>
      </c>
    </row>
    <row r="2721" spans="1:3" x14ac:dyDescent="0.25">
      <c r="A2721" s="101">
        <v>440077</v>
      </c>
      <c r="B2721" s="101" t="s">
        <v>87</v>
      </c>
      <c r="C2721" s="101">
        <v>30</v>
      </c>
    </row>
    <row r="2722" spans="1:3" x14ac:dyDescent="0.25">
      <c r="A2722" s="101">
        <v>440078</v>
      </c>
      <c r="B2722" s="101" t="s">
        <v>87</v>
      </c>
      <c r="C2722" s="101">
        <v>30</v>
      </c>
    </row>
    <row r="2723" spans="1:3" x14ac:dyDescent="0.25">
      <c r="A2723" s="101">
        <v>440080</v>
      </c>
      <c r="B2723" s="101" t="s">
        <v>87</v>
      </c>
      <c r="C2723" s="101">
        <v>30</v>
      </c>
    </row>
    <row r="2724" spans="1:3" x14ac:dyDescent="0.25">
      <c r="A2724" s="101">
        <v>440081</v>
      </c>
      <c r="B2724" s="101" t="s">
        <v>87</v>
      </c>
      <c r="C2724" s="101">
        <v>30</v>
      </c>
    </row>
    <row r="2725" spans="1:3" x14ac:dyDescent="0.25">
      <c r="A2725" s="101">
        <v>440082</v>
      </c>
      <c r="B2725" s="101" t="s">
        <v>87</v>
      </c>
      <c r="C2725" s="101">
        <v>30</v>
      </c>
    </row>
    <row r="2726" spans="1:3" x14ac:dyDescent="0.25">
      <c r="A2726" s="101">
        <v>440083</v>
      </c>
      <c r="B2726" s="101" t="s">
        <v>87</v>
      </c>
      <c r="C2726" s="101">
        <v>30</v>
      </c>
    </row>
    <row r="2727" spans="1:3" x14ac:dyDescent="0.25">
      <c r="A2727" s="101">
        <v>440084</v>
      </c>
      <c r="B2727" s="101" t="s">
        <v>87</v>
      </c>
      <c r="C2727" s="101">
        <v>30</v>
      </c>
    </row>
    <row r="2728" spans="1:3" x14ac:dyDescent="0.25">
      <c r="A2728" s="101">
        <v>440085</v>
      </c>
      <c r="B2728" s="101" t="s">
        <v>87</v>
      </c>
      <c r="C2728" s="101">
        <v>30</v>
      </c>
    </row>
    <row r="2729" spans="1:3" x14ac:dyDescent="0.25">
      <c r="A2729" s="101">
        <v>440087</v>
      </c>
      <c r="B2729" s="101" t="s">
        <v>87</v>
      </c>
      <c r="C2729" s="101">
        <v>30</v>
      </c>
    </row>
    <row r="2730" spans="1:3" x14ac:dyDescent="0.25">
      <c r="A2730" s="101">
        <v>440088</v>
      </c>
      <c r="B2730" s="101" t="s">
        <v>87</v>
      </c>
      <c r="C2730" s="101">
        <v>30</v>
      </c>
    </row>
    <row r="2731" spans="1:3" x14ac:dyDescent="0.25">
      <c r="A2731" s="101">
        <v>440089</v>
      </c>
      <c r="B2731" s="101" t="s">
        <v>87</v>
      </c>
      <c r="C2731" s="101">
        <v>30</v>
      </c>
    </row>
    <row r="2732" spans="1:3" x14ac:dyDescent="0.25">
      <c r="A2732" s="101">
        <v>440090</v>
      </c>
      <c r="B2732" s="101" t="s">
        <v>87</v>
      </c>
      <c r="C2732" s="101">
        <v>30</v>
      </c>
    </row>
    <row r="2733" spans="1:3" x14ac:dyDescent="0.25">
      <c r="A2733" s="101">
        <v>440091</v>
      </c>
      <c r="B2733" s="101" t="s">
        <v>87</v>
      </c>
      <c r="C2733" s="101">
        <v>30</v>
      </c>
    </row>
    <row r="2734" spans="1:3" x14ac:dyDescent="0.25">
      <c r="A2734" s="101">
        <v>440092</v>
      </c>
      <c r="B2734" s="101" t="s">
        <v>87</v>
      </c>
      <c r="C2734" s="101">
        <v>30</v>
      </c>
    </row>
    <row r="2735" spans="1:3" x14ac:dyDescent="0.25">
      <c r="A2735" s="101">
        <v>440095</v>
      </c>
      <c r="B2735" s="101" t="s">
        <v>87</v>
      </c>
      <c r="C2735" s="101">
        <v>30</v>
      </c>
    </row>
    <row r="2736" spans="1:3" x14ac:dyDescent="0.25">
      <c r="A2736" s="101">
        <v>440096</v>
      </c>
      <c r="B2736" s="101" t="s">
        <v>87</v>
      </c>
      <c r="C2736" s="101">
        <v>30</v>
      </c>
    </row>
    <row r="2737" spans="1:3" x14ac:dyDescent="0.25">
      <c r="A2737" s="101">
        <v>440097</v>
      </c>
      <c r="B2737" s="101" t="s">
        <v>87</v>
      </c>
      <c r="C2737" s="101">
        <v>30</v>
      </c>
    </row>
    <row r="2738" spans="1:3" x14ac:dyDescent="0.25">
      <c r="A2738" s="101">
        <v>440098</v>
      </c>
      <c r="B2738" s="101" t="s">
        <v>87</v>
      </c>
      <c r="C2738" s="101">
        <v>30</v>
      </c>
    </row>
    <row r="2739" spans="1:3" x14ac:dyDescent="0.25">
      <c r="A2739" s="101">
        <v>440099</v>
      </c>
      <c r="B2739" s="101" t="s">
        <v>87</v>
      </c>
      <c r="C2739" s="101">
        <v>30</v>
      </c>
    </row>
    <row r="2740" spans="1:3" x14ac:dyDescent="0.25">
      <c r="A2740" s="101">
        <v>440100</v>
      </c>
      <c r="B2740" s="101" t="s">
        <v>87</v>
      </c>
      <c r="C2740" s="101">
        <v>30</v>
      </c>
    </row>
    <row r="2741" spans="1:3" x14ac:dyDescent="0.25">
      <c r="A2741" s="101">
        <v>440101</v>
      </c>
      <c r="B2741" s="101" t="s">
        <v>87</v>
      </c>
      <c r="C2741" s="101">
        <v>30</v>
      </c>
    </row>
    <row r="2742" spans="1:3" x14ac:dyDescent="0.25">
      <c r="A2742" s="101">
        <v>440104</v>
      </c>
      <c r="B2742" s="101" t="s">
        <v>87</v>
      </c>
      <c r="C2742" s="101">
        <v>30</v>
      </c>
    </row>
    <row r="2743" spans="1:3" x14ac:dyDescent="0.25">
      <c r="A2743" s="101">
        <v>440105</v>
      </c>
      <c r="B2743" s="101" t="s">
        <v>87</v>
      </c>
      <c r="C2743" s="101">
        <v>30</v>
      </c>
    </row>
    <row r="2744" spans="1:3" x14ac:dyDescent="0.25">
      <c r="A2744" s="101">
        <v>440106</v>
      </c>
      <c r="B2744" s="101" t="s">
        <v>87</v>
      </c>
      <c r="C2744" s="101">
        <v>30</v>
      </c>
    </row>
    <row r="2745" spans="1:3" x14ac:dyDescent="0.25">
      <c r="A2745" s="101">
        <v>440109</v>
      </c>
      <c r="B2745" s="101" t="s">
        <v>87</v>
      </c>
      <c r="C2745" s="101">
        <v>30</v>
      </c>
    </row>
    <row r="2746" spans="1:3" x14ac:dyDescent="0.25">
      <c r="A2746" s="101">
        <v>440110</v>
      </c>
      <c r="B2746" s="101" t="s">
        <v>87</v>
      </c>
      <c r="C2746" s="101">
        <v>30</v>
      </c>
    </row>
    <row r="2747" spans="1:3" x14ac:dyDescent="0.25">
      <c r="A2747" s="101">
        <v>440111</v>
      </c>
      <c r="B2747" s="101" t="s">
        <v>87</v>
      </c>
      <c r="C2747" s="101">
        <v>30</v>
      </c>
    </row>
    <row r="2748" spans="1:3" x14ac:dyDescent="0.25">
      <c r="A2748" s="101">
        <v>440113</v>
      </c>
      <c r="B2748" s="101" t="s">
        <v>87</v>
      </c>
      <c r="C2748" s="101">
        <v>30</v>
      </c>
    </row>
    <row r="2749" spans="1:3" x14ac:dyDescent="0.25">
      <c r="A2749" s="101">
        <v>440115</v>
      </c>
      <c r="B2749" s="101" t="s">
        <v>87</v>
      </c>
      <c r="C2749" s="101">
        <v>30</v>
      </c>
    </row>
    <row r="2750" spans="1:3" x14ac:dyDescent="0.25">
      <c r="A2750" s="101">
        <v>440117</v>
      </c>
      <c r="B2750" s="101" t="s">
        <v>87</v>
      </c>
      <c r="C2750" s="101">
        <v>30</v>
      </c>
    </row>
    <row r="2751" spans="1:3" x14ac:dyDescent="0.25">
      <c r="A2751" s="101">
        <v>440118</v>
      </c>
      <c r="B2751" s="101" t="s">
        <v>87</v>
      </c>
      <c r="C2751" s="101">
        <v>30</v>
      </c>
    </row>
    <row r="2752" spans="1:3" x14ac:dyDescent="0.25">
      <c r="A2752" s="101">
        <v>440119</v>
      </c>
      <c r="B2752" s="101" t="s">
        <v>87</v>
      </c>
      <c r="C2752" s="101">
        <v>30</v>
      </c>
    </row>
    <row r="2753" spans="1:3" x14ac:dyDescent="0.25">
      <c r="A2753" s="101">
        <v>440120</v>
      </c>
      <c r="B2753" s="101" t="s">
        <v>87</v>
      </c>
      <c r="C2753" s="101">
        <v>30</v>
      </c>
    </row>
    <row r="2754" spans="1:3" x14ac:dyDescent="0.25">
      <c r="A2754" s="101">
        <v>440121</v>
      </c>
      <c r="B2754" s="101" t="s">
        <v>87</v>
      </c>
      <c r="C2754" s="101">
        <v>30</v>
      </c>
    </row>
    <row r="2755" spans="1:3" x14ac:dyDescent="0.25">
      <c r="A2755" s="101">
        <v>440124</v>
      </c>
      <c r="B2755" s="101" t="s">
        <v>87</v>
      </c>
      <c r="C2755" s="101">
        <v>30</v>
      </c>
    </row>
    <row r="2756" spans="1:3" x14ac:dyDescent="0.25">
      <c r="A2756" s="101">
        <v>440126</v>
      </c>
      <c r="B2756" s="101" t="s">
        <v>87</v>
      </c>
      <c r="C2756" s="101">
        <v>30</v>
      </c>
    </row>
    <row r="2757" spans="1:3" x14ac:dyDescent="0.25">
      <c r="A2757" s="101">
        <v>440128</v>
      </c>
      <c r="B2757" s="101" t="s">
        <v>87</v>
      </c>
      <c r="C2757" s="101">
        <v>30</v>
      </c>
    </row>
    <row r="2758" spans="1:3" x14ac:dyDescent="0.25">
      <c r="A2758" s="101">
        <v>440129</v>
      </c>
      <c r="B2758" s="101" t="s">
        <v>87</v>
      </c>
      <c r="C2758" s="101">
        <v>30</v>
      </c>
    </row>
    <row r="2759" spans="1:3" x14ac:dyDescent="0.25">
      <c r="A2759" s="101">
        <v>440130</v>
      </c>
      <c r="B2759" s="101" t="s">
        <v>87</v>
      </c>
      <c r="C2759" s="101">
        <v>30</v>
      </c>
    </row>
    <row r="2760" spans="1:3" x14ac:dyDescent="0.25">
      <c r="A2760" s="101">
        <v>440131</v>
      </c>
      <c r="B2760" s="101" t="s">
        <v>87</v>
      </c>
      <c r="C2760" s="101">
        <v>30</v>
      </c>
    </row>
    <row r="2761" spans="1:3" x14ac:dyDescent="0.25">
      <c r="A2761" s="101">
        <v>440133</v>
      </c>
      <c r="B2761" s="101" t="s">
        <v>87</v>
      </c>
      <c r="C2761" s="101">
        <v>30</v>
      </c>
    </row>
    <row r="2762" spans="1:3" x14ac:dyDescent="0.25">
      <c r="A2762" s="101">
        <v>440135</v>
      </c>
      <c r="B2762" s="101" t="s">
        <v>87</v>
      </c>
      <c r="C2762" s="101">
        <v>30</v>
      </c>
    </row>
    <row r="2763" spans="1:3" x14ac:dyDescent="0.25">
      <c r="A2763" s="101">
        <v>440136</v>
      </c>
      <c r="B2763" s="101" t="s">
        <v>87</v>
      </c>
      <c r="C2763" s="101">
        <v>30</v>
      </c>
    </row>
    <row r="2764" spans="1:3" x14ac:dyDescent="0.25">
      <c r="A2764" s="101">
        <v>440137</v>
      </c>
      <c r="B2764" s="101" t="s">
        <v>87</v>
      </c>
      <c r="C2764" s="101">
        <v>30</v>
      </c>
    </row>
    <row r="2765" spans="1:3" x14ac:dyDescent="0.25">
      <c r="A2765" s="101">
        <v>440138</v>
      </c>
      <c r="B2765" s="101" t="s">
        <v>87</v>
      </c>
      <c r="C2765" s="101">
        <v>30</v>
      </c>
    </row>
    <row r="2766" spans="1:3" x14ac:dyDescent="0.25">
      <c r="A2766" s="101">
        <v>440139</v>
      </c>
      <c r="B2766" s="101" t="s">
        <v>87</v>
      </c>
      <c r="C2766" s="101">
        <v>30</v>
      </c>
    </row>
    <row r="2767" spans="1:3" x14ac:dyDescent="0.25">
      <c r="A2767" s="101">
        <v>440140</v>
      </c>
      <c r="B2767" s="101" t="s">
        <v>87</v>
      </c>
      <c r="C2767" s="101">
        <v>30</v>
      </c>
    </row>
    <row r="2768" spans="1:3" x14ac:dyDescent="0.25">
      <c r="A2768" s="101">
        <v>440141</v>
      </c>
      <c r="B2768" s="101" t="s">
        <v>87</v>
      </c>
      <c r="C2768" s="101">
        <v>30</v>
      </c>
    </row>
    <row r="2769" spans="1:3" x14ac:dyDescent="0.25">
      <c r="A2769" s="101">
        <v>440143</v>
      </c>
      <c r="B2769" s="101" t="s">
        <v>87</v>
      </c>
      <c r="C2769" s="101">
        <v>30</v>
      </c>
    </row>
    <row r="2770" spans="1:3" x14ac:dyDescent="0.25">
      <c r="A2770" s="103">
        <v>440146</v>
      </c>
      <c r="B2770" s="103" t="s">
        <v>87</v>
      </c>
      <c r="C2770" s="101">
        <v>30</v>
      </c>
    </row>
    <row r="2771" spans="1:3" x14ac:dyDescent="0.25">
      <c r="A2771" s="101">
        <v>440147</v>
      </c>
      <c r="B2771" s="101" t="s">
        <v>87</v>
      </c>
      <c r="C2771" s="101">
        <v>30</v>
      </c>
    </row>
    <row r="2772" spans="1:3" x14ac:dyDescent="0.25">
      <c r="A2772" s="101">
        <v>440148</v>
      </c>
      <c r="B2772" s="101" t="s">
        <v>87</v>
      </c>
      <c r="C2772" s="101">
        <v>30</v>
      </c>
    </row>
    <row r="2773" spans="1:3" x14ac:dyDescent="0.25">
      <c r="A2773" s="101">
        <v>440152</v>
      </c>
      <c r="B2773" s="101" t="s">
        <v>87</v>
      </c>
      <c r="C2773" s="101">
        <v>30</v>
      </c>
    </row>
    <row r="2774" spans="1:3" x14ac:dyDescent="0.25">
      <c r="A2774" s="101">
        <v>440153</v>
      </c>
      <c r="B2774" s="101" t="s">
        <v>87</v>
      </c>
      <c r="C2774" s="101">
        <v>30</v>
      </c>
    </row>
    <row r="2775" spans="1:3" x14ac:dyDescent="0.25">
      <c r="A2775" s="101">
        <v>440156</v>
      </c>
      <c r="B2775" s="101" t="s">
        <v>87</v>
      </c>
      <c r="C2775" s="101">
        <v>30</v>
      </c>
    </row>
    <row r="2776" spans="1:3" x14ac:dyDescent="0.25">
      <c r="A2776" s="101">
        <v>440160</v>
      </c>
      <c r="B2776" s="101" t="s">
        <v>87</v>
      </c>
      <c r="C2776" s="101">
        <v>30</v>
      </c>
    </row>
    <row r="2777" spans="1:3" x14ac:dyDescent="0.25">
      <c r="A2777" s="101">
        <v>440161</v>
      </c>
      <c r="B2777" s="101" t="s">
        <v>87</v>
      </c>
      <c r="C2777" s="101">
        <v>30</v>
      </c>
    </row>
    <row r="2778" spans="1:3" x14ac:dyDescent="0.25">
      <c r="A2778" s="101">
        <v>440162</v>
      </c>
      <c r="B2778" s="101" t="s">
        <v>87</v>
      </c>
      <c r="C2778" s="101">
        <v>30</v>
      </c>
    </row>
    <row r="2779" spans="1:3" x14ac:dyDescent="0.25">
      <c r="A2779" s="101">
        <v>440163</v>
      </c>
      <c r="B2779" s="101" t="s">
        <v>87</v>
      </c>
      <c r="C2779" s="101">
        <v>30</v>
      </c>
    </row>
    <row r="2780" spans="1:3" x14ac:dyDescent="0.25">
      <c r="A2780" s="101">
        <v>440164</v>
      </c>
      <c r="B2780" s="101" t="s">
        <v>87</v>
      </c>
      <c r="C2780" s="101">
        <v>30</v>
      </c>
    </row>
    <row r="2781" spans="1:3" x14ac:dyDescent="0.25">
      <c r="A2781" s="101">
        <v>440166</v>
      </c>
      <c r="B2781" s="101" t="s">
        <v>87</v>
      </c>
      <c r="C2781" s="101">
        <v>30</v>
      </c>
    </row>
    <row r="2782" spans="1:3" x14ac:dyDescent="0.25">
      <c r="A2782" s="101">
        <v>440168</v>
      </c>
      <c r="B2782" s="101" t="s">
        <v>87</v>
      </c>
      <c r="C2782" s="101">
        <v>30</v>
      </c>
    </row>
    <row r="2783" spans="1:3" x14ac:dyDescent="0.25">
      <c r="A2783" s="101">
        <v>440169</v>
      </c>
      <c r="B2783" s="101" t="s">
        <v>87</v>
      </c>
      <c r="C2783" s="101">
        <v>30</v>
      </c>
    </row>
    <row r="2784" spans="1:3" x14ac:dyDescent="0.25">
      <c r="A2784" s="101">
        <v>440170</v>
      </c>
      <c r="B2784" s="101" t="s">
        <v>87</v>
      </c>
      <c r="C2784" s="101">
        <v>30</v>
      </c>
    </row>
    <row r="2785" spans="1:3" x14ac:dyDescent="0.25">
      <c r="A2785" s="101">
        <v>440171</v>
      </c>
      <c r="B2785" s="101" t="s">
        <v>87</v>
      </c>
      <c r="C2785" s="101">
        <v>30</v>
      </c>
    </row>
    <row r="2786" spans="1:3" x14ac:dyDescent="0.25">
      <c r="A2786" s="101">
        <v>440172</v>
      </c>
      <c r="B2786" s="101" t="s">
        <v>87</v>
      </c>
      <c r="C2786" s="101">
        <v>30</v>
      </c>
    </row>
    <row r="2787" spans="1:3" x14ac:dyDescent="0.25">
      <c r="A2787" s="101">
        <v>440175</v>
      </c>
      <c r="B2787" s="101" t="s">
        <v>87</v>
      </c>
      <c r="C2787" s="101">
        <v>30</v>
      </c>
    </row>
    <row r="2788" spans="1:3" x14ac:dyDescent="0.25">
      <c r="A2788" s="101">
        <v>440178</v>
      </c>
      <c r="B2788" s="101" t="s">
        <v>87</v>
      </c>
      <c r="C2788" s="101">
        <v>30</v>
      </c>
    </row>
    <row r="2789" spans="1:3" x14ac:dyDescent="0.25">
      <c r="A2789" s="101">
        <v>440180</v>
      </c>
      <c r="B2789" s="101" t="s">
        <v>87</v>
      </c>
      <c r="C2789" s="101">
        <v>30</v>
      </c>
    </row>
    <row r="2790" spans="1:3" x14ac:dyDescent="0.25">
      <c r="A2790" s="101">
        <v>440181</v>
      </c>
      <c r="B2790" s="101" t="s">
        <v>87</v>
      </c>
      <c r="C2790" s="101">
        <v>30</v>
      </c>
    </row>
    <row r="2791" spans="1:3" x14ac:dyDescent="0.25">
      <c r="A2791" s="101">
        <v>440183</v>
      </c>
      <c r="B2791" s="101" t="s">
        <v>87</v>
      </c>
      <c r="C2791" s="101">
        <v>30</v>
      </c>
    </row>
    <row r="2792" spans="1:3" x14ac:dyDescent="0.25">
      <c r="A2792" s="101">
        <v>440184</v>
      </c>
      <c r="B2792" s="101" t="s">
        <v>87</v>
      </c>
      <c r="C2792" s="101">
        <v>30</v>
      </c>
    </row>
    <row r="2793" spans="1:3" x14ac:dyDescent="0.25">
      <c r="A2793" s="101">
        <v>440185</v>
      </c>
      <c r="B2793" s="101" t="s">
        <v>87</v>
      </c>
      <c r="C2793" s="101">
        <v>30</v>
      </c>
    </row>
    <row r="2794" spans="1:3" x14ac:dyDescent="0.25">
      <c r="A2794" s="101">
        <v>440187</v>
      </c>
      <c r="B2794" s="101" t="s">
        <v>87</v>
      </c>
      <c r="C2794" s="101">
        <v>30</v>
      </c>
    </row>
    <row r="2795" spans="1:3" x14ac:dyDescent="0.25">
      <c r="A2795" s="101">
        <v>440188</v>
      </c>
      <c r="B2795" s="101" t="s">
        <v>87</v>
      </c>
      <c r="C2795" s="101">
        <v>30</v>
      </c>
    </row>
    <row r="2796" spans="1:3" x14ac:dyDescent="0.25">
      <c r="A2796" s="101">
        <v>440189</v>
      </c>
      <c r="B2796" s="101" t="s">
        <v>87</v>
      </c>
      <c r="C2796" s="101">
        <v>30</v>
      </c>
    </row>
    <row r="2797" spans="1:3" x14ac:dyDescent="0.25">
      <c r="A2797" s="101">
        <v>440190</v>
      </c>
      <c r="B2797" s="101" t="s">
        <v>87</v>
      </c>
      <c r="C2797" s="101">
        <v>30</v>
      </c>
    </row>
    <row r="2798" spans="1:3" x14ac:dyDescent="0.25">
      <c r="A2798" s="101">
        <v>440191</v>
      </c>
      <c r="B2798" s="101" t="s">
        <v>87</v>
      </c>
      <c r="C2798" s="101">
        <v>30</v>
      </c>
    </row>
    <row r="2799" spans="1:3" x14ac:dyDescent="0.25">
      <c r="A2799" s="101">
        <v>440192</v>
      </c>
      <c r="B2799" s="101" t="s">
        <v>87</v>
      </c>
      <c r="C2799" s="101">
        <v>30</v>
      </c>
    </row>
    <row r="2800" spans="1:3" x14ac:dyDescent="0.25">
      <c r="A2800" s="101">
        <v>440194</v>
      </c>
      <c r="B2800" s="101" t="s">
        <v>87</v>
      </c>
      <c r="C2800" s="101">
        <v>30</v>
      </c>
    </row>
    <row r="2801" spans="1:3" x14ac:dyDescent="0.25">
      <c r="A2801" s="101">
        <v>440197</v>
      </c>
      <c r="B2801" s="101" t="s">
        <v>87</v>
      </c>
      <c r="C2801" s="101">
        <v>30</v>
      </c>
    </row>
    <row r="2802" spans="1:3" x14ac:dyDescent="0.25">
      <c r="A2802" s="101">
        <v>440198</v>
      </c>
      <c r="B2802" s="101" t="s">
        <v>87</v>
      </c>
      <c r="C2802" s="101">
        <v>30</v>
      </c>
    </row>
    <row r="2803" spans="1:3" x14ac:dyDescent="0.25">
      <c r="A2803" s="101">
        <v>440199</v>
      </c>
      <c r="B2803" s="101" t="s">
        <v>87</v>
      </c>
      <c r="C2803" s="101">
        <v>30</v>
      </c>
    </row>
    <row r="2804" spans="1:3" x14ac:dyDescent="0.25">
      <c r="A2804" s="101">
        <v>440200</v>
      </c>
      <c r="B2804" s="101" t="s">
        <v>87</v>
      </c>
      <c r="C2804" s="101">
        <v>30</v>
      </c>
    </row>
    <row r="2805" spans="1:3" x14ac:dyDescent="0.25">
      <c r="A2805" s="101">
        <v>440202</v>
      </c>
      <c r="B2805" s="101" t="s">
        <v>87</v>
      </c>
      <c r="C2805" s="101">
        <v>30</v>
      </c>
    </row>
    <row r="2806" spans="1:3" x14ac:dyDescent="0.25">
      <c r="A2806" s="101">
        <v>440203</v>
      </c>
      <c r="B2806" s="101" t="s">
        <v>87</v>
      </c>
      <c r="C2806" s="101">
        <v>30</v>
      </c>
    </row>
    <row r="2807" spans="1:3" x14ac:dyDescent="0.25">
      <c r="A2807" s="101">
        <v>440204</v>
      </c>
      <c r="B2807" s="101" t="s">
        <v>87</v>
      </c>
      <c r="C2807" s="101">
        <v>30</v>
      </c>
    </row>
    <row r="2808" spans="1:3" x14ac:dyDescent="0.25">
      <c r="A2808" s="101">
        <v>440205</v>
      </c>
      <c r="B2808" s="101" t="s">
        <v>87</v>
      </c>
      <c r="C2808" s="101">
        <v>30</v>
      </c>
    </row>
    <row r="2809" spans="1:3" x14ac:dyDescent="0.25">
      <c r="A2809" s="101">
        <v>440206</v>
      </c>
      <c r="B2809" s="101" t="s">
        <v>87</v>
      </c>
      <c r="C2809" s="101">
        <v>30</v>
      </c>
    </row>
    <row r="2810" spans="1:3" x14ac:dyDescent="0.25">
      <c r="A2810" s="101">
        <v>440207</v>
      </c>
      <c r="B2810" s="101" t="s">
        <v>87</v>
      </c>
      <c r="C2810" s="101">
        <v>30</v>
      </c>
    </row>
    <row r="2811" spans="1:3" x14ac:dyDescent="0.25">
      <c r="A2811" s="101">
        <v>440208</v>
      </c>
      <c r="B2811" s="101" t="s">
        <v>87</v>
      </c>
      <c r="C2811" s="101">
        <v>30</v>
      </c>
    </row>
    <row r="2812" spans="1:3" x14ac:dyDescent="0.25">
      <c r="A2812" s="101">
        <v>440210</v>
      </c>
      <c r="B2812" s="101" t="s">
        <v>87</v>
      </c>
      <c r="C2812" s="101">
        <v>30</v>
      </c>
    </row>
    <row r="2813" spans="1:3" x14ac:dyDescent="0.25">
      <c r="A2813" s="101">
        <v>440213</v>
      </c>
      <c r="B2813" s="101" t="s">
        <v>87</v>
      </c>
      <c r="C2813" s="101">
        <v>30</v>
      </c>
    </row>
    <row r="2814" spans="1:3" x14ac:dyDescent="0.25">
      <c r="A2814" s="101">
        <v>440214</v>
      </c>
      <c r="B2814" s="101" t="s">
        <v>87</v>
      </c>
      <c r="C2814" s="101">
        <v>30</v>
      </c>
    </row>
    <row r="2815" spans="1:3" x14ac:dyDescent="0.25">
      <c r="A2815" s="101">
        <v>440215</v>
      </c>
      <c r="B2815" s="101" t="s">
        <v>87</v>
      </c>
      <c r="C2815" s="101">
        <v>30</v>
      </c>
    </row>
    <row r="2816" spans="1:3" x14ac:dyDescent="0.25">
      <c r="A2816" s="101">
        <v>440219</v>
      </c>
      <c r="B2816" s="101" t="s">
        <v>87</v>
      </c>
      <c r="C2816" s="101">
        <v>30</v>
      </c>
    </row>
    <row r="2817" spans="1:3" x14ac:dyDescent="0.25">
      <c r="A2817" s="101">
        <v>440222</v>
      </c>
      <c r="B2817" s="101" t="s">
        <v>87</v>
      </c>
      <c r="C2817" s="101">
        <v>30</v>
      </c>
    </row>
    <row r="2818" spans="1:3" x14ac:dyDescent="0.25">
      <c r="A2818" s="101">
        <v>440223</v>
      </c>
      <c r="B2818" s="101" t="s">
        <v>87</v>
      </c>
      <c r="C2818" s="101">
        <v>30</v>
      </c>
    </row>
    <row r="2819" spans="1:3" x14ac:dyDescent="0.25">
      <c r="A2819" s="101">
        <v>440225</v>
      </c>
      <c r="B2819" s="101" t="s">
        <v>87</v>
      </c>
      <c r="C2819" s="101">
        <v>30</v>
      </c>
    </row>
    <row r="2820" spans="1:3" x14ac:dyDescent="0.25">
      <c r="A2820" s="101">
        <v>440227</v>
      </c>
      <c r="B2820" s="101" t="s">
        <v>87</v>
      </c>
      <c r="C2820" s="101">
        <v>30</v>
      </c>
    </row>
    <row r="2821" spans="1:3" x14ac:dyDescent="0.25">
      <c r="A2821" s="101">
        <v>440228</v>
      </c>
      <c r="B2821" s="101" t="s">
        <v>87</v>
      </c>
      <c r="C2821" s="101">
        <v>30</v>
      </c>
    </row>
    <row r="2822" spans="1:3" x14ac:dyDescent="0.25">
      <c r="A2822" s="101">
        <v>440229</v>
      </c>
      <c r="B2822" s="101" t="s">
        <v>87</v>
      </c>
      <c r="C2822" s="101">
        <v>30</v>
      </c>
    </row>
    <row r="2823" spans="1:3" x14ac:dyDescent="0.25">
      <c r="A2823" s="101">
        <v>440230</v>
      </c>
      <c r="B2823" s="101" t="s">
        <v>87</v>
      </c>
      <c r="C2823" s="101">
        <v>30</v>
      </c>
    </row>
    <row r="2824" spans="1:3" x14ac:dyDescent="0.25">
      <c r="A2824" s="101">
        <v>440231</v>
      </c>
      <c r="B2824" s="101" t="s">
        <v>87</v>
      </c>
      <c r="C2824" s="101">
        <v>30</v>
      </c>
    </row>
    <row r="2825" spans="1:3" x14ac:dyDescent="0.25">
      <c r="A2825" s="101">
        <v>440232</v>
      </c>
      <c r="B2825" s="101" t="s">
        <v>87</v>
      </c>
      <c r="C2825" s="101">
        <v>30</v>
      </c>
    </row>
    <row r="2826" spans="1:3" x14ac:dyDescent="0.25">
      <c r="A2826" s="101">
        <v>440234</v>
      </c>
      <c r="B2826" s="101" t="s">
        <v>87</v>
      </c>
      <c r="C2826" s="101">
        <v>30</v>
      </c>
    </row>
    <row r="2827" spans="1:3" x14ac:dyDescent="0.25">
      <c r="A2827" s="101">
        <v>440235</v>
      </c>
      <c r="B2827" s="101" t="s">
        <v>87</v>
      </c>
      <c r="C2827" s="101">
        <v>30</v>
      </c>
    </row>
    <row r="2828" spans="1:3" x14ac:dyDescent="0.25">
      <c r="A2828" s="101">
        <v>440236</v>
      </c>
      <c r="B2828" s="101" t="s">
        <v>87</v>
      </c>
      <c r="C2828" s="101">
        <v>30</v>
      </c>
    </row>
    <row r="2829" spans="1:3" x14ac:dyDescent="0.25">
      <c r="A2829" s="101">
        <v>440237</v>
      </c>
      <c r="B2829" s="101" t="s">
        <v>87</v>
      </c>
      <c r="C2829" s="101">
        <v>30</v>
      </c>
    </row>
    <row r="2830" spans="1:3" x14ac:dyDescent="0.25">
      <c r="A2830" s="101">
        <v>440239</v>
      </c>
      <c r="B2830" s="101" t="s">
        <v>87</v>
      </c>
      <c r="C2830" s="101">
        <v>30</v>
      </c>
    </row>
    <row r="2831" spans="1:3" x14ac:dyDescent="0.25">
      <c r="A2831" s="101">
        <v>440241</v>
      </c>
      <c r="B2831" s="101" t="s">
        <v>87</v>
      </c>
      <c r="C2831" s="101">
        <v>30</v>
      </c>
    </row>
    <row r="2832" spans="1:3" x14ac:dyDescent="0.25">
      <c r="A2832" s="101">
        <v>440244</v>
      </c>
      <c r="B2832" s="101" t="s">
        <v>87</v>
      </c>
      <c r="C2832" s="101">
        <v>30</v>
      </c>
    </row>
    <row r="2833" spans="1:3" x14ac:dyDescent="0.25">
      <c r="A2833" s="101">
        <v>440245</v>
      </c>
      <c r="B2833" s="101" t="s">
        <v>87</v>
      </c>
      <c r="C2833" s="101">
        <v>30</v>
      </c>
    </row>
    <row r="2834" spans="1:3" x14ac:dyDescent="0.25">
      <c r="A2834" s="101">
        <v>440247</v>
      </c>
      <c r="B2834" s="101" t="s">
        <v>87</v>
      </c>
      <c r="C2834" s="101">
        <v>30</v>
      </c>
    </row>
    <row r="2835" spans="1:3" x14ac:dyDescent="0.25">
      <c r="A2835" s="101">
        <v>440249</v>
      </c>
      <c r="B2835" s="101" t="s">
        <v>87</v>
      </c>
      <c r="C2835" s="101">
        <v>30</v>
      </c>
    </row>
    <row r="2836" spans="1:3" x14ac:dyDescent="0.25">
      <c r="A2836" s="101">
        <v>440250</v>
      </c>
      <c r="B2836" s="101" t="s">
        <v>87</v>
      </c>
      <c r="C2836" s="101">
        <v>30</v>
      </c>
    </row>
    <row r="2837" spans="1:3" x14ac:dyDescent="0.25">
      <c r="A2837" s="101">
        <v>440251</v>
      </c>
      <c r="B2837" s="101" t="s">
        <v>87</v>
      </c>
      <c r="C2837" s="101">
        <v>30</v>
      </c>
    </row>
    <row r="2838" spans="1:3" x14ac:dyDescent="0.25">
      <c r="A2838" s="101">
        <v>440252</v>
      </c>
      <c r="B2838" s="101" t="s">
        <v>87</v>
      </c>
      <c r="C2838" s="101">
        <v>30</v>
      </c>
    </row>
    <row r="2839" spans="1:3" x14ac:dyDescent="0.25">
      <c r="A2839" s="101">
        <v>440254</v>
      </c>
      <c r="B2839" s="101" t="s">
        <v>87</v>
      </c>
      <c r="C2839" s="101">
        <v>30</v>
      </c>
    </row>
    <row r="2840" spans="1:3" x14ac:dyDescent="0.25">
      <c r="A2840" s="101">
        <v>440256</v>
      </c>
      <c r="B2840" s="101" t="s">
        <v>87</v>
      </c>
      <c r="C2840" s="101">
        <v>30</v>
      </c>
    </row>
    <row r="2841" spans="1:3" x14ac:dyDescent="0.25">
      <c r="A2841" s="101">
        <v>440257</v>
      </c>
      <c r="B2841" s="101" t="s">
        <v>87</v>
      </c>
      <c r="C2841" s="101">
        <v>30</v>
      </c>
    </row>
    <row r="2842" spans="1:3" x14ac:dyDescent="0.25">
      <c r="A2842" s="101">
        <v>440258</v>
      </c>
      <c r="B2842" s="101" t="s">
        <v>87</v>
      </c>
      <c r="C2842" s="101">
        <v>30</v>
      </c>
    </row>
    <row r="2843" spans="1:3" x14ac:dyDescent="0.25">
      <c r="A2843" s="101">
        <v>440262</v>
      </c>
      <c r="B2843" s="101" t="s">
        <v>87</v>
      </c>
      <c r="C2843" s="101">
        <v>30</v>
      </c>
    </row>
    <row r="2844" spans="1:3" x14ac:dyDescent="0.25">
      <c r="A2844" s="101">
        <v>440263</v>
      </c>
      <c r="B2844" s="101" t="s">
        <v>87</v>
      </c>
      <c r="C2844" s="101">
        <v>30</v>
      </c>
    </row>
    <row r="2845" spans="1:3" x14ac:dyDescent="0.25">
      <c r="A2845" s="101">
        <v>440266</v>
      </c>
      <c r="B2845" s="101" t="s">
        <v>87</v>
      </c>
      <c r="C2845" s="101">
        <v>30</v>
      </c>
    </row>
    <row r="2846" spans="1:3" x14ac:dyDescent="0.25">
      <c r="A2846" s="101">
        <v>440267</v>
      </c>
      <c r="B2846" s="101" t="s">
        <v>87</v>
      </c>
      <c r="C2846" s="101">
        <v>30</v>
      </c>
    </row>
    <row r="2847" spans="1:3" x14ac:dyDescent="0.25">
      <c r="A2847" s="101">
        <v>440268</v>
      </c>
      <c r="B2847" s="101" t="s">
        <v>87</v>
      </c>
      <c r="C2847" s="101">
        <v>30</v>
      </c>
    </row>
    <row r="2848" spans="1:3" x14ac:dyDescent="0.25">
      <c r="A2848" s="101">
        <v>440270</v>
      </c>
      <c r="B2848" s="101" t="s">
        <v>87</v>
      </c>
      <c r="C2848" s="101">
        <v>30</v>
      </c>
    </row>
    <row r="2849" spans="1:3" x14ac:dyDescent="0.25">
      <c r="A2849" s="101">
        <v>440271</v>
      </c>
      <c r="B2849" s="101" t="s">
        <v>87</v>
      </c>
      <c r="C2849" s="101">
        <v>30</v>
      </c>
    </row>
    <row r="2850" spans="1:3" x14ac:dyDescent="0.25">
      <c r="A2850" s="101">
        <v>440272</v>
      </c>
      <c r="B2850" s="101" t="s">
        <v>87</v>
      </c>
      <c r="C2850" s="101">
        <v>30</v>
      </c>
    </row>
    <row r="2851" spans="1:3" x14ac:dyDescent="0.25">
      <c r="A2851" s="101">
        <v>440273</v>
      </c>
      <c r="B2851" s="101" t="s">
        <v>87</v>
      </c>
      <c r="C2851" s="101">
        <v>30</v>
      </c>
    </row>
    <row r="2852" spans="1:3" x14ac:dyDescent="0.25">
      <c r="A2852" s="101">
        <v>440276</v>
      </c>
      <c r="B2852" s="101" t="s">
        <v>87</v>
      </c>
      <c r="C2852" s="101">
        <v>30</v>
      </c>
    </row>
    <row r="2853" spans="1:3" x14ac:dyDescent="0.25">
      <c r="A2853" s="101">
        <v>440277</v>
      </c>
      <c r="B2853" s="101" t="s">
        <v>87</v>
      </c>
      <c r="C2853" s="101">
        <v>30</v>
      </c>
    </row>
    <row r="2854" spans="1:3" x14ac:dyDescent="0.25">
      <c r="A2854" s="101">
        <v>440278</v>
      </c>
      <c r="B2854" s="101" t="s">
        <v>87</v>
      </c>
      <c r="C2854" s="101">
        <v>30</v>
      </c>
    </row>
    <row r="2855" spans="1:3" x14ac:dyDescent="0.25">
      <c r="A2855" s="101">
        <v>440279</v>
      </c>
      <c r="B2855" s="101" t="s">
        <v>87</v>
      </c>
      <c r="C2855" s="101">
        <v>30</v>
      </c>
    </row>
    <row r="2856" spans="1:3" x14ac:dyDescent="0.25">
      <c r="A2856" s="101">
        <v>440280</v>
      </c>
      <c r="B2856" s="101" t="s">
        <v>87</v>
      </c>
      <c r="C2856" s="101">
        <v>930</v>
      </c>
    </row>
    <row r="2857" spans="1:3" x14ac:dyDescent="0.25">
      <c r="A2857" s="101">
        <v>440281</v>
      </c>
      <c r="B2857" s="101" t="s">
        <v>87</v>
      </c>
      <c r="C2857" s="101">
        <v>30</v>
      </c>
    </row>
    <row r="2858" spans="1:3" x14ac:dyDescent="0.25">
      <c r="A2858" s="101">
        <v>440283</v>
      </c>
      <c r="B2858" s="101" t="s">
        <v>87</v>
      </c>
      <c r="C2858" s="101">
        <v>30</v>
      </c>
    </row>
    <row r="2859" spans="1:3" x14ac:dyDescent="0.25">
      <c r="A2859" s="101">
        <v>440286</v>
      </c>
      <c r="B2859" s="101" t="s">
        <v>87</v>
      </c>
      <c r="C2859" s="101">
        <v>30</v>
      </c>
    </row>
    <row r="2860" spans="1:3" x14ac:dyDescent="0.25">
      <c r="A2860" s="101">
        <v>440288</v>
      </c>
      <c r="B2860" s="101" t="s">
        <v>87</v>
      </c>
      <c r="C2860" s="101">
        <v>30</v>
      </c>
    </row>
    <row r="2861" spans="1:3" x14ac:dyDescent="0.25">
      <c r="A2861" s="101">
        <v>440289</v>
      </c>
      <c r="B2861" s="101" t="s">
        <v>87</v>
      </c>
      <c r="C2861" s="101">
        <v>30</v>
      </c>
    </row>
    <row r="2862" spans="1:3" x14ac:dyDescent="0.25">
      <c r="A2862" s="101">
        <v>440290</v>
      </c>
      <c r="B2862" s="101" t="s">
        <v>87</v>
      </c>
      <c r="C2862" s="101">
        <v>30</v>
      </c>
    </row>
    <row r="2863" spans="1:3" x14ac:dyDescent="0.25">
      <c r="A2863" s="101">
        <v>440291</v>
      </c>
      <c r="B2863" s="101" t="s">
        <v>87</v>
      </c>
      <c r="C2863" s="101">
        <v>30</v>
      </c>
    </row>
    <row r="2864" spans="1:3" x14ac:dyDescent="0.25">
      <c r="A2864" s="101">
        <v>440292</v>
      </c>
      <c r="B2864" s="101" t="s">
        <v>87</v>
      </c>
      <c r="C2864" s="101">
        <v>30</v>
      </c>
    </row>
    <row r="2865" spans="1:3" x14ac:dyDescent="0.25">
      <c r="A2865" s="101">
        <v>440294</v>
      </c>
      <c r="B2865" s="101" t="s">
        <v>87</v>
      </c>
      <c r="C2865" s="101">
        <v>30</v>
      </c>
    </row>
    <row r="2866" spans="1:3" x14ac:dyDescent="0.25">
      <c r="A2866" s="101">
        <v>440295</v>
      </c>
      <c r="B2866" s="101" t="s">
        <v>87</v>
      </c>
      <c r="C2866" s="101">
        <v>30</v>
      </c>
    </row>
    <row r="2867" spans="1:3" x14ac:dyDescent="0.25">
      <c r="A2867" s="101">
        <v>440297</v>
      </c>
      <c r="B2867" s="101" t="s">
        <v>87</v>
      </c>
      <c r="C2867" s="101">
        <v>30</v>
      </c>
    </row>
    <row r="2868" spans="1:3" x14ac:dyDescent="0.25">
      <c r="A2868" s="101">
        <v>440298</v>
      </c>
      <c r="B2868" s="101" t="s">
        <v>87</v>
      </c>
      <c r="C2868" s="101">
        <v>30</v>
      </c>
    </row>
    <row r="2869" spans="1:3" x14ac:dyDescent="0.25">
      <c r="A2869" s="101">
        <v>440299</v>
      </c>
      <c r="B2869" s="101" t="s">
        <v>87</v>
      </c>
      <c r="C2869" s="101">
        <v>30</v>
      </c>
    </row>
    <row r="2870" spans="1:3" x14ac:dyDescent="0.25">
      <c r="A2870" s="101">
        <v>440300</v>
      </c>
      <c r="B2870" s="101" t="s">
        <v>87</v>
      </c>
      <c r="C2870" s="101">
        <v>30</v>
      </c>
    </row>
    <row r="2871" spans="1:3" x14ac:dyDescent="0.25">
      <c r="A2871" s="101">
        <v>440301</v>
      </c>
      <c r="B2871" s="101" t="s">
        <v>87</v>
      </c>
      <c r="C2871" s="101">
        <v>30</v>
      </c>
    </row>
    <row r="2872" spans="1:3" x14ac:dyDescent="0.25">
      <c r="A2872" s="101">
        <v>440303</v>
      </c>
      <c r="B2872" s="101" t="s">
        <v>87</v>
      </c>
      <c r="C2872" s="101">
        <v>30</v>
      </c>
    </row>
    <row r="2873" spans="1:3" x14ac:dyDescent="0.25">
      <c r="A2873" s="101">
        <v>440304</v>
      </c>
      <c r="B2873" s="101" t="s">
        <v>87</v>
      </c>
      <c r="C2873" s="101">
        <v>30</v>
      </c>
    </row>
    <row r="2874" spans="1:3" x14ac:dyDescent="0.25">
      <c r="A2874" s="101">
        <v>440306</v>
      </c>
      <c r="B2874" s="101" t="s">
        <v>87</v>
      </c>
      <c r="C2874" s="101">
        <v>30</v>
      </c>
    </row>
    <row r="2875" spans="1:3" x14ac:dyDescent="0.25">
      <c r="A2875" s="101">
        <v>440307</v>
      </c>
      <c r="B2875" s="101" t="s">
        <v>87</v>
      </c>
      <c r="C2875" s="101">
        <v>30</v>
      </c>
    </row>
    <row r="2876" spans="1:3" x14ac:dyDescent="0.25">
      <c r="A2876" s="101">
        <v>440308</v>
      </c>
      <c r="B2876" s="101" t="s">
        <v>87</v>
      </c>
      <c r="C2876" s="101">
        <v>30</v>
      </c>
    </row>
    <row r="2877" spans="1:3" x14ac:dyDescent="0.25">
      <c r="A2877" s="101">
        <v>440309</v>
      </c>
      <c r="B2877" s="101" t="s">
        <v>87</v>
      </c>
      <c r="C2877" s="101">
        <v>30</v>
      </c>
    </row>
    <row r="2878" spans="1:3" x14ac:dyDescent="0.25">
      <c r="A2878" s="101">
        <v>440310</v>
      </c>
      <c r="B2878" s="101" t="s">
        <v>87</v>
      </c>
      <c r="C2878" s="101">
        <v>30</v>
      </c>
    </row>
    <row r="2879" spans="1:3" x14ac:dyDescent="0.25">
      <c r="A2879" s="101">
        <v>440311</v>
      </c>
      <c r="B2879" s="101" t="s">
        <v>87</v>
      </c>
      <c r="C2879" s="101">
        <v>30</v>
      </c>
    </row>
    <row r="2880" spans="1:3" x14ac:dyDescent="0.25">
      <c r="A2880" s="101">
        <v>440312</v>
      </c>
      <c r="B2880" s="101" t="s">
        <v>87</v>
      </c>
      <c r="C2880" s="101">
        <v>30</v>
      </c>
    </row>
    <row r="2881" spans="1:3" x14ac:dyDescent="0.25">
      <c r="A2881" s="101">
        <v>440313</v>
      </c>
      <c r="B2881" s="101" t="s">
        <v>87</v>
      </c>
      <c r="C2881" s="101">
        <v>30</v>
      </c>
    </row>
    <row r="2882" spans="1:3" x14ac:dyDescent="0.25">
      <c r="A2882" s="101">
        <v>440314</v>
      </c>
      <c r="B2882" s="101" t="s">
        <v>87</v>
      </c>
      <c r="C2882" s="101">
        <v>30</v>
      </c>
    </row>
    <row r="2883" spans="1:3" x14ac:dyDescent="0.25">
      <c r="A2883" s="101">
        <v>440317</v>
      </c>
      <c r="B2883" s="101" t="s">
        <v>87</v>
      </c>
      <c r="C2883" s="101">
        <v>30</v>
      </c>
    </row>
    <row r="2884" spans="1:3" x14ac:dyDescent="0.25">
      <c r="A2884" s="101">
        <v>440318</v>
      </c>
      <c r="B2884" s="101" t="s">
        <v>87</v>
      </c>
      <c r="C2884" s="101">
        <v>30</v>
      </c>
    </row>
    <row r="2885" spans="1:3" x14ac:dyDescent="0.25">
      <c r="A2885" s="101">
        <v>440320</v>
      </c>
      <c r="B2885" s="101" t="s">
        <v>87</v>
      </c>
      <c r="C2885" s="101">
        <v>30</v>
      </c>
    </row>
    <row r="2886" spans="1:3" x14ac:dyDescent="0.25">
      <c r="A2886" s="101">
        <v>440323</v>
      </c>
      <c r="B2886" s="101" t="s">
        <v>87</v>
      </c>
      <c r="C2886" s="101">
        <v>30</v>
      </c>
    </row>
    <row r="2887" spans="1:3" x14ac:dyDescent="0.25">
      <c r="A2887" s="101">
        <v>440324</v>
      </c>
      <c r="B2887" s="101" t="s">
        <v>87</v>
      </c>
      <c r="C2887" s="101">
        <v>30</v>
      </c>
    </row>
    <row r="2888" spans="1:3" x14ac:dyDescent="0.25">
      <c r="A2888" s="101">
        <v>440326</v>
      </c>
      <c r="B2888" s="101" t="s">
        <v>87</v>
      </c>
      <c r="C2888" s="101">
        <v>30</v>
      </c>
    </row>
    <row r="2889" spans="1:3" x14ac:dyDescent="0.25">
      <c r="A2889" s="101">
        <v>440327</v>
      </c>
      <c r="B2889" s="101" t="s">
        <v>87</v>
      </c>
      <c r="C2889" s="101">
        <v>30</v>
      </c>
    </row>
    <row r="2890" spans="1:3" x14ac:dyDescent="0.25">
      <c r="A2890" s="101">
        <v>440329</v>
      </c>
      <c r="B2890" s="101" t="s">
        <v>87</v>
      </c>
      <c r="C2890" s="101">
        <v>30</v>
      </c>
    </row>
    <row r="2891" spans="1:3" x14ac:dyDescent="0.25">
      <c r="A2891" s="101">
        <v>440331</v>
      </c>
      <c r="B2891" s="101" t="s">
        <v>87</v>
      </c>
      <c r="C2891" s="101">
        <v>30</v>
      </c>
    </row>
    <row r="2892" spans="1:3" x14ac:dyDescent="0.25">
      <c r="A2892" s="101">
        <v>440332</v>
      </c>
      <c r="B2892" s="101" t="s">
        <v>87</v>
      </c>
      <c r="C2892" s="101">
        <v>30</v>
      </c>
    </row>
    <row r="2893" spans="1:3" x14ac:dyDescent="0.25">
      <c r="A2893" s="101">
        <v>440333</v>
      </c>
      <c r="B2893" s="101" t="s">
        <v>87</v>
      </c>
      <c r="C2893" s="101">
        <v>30</v>
      </c>
    </row>
    <row r="2894" spans="1:3" x14ac:dyDescent="0.25">
      <c r="A2894" s="101">
        <v>440334</v>
      </c>
      <c r="B2894" s="101" t="s">
        <v>87</v>
      </c>
      <c r="C2894" s="101">
        <v>30</v>
      </c>
    </row>
    <row r="2895" spans="1:3" x14ac:dyDescent="0.25">
      <c r="A2895" s="101">
        <v>440335</v>
      </c>
      <c r="B2895" s="101" t="s">
        <v>87</v>
      </c>
      <c r="C2895" s="101">
        <v>30</v>
      </c>
    </row>
    <row r="2896" spans="1:3" x14ac:dyDescent="0.25">
      <c r="A2896" s="101">
        <v>440337</v>
      </c>
      <c r="B2896" s="101" t="s">
        <v>87</v>
      </c>
      <c r="C2896" s="101">
        <v>30</v>
      </c>
    </row>
    <row r="2897" spans="1:3" x14ac:dyDescent="0.25">
      <c r="A2897" s="101">
        <v>440338</v>
      </c>
      <c r="B2897" s="101" t="s">
        <v>87</v>
      </c>
      <c r="C2897" s="101">
        <v>30</v>
      </c>
    </row>
    <row r="2898" spans="1:3" x14ac:dyDescent="0.25">
      <c r="A2898" s="101">
        <v>440339</v>
      </c>
      <c r="B2898" s="101" t="s">
        <v>87</v>
      </c>
      <c r="C2898" s="101">
        <v>30</v>
      </c>
    </row>
    <row r="2899" spans="1:3" x14ac:dyDescent="0.25">
      <c r="A2899" s="101">
        <v>440340</v>
      </c>
      <c r="B2899" s="101" t="s">
        <v>87</v>
      </c>
      <c r="C2899" s="101">
        <v>30</v>
      </c>
    </row>
    <row r="2900" spans="1:3" x14ac:dyDescent="0.25">
      <c r="A2900" s="101">
        <v>440341</v>
      </c>
      <c r="B2900" s="101" t="s">
        <v>87</v>
      </c>
      <c r="C2900" s="101">
        <v>30</v>
      </c>
    </row>
    <row r="2901" spans="1:3" x14ac:dyDescent="0.25">
      <c r="A2901" s="101">
        <v>440343</v>
      </c>
      <c r="B2901" s="101" t="s">
        <v>87</v>
      </c>
      <c r="C2901" s="101">
        <v>30</v>
      </c>
    </row>
    <row r="2902" spans="1:3" x14ac:dyDescent="0.25">
      <c r="A2902" s="101">
        <v>440346</v>
      </c>
      <c r="B2902" s="101" t="s">
        <v>87</v>
      </c>
      <c r="C2902" s="101">
        <v>30</v>
      </c>
    </row>
    <row r="2903" spans="1:3" x14ac:dyDescent="0.25">
      <c r="A2903" s="101">
        <v>440347</v>
      </c>
      <c r="B2903" s="101" t="s">
        <v>87</v>
      </c>
      <c r="C2903" s="101">
        <v>30</v>
      </c>
    </row>
    <row r="2904" spans="1:3" x14ac:dyDescent="0.25">
      <c r="A2904" s="101">
        <v>440348</v>
      </c>
      <c r="B2904" s="101" t="s">
        <v>87</v>
      </c>
      <c r="C2904" s="101">
        <v>30</v>
      </c>
    </row>
    <row r="2905" spans="1:3" x14ac:dyDescent="0.25">
      <c r="A2905" s="101">
        <v>440349</v>
      </c>
      <c r="B2905" s="101" t="s">
        <v>87</v>
      </c>
      <c r="C2905" s="101">
        <v>30</v>
      </c>
    </row>
    <row r="2906" spans="1:3" x14ac:dyDescent="0.25">
      <c r="A2906" s="101">
        <v>440350</v>
      </c>
      <c r="B2906" s="101" t="s">
        <v>87</v>
      </c>
      <c r="C2906" s="101">
        <v>30</v>
      </c>
    </row>
    <row r="2907" spans="1:3" x14ac:dyDescent="0.25">
      <c r="A2907" s="101">
        <v>440351</v>
      </c>
      <c r="B2907" s="101" t="s">
        <v>87</v>
      </c>
      <c r="C2907" s="101">
        <v>30</v>
      </c>
    </row>
    <row r="2908" spans="1:3" x14ac:dyDescent="0.25">
      <c r="A2908" s="101">
        <v>440353</v>
      </c>
      <c r="B2908" s="101" t="s">
        <v>87</v>
      </c>
      <c r="C2908" s="101">
        <v>30</v>
      </c>
    </row>
    <row r="2909" spans="1:3" x14ac:dyDescent="0.25">
      <c r="A2909" s="108">
        <v>440354</v>
      </c>
      <c r="B2909" s="107" t="s">
        <v>87</v>
      </c>
      <c r="C2909" s="109">
        <v>930</v>
      </c>
    </row>
    <row r="2910" spans="1:3" x14ac:dyDescent="0.25">
      <c r="A2910" s="101">
        <v>440355</v>
      </c>
      <c r="B2910" s="101" t="s">
        <v>87</v>
      </c>
      <c r="C2910" s="101">
        <v>30</v>
      </c>
    </row>
    <row r="2911" spans="1:3" x14ac:dyDescent="0.25">
      <c r="A2911" s="101">
        <v>440356</v>
      </c>
      <c r="B2911" s="101" t="s">
        <v>87</v>
      </c>
      <c r="C2911" s="101">
        <v>30</v>
      </c>
    </row>
    <row r="2912" spans="1:3" x14ac:dyDescent="0.25">
      <c r="A2912" s="101">
        <v>440357</v>
      </c>
      <c r="B2912" s="101" t="s">
        <v>87</v>
      </c>
      <c r="C2912" s="101">
        <v>30</v>
      </c>
    </row>
    <row r="2913" spans="1:3" x14ac:dyDescent="0.25">
      <c r="A2913" s="101">
        <v>440359</v>
      </c>
      <c r="B2913" s="101" t="s">
        <v>87</v>
      </c>
      <c r="C2913" s="101">
        <v>30</v>
      </c>
    </row>
    <row r="2914" spans="1:3" x14ac:dyDescent="0.25">
      <c r="A2914" s="101">
        <v>440361</v>
      </c>
      <c r="B2914" s="101" t="s">
        <v>87</v>
      </c>
      <c r="C2914" s="101">
        <v>30</v>
      </c>
    </row>
    <row r="2915" spans="1:3" x14ac:dyDescent="0.25">
      <c r="A2915" s="101">
        <v>440363</v>
      </c>
      <c r="B2915" s="101" t="s">
        <v>87</v>
      </c>
      <c r="C2915" s="101">
        <v>30</v>
      </c>
    </row>
    <row r="2916" spans="1:3" x14ac:dyDescent="0.25">
      <c r="A2916" s="101">
        <v>440367</v>
      </c>
      <c r="B2916" s="101" t="s">
        <v>87</v>
      </c>
      <c r="C2916" s="101">
        <v>30</v>
      </c>
    </row>
    <row r="2917" spans="1:3" x14ac:dyDescent="0.25">
      <c r="A2917" s="101">
        <v>440369</v>
      </c>
      <c r="B2917" s="101" t="s">
        <v>87</v>
      </c>
      <c r="C2917" s="101">
        <v>30</v>
      </c>
    </row>
    <row r="2918" spans="1:3" x14ac:dyDescent="0.25">
      <c r="A2918" s="101">
        <v>440370</v>
      </c>
      <c r="B2918" s="101" t="s">
        <v>87</v>
      </c>
      <c r="C2918" s="101">
        <v>30</v>
      </c>
    </row>
    <row r="2919" spans="1:3" x14ac:dyDescent="0.25">
      <c r="A2919" s="101">
        <v>440371</v>
      </c>
      <c r="B2919" s="101" t="s">
        <v>87</v>
      </c>
      <c r="C2919" s="101">
        <v>30</v>
      </c>
    </row>
    <row r="2920" spans="1:3" x14ac:dyDescent="0.25">
      <c r="A2920" s="101">
        <v>440372</v>
      </c>
      <c r="B2920" s="101" t="s">
        <v>87</v>
      </c>
      <c r="C2920" s="101">
        <v>30</v>
      </c>
    </row>
    <row r="2921" spans="1:3" x14ac:dyDescent="0.25">
      <c r="A2921" s="101">
        <v>440373</v>
      </c>
      <c r="B2921" s="101" t="s">
        <v>87</v>
      </c>
      <c r="C2921" s="101">
        <v>30</v>
      </c>
    </row>
    <row r="2922" spans="1:3" x14ac:dyDescent="0.25">
      <c r="A2922" s="101">
        <v>440374</v>
      </c>
      <c r="B2922" s="101" t="s">
        <v>87</v>
      </c>
      <c r="C2922" s="101">
        <v>30</v>
      </c>
    </row>
    <row r="2923" spans="1:3" x14ac:dyDescent="0.25">
      <c r="A2923" s="101">
        <v>440375</v>
      </c>
      <c r="B2923" s="101" t="s">
        <v>87</v>
      </c>
      <c r="C2923" s="101">
        <v>30</v>
      </c>
    </row>
    <row r="2924" spans="1:3" x14ac:dyDescent="0.25">
      <c r="A2924" s="101">
        <v>440376</v>
      </c>
      <c r="B2924" s="101" t="s">
        <v>87</v>
      </c>
      <c r="C2924" s="101">
        <v>30</v>
      </c>
    </row>
    <row r="2925" spans="1:3" x14ac:dyDescent="0.25">
      <c r="A2925" s="101">
        <v>440377</v>
      </c>
      <c r="B2925" s="101" t="s">
        <v>87</v>
      </c>
      <c r="C2925" s="101">
        <v>30</v>
      </c>
    </row>
    <row r="2926" spans="1:3" x14ac:dyDescent="0.25">
      <c r="A2926" s="101">
        <v>440379</v>
      </c>
      <c r="B2926" s="101" t="s">
        <v>87</v>
      </c>
      <c r="C2926" s="101">
        <v>30</v>
      </c>
    </row>
    <row r="2927" spans="1:3" x14ac:dyDescent="0.25">
      <c r="A2927" s="101">
        <v>440380</v>
      </c>
      <c r="B2927" s="101" t="s">
        <v>87</v>
      </c>
      <c r="C2927" s="101">
        <v>30</v>
      </c>
    </row>
    <row r="2928" spans="1:3" x14ac:dyDescent="0.25">
      <c r="A2928" s="101">
        <v>440381</v>
      </c>
      <c r="B2928" s="101" t="s">
        <v>87</v>
      </c>
      <c r="C2928" s="101">
        <v>30</v>
      </c>
    </row>
    <row r="2929" spans="1:3" x14ac:dyDescent="0.25">
      <c r="A2929" s="101">
        <v>440384</v>
      </c>
      <c r="B2929" s="101" t="s">
        <v>87</v>
      </c>
      <c r="C2929" s="101">
        <v>30</v>
      </c>
    </row>
    <row r="2930" spans="1:3" x14ac:dyDescent="0.25">
      <c r="A2930" s="101">
        <v>440385</v>
      </c>
      <c r="B2930" s="101" t="s">
        <v>87</v>
      </c>
      <c r="C2930" s="101">
        <v>30</v>
      </c>
    </row>
    <row r="2931" spans="1:3" x14ac:dyDescent="0.25">
      <c r="A2931" s="101">
        <v>440387</v>
      </c>
      <c r="B2931" s="101" t="s">
        <v>87</v>
      </c>
      <c r="C2931" s="101">
        <v>30</v>
      </c>
    </row>
    <row r="2932" spans="1:3" x14ac:dyDescent="0.25">
      <c r="A2932" s="101">
        <v>440389</v>
      </c>
      <c r="B2932" s="101" t="s">
        <v>87</v>
      </c>
      <c r="C2932" s="101">
        <v>30</v>
      </c>
    </row>
    <row r="2933" spans="1:3" x14ac:dyDescent="0.25">
      <c r="A2933" s="101">
        <v>440391</v>
      </c>
      <c r="B2933" s="101" t="s">
        <v>87</v>
      </c>
      <c r="C2933" s="101">
        <v>30</v>
      </c>
    </row>
    <row r="2934" spans="1:3" x14ac:dyDescent="0.25">
      <c r="A2934" s="101">
        <v>440392</v>
      </c>
      <c r="B2934" s="101" t="s">
        <v>87</v>
      </c>
      <c r="C2934" s="101">
        <v>30</v>
      </c>
    </row>
    <row r="2935" spans="1:3" x14ac:dyDescent="0.25">
      <c r="A2935" s="101">
        <v>440393</v>
      </c>
      <c r="B2935" s="101" t="s">
        <v>87</v>
      </c>
      <c r="C2935" s="101">
        <v>30</v>
      </c>
    </row>
    <row r="2936" spans="1:3" x14ac:dyDescent="0.25">
      <c r="A2936" s="101">
        <v>440394</v>
      </c>
      <c r="B2936" s="101" t="s">
        <v>87</v>
      </c>
      <c r="C2936" s="101">
        <v>30</v>
      </c>
    </row>
    <row r="2937" spans="1:3" x14ac:dyDescent="0.25">
      <c r="A2937" s="101">
        <v>440395</v>
      </c>
      <c r="B2937" s="101" t="s">
        <v>87</v>
      </c>
      <c r="C2937" s="101">
        <v>30</v>
      </c>
    </row>
    <row r="2938" spans="1:3" x14ac:dyDescent="0.25">
      <c r="A2938" s="101">
        <v>440399</v>
      </c>
      <c r="B2938" s="101" t="s">
        <v>87</v>
      </c>
      <c r="C2938" s="101">
        <v>30</v>
      </c>
    </row>
    <row r="2939" spans="1:3" x14ac:dyDescent="0.25">
      <c r="A2939" s="101">
        <v>440400</v>
      </c>
      <c r="B2939" s="101" t="s">
        <v>87</v>
      </c>
      <c r="C2939" s="101">
        <v>30</v>
      </c>
    </row>
    <row r="2940" spans="1:3" x14ac:dyDescent="0.25">
      <c r="A2940" s="101">
        <v>440401</v>
      </c>
      <c r="B2940" s="101" t="s">
        <v>87</v>
      </c>
      <c r="C2940" s="101">
        <v>30</v>
      </c>
    </row>
    <row r="2941" spans="1:3" x14ac:dyDescent="0.25">
      <c r="A2941" s="101">
        <v>440402</v>
      </c>
      <c r="B2941" s="101" t="s">
        <v>87</v>
      </c>
      <c r="C2941" s="101">
        <v>30</v>
      </c>
    </row>
    <row r="2942" spans="1:3" x14ac:dyDescent="0.25">
      <c r="A2942" s="101">
        <v>440403</v>
      </c>
      <c r="B2942" s="101" t="s">
        <v>87</v>
      </c>
      <c r="C2942" s="101">
        <v>30</v>
      </c>
    </row>
    <row r="2943" spans="1:3" x14ac:dyDescent="0.25">
      <c r="A2943" s="101">
        <v>440404</v>
      </c>
      <c r="B2943" s="101" t="s">
        <v>87</v>
      </c>
      <c r="C2943" s="101">
        <v>30</v>
      </c>
    </row>
    <row r="2944" spans="1:3" x14ac:dyDescent="0.25">
      <c r="A2944" s="101">
        <v>440405</v>
      </c>
      <c r="B2944" s="101" t="s">
        <v>87</v>
      </c>
      <c r="C2944" s="101">
        <v>30</v>
      </c>
    </row>
    <row r="2945" spans="1:3" x14ac:dyDescent="0.25">
      <c r="A2945" s="101">
        <v>440408</v>
      </c>
      <c r="B2945" s="101" t="s">
        <v>87</v>
      </c>
      <c r="C2945" s="101">
        <v>30</v>
      </c>
    </row>
    <row r="2946" spans="1:3" x14ac:dyDescent="0.25">
      <c r="A2946" s="101">
        <v>440409</v>
      </c>
      <c r="B2946" s="101" t="s">
        <v>87</v>
      </c>
      <c r="C2946" s="101">
        <v>30</v>
      </c>
    </row>
    <row r="2947" spans="1:3" x14ac:dyDescent="0.25">
      <c r="A2947" s="101">
        <v>440410</v>
      </c>
      <c r="B2947" s="101" t="s">
        <v>87</v>
      </c>
      <c r="C2947" s="101">
        <v>30</v>
      </c>
    </row>
    <row r="2948" spans="1:3" x14ac:dyDescent="0.25">
      <c r="A2948" s="101">
        <v>440411</v>
      </c>
      <c r="B2948" s="101" t="s">
        <v>87</v>
      </c>
      <c r="C2948" s="101">
        <v>30</v>
      </c>
    </row>
    <row r="2949" spans="1:3" x14ac:dyDescent="0.25">
      <c r="A2949" s="101">
        <v>440412</v>
      </c>
      <c r="B2949" s="101" t="s">
        <v>87</v>
      </c>
      <c r="C2949" s="101">
        <v>30</v>
      </c>
    </row>
    <row r="2950" spans="1:3" x14ac:dyDescent="0.25">
      <c r="A2950" s="101">
        <v>440413</v>
      </c>
      <c r="B2950" s="101" t="s">
        <v>87</v>
      </c>
      <c r="C2950" s="101">
        <v>30</v>
      </c>
    </row>
    <row r="2951" spans="1:3" x14ac:dyDescent="0.25">
      <c r="A2951" s="101">
        <v>440414</v>
      </c>
      <c r="B2951" s="101" t="s">
        <v>87</v>
      </c>
      <c r="C2951" s="101">
        <v>30</v>
      </c>
    </row>
    <row r="2952" spans="1:3" x14ac:dyDescent="0.25">
      <c r="A2952" s="101">
        <v>440416</v>
      </c>
      <c r="B2952" s="101" t="s">
        <v>87</v>
      </c>
      <c r="C2952" s="101">
        <v>30</v>
      </c>
    </row>
    <row r="2953" spans="1:3" x14ac:dyDescent="0.25">
      <c r="A2953" s="101">
        <v>440417</v>
      </c>
      <c r="B2953" s="101" t="s">
        <v>87</v>
      </c>
      <c r="C2953" s="101">
        <v>30</v>
      </c>
    </row>
    <row r="2954" spans="1:3" x14ac:dyDescent="0.25">
      <c r="A2954" s="101">
        <v>440421</v>
      </c>
      <c r="B2954" s="101" t="s">
        <v>87</v>
      </c>
      <c r="C2954" s="101">
        <v>30</v>
      </c>
    </row>
    <row r="2955" spans="1:3" x14ac:dyDescent="0.25">
      <c r="A2955" s="101">
        <v>440424</v>
      </c>
      <c r="B2955" s="101" t="s">
        <v>87</v>
      </c>
      <c r="C2955" s="101">
        <v>30</v>
      </c>
    </row>
    <row r="2956" spans="1:3" x14ac:dyDescent="0.25">
      <c r="A2956" s="101">
        <v>440425</v>
      </c>
      <c r="B2956" s="101" t="s">
        <v>87</v>
      </c>
      <c r="C2956" s="101">
        <v>30</v>
      </c>
    </row>
    <row r="2957" spans="1:3" x14ac:dyDescent="0.25">
      <c r="A2957" s="101">
        <v>440426</v>
      </c>
      <c r="B2957" s="101" t="s">
        <v>87</v>
      </c>
      <c r="C2957" s="101">
        <v>30</v>
      </c>
    </row>
    <row r="2958" spans="1:3" x14ac:dyDescent="0.25">
      <c r="A2958" s="101">
        <v>440427</v>
      </c>
      <c r="B2958" s="101" t="s">
        <v>87</v>
      </c>
      <c r="C2958" s="101">
        <v>30</v>
      </c>
    </row>
    <row r="2959" spans="1:3" x14ac:dyDescent="0.25">
      <c r="A2959" s="101">
        <v>440428</v>
      </c>
      <c r="B2959" s="101" t="s">
        <v>87</v>
      </c>
      <c r="C2959" s="101">
        <v>30</v>
      </c>
    </row>
    <row r="2960" spans="1:3" x14ac:dyDescent="0.25">
      <c r="A2960" s="101">
        <v>440429</v>
      </c>
      <c r="B2960" s="101" t="s">
        <v>87</v>
      </c>
      <c r="C2960" s="101">
        <v>30</v>
      </c>
    </row>
    <row r="2961" spans="1:3" x14ac:dyDescent="0.25">
      <c r="A2961" s="101">
        <v>440430</v>
      </c>
      <c r="B2961" s="101" t="s">
        <v>87</v>
      </c>
      <c r="C2961" s="101">
        <v>30</v>
      </c>
    </row>
    <row r="2962" spans="1:3" x14ac:dyDescent="0.25">
      <c r="A2962" s="101">
        <v>440431</v>
      </c>
      <c r="B2962" s="101" t="s">
        <v>87</v>
      </c>
      <c r="C2962" s="101">
        <v>30</v>
      </c>
    </row>
    <row r="2963" spans="1:3" x14ac:dyDescent="0.25">
      <c r="A2963" s="101">
        <v>440432</v>
      </c>
      <c r="B2963" s="101" t="s">
        <v>87</v>
      </c>
      <c r="C2963" s="101">
        <v>30</v>
      </c>
    </row>
    <row r="2964" spans="1:3" x14ac:dyDescent="0.25">
      <c r="A2964" s="101">
        <v>440433</v>
      </c>
      <c r="B2964" s="101" t="s">
        <v>87</v>
      </c>
      <c r="C2964" s="101">
        <v>30</v>
      </c>
    </row>
    <row r="2965" spans="1:3" x14ac:dyDescent="0.25">
      <c r="A2965" s="101">
        <v>440435</v>
      </c>
      <c r="B2965" s="101" t="s">
        <v>87</v>
      </c>
      <c r="C2965" s="101">
        <v>30</v>
      </c>
    </row>
    <row r="2966" spans="1:3" x14ac:dyDescent="0.25">
      <c r="A2966" s="101">
        <v>440436</v>
      </c>
      <c r="B2966" s="101" t="s">
        <v>87</v>
      </c>
      <c r="C2966" s="101">
        <v>30</v>
      </c>
    </row>
    <row r="2967" spans="1:3" x14ac:dyDescent="0.25">
      <c r="A2967" s="101">
        <v>440437</v>
      </c>
      <c r="B2967" s="101" t="s">
        <v>87</v>
      </c>
      <c r="C2967" s="101">
        <v>30</v>
      </c>
    </row>
    <row r="2968" spans="1:3" x14ac:dyDescent="0.25">
      <c r="A2968" s="101">
        <v>440439</v>
      </c>
      <c r="B2968" s="101" t="s">
        <v>87</v>
      </c>
      <c r="C2968" s="101">
        <v>30</v>
      </c>
    </row>
    <row r="2969" spans="1:3" x14ac:dyDescent="0.25">
      <c r="A2969" s="101">
        <v>440440</v>
      </c>
      <c r="B2969" s="101" t="s">
        <v>87</v>
      </c>
      <c r="C2969" s="101">
        <v>30</v>
      </c>
    </row>
    <row r="2970" spans="1:3" x14ac:dyDescent="0.25">
      <c r="A2970" s="101">
        <v>440443</v>
      </c>
      <c r="B2970" s="101" t="s">
        <v>87</v>
      </c>
      <c r="C2970" s="101">
        <v>30</v>
      </c>
    </row>
    <row r="2971" spans="1:3" x14ac:dyDescent="0.25">
      <c r="A2971" s="101">
        <v>440444</v>
      </c>
      <c r="B2971" s="101" t="s">
        <v>87</v>
      </c>
      <c r="C2971" s="101">
        <v>30</v>
      </c>
    </row>
    <row r="2972" spans="1:3" x14ac:dyDescent="0.25">
      <c r="A2972" s="101">
        <v>440445</v>
      </c>
      <c r="B2972" s="101" t="s">
        <v>87</v>
      </c>
      <c r="C2972" s="101">
        <v>30</v>
      </c>
    </row>
    <row r="2973" spans="1:3" x14ac:dyDescent="0.25">
      <c r="A2973" s="101">
        <v>440448</v>
      </c>
      <c r="B2973" s="101" t="s">
        <v>87</v>
      </c>
      <c r="C2973" s="101">
        <v>30</v>
      </c>
    </row>
    <row r="2974" spans="1:3" x14ac:dyDescent="0.25">
      <c r="A2974" s="101">
        <v>440451</v>
      </c>
      <c r="B2974" s="101" t="s">
        <v>87</v>
      </c>
      <c r="C2974" s="101">
        <v>30</v>
      </c>
    </row>
    <row r="2975" spans="1:3" x14ac:dyDescent="0.25">
      <c r="A2975" s="101">
        <v>440452</v>
      </c>
      <c r="B2975" s="101" t="s">
        <v>87</v>
      </c>
      <c r="C2975" s="101">
        <v>30</v>
      </c>
    </row>
    <row r="2976" spans="1:3" x14ac:dyDescent="0.25">
      <c r="A2976" s="102">
        <v>440453</v>
      </c>
      <c r="B2976" s="102" t="s">
        <v>87</v>
      </c>
      <c r="C2976" s="102">
        <v>30</v>
      </c>
    </row>
    <row r="2977" spans="1:3" x14ac:dyDescent="0.25">
      <c r="A2977" s="101">
        <v>440454</v>
      </c>
      <c r="B2977" s="101" t="s">
        <v>87</v>
      </c>
      <c r="C2977" s="101">
        <v>30</v>
      </c>
    </row>
    <row r="2978" spans="1:3" x14ac:dyDescent="0.25">
      <c r="A2978" s="101">
        <v>440456</v>
      </c>
      <c r="B2978" s="101" t="s">
        <v>87</v>
      </c>
      <c r="C2978" s="101">
        <v>30</v>
      </c>
    </row>
    <row r="2979" spans="1:3" x14ac:dyDescent="0.25">
      <c r="A2979" s="101">
        <v>440457</v>
      </c>
      <c r="B2979" s="101" t="s">
        <v>87</v>
      </c>
      <c r="C2979" s="101">
        <v>30</v>
      </c>
    </row>
    <row r="2980" spans="1:3" x14ac:dyDescent="0.25">
      <c r="A2980" s="101">
        <v>440458</v>
      </c>
      <c r="B2980" s="101" t="s">
        <v>87</v>
      </c>
      <c r="C2980" s="101">
        <v>30</v>
      </c>
    </row>
    <row r="2981" spans="1:3" x14ac:dyDescent="0.25">
      <c r="A2981" s="101">
        <v>440460</v>
      </c>
      <c r="B2981" s="101" t="s">
        <v>87</v>
      </c>
      <c r="C2981" s="101">
        <v>30</v>
      </c>
    </row>
    <row r="2982" spans="1:3" x14ac:dyDescent="0.25">
      <c r="A2982" s="101">
        <v>440461</v>
      </c>
      <c r="B2982" s="101" t="s">
        <v>87</v>
      </c>
      <c r="C2982" s="101">
        <v>30</v>
      </c>
    </row>
    <row r="2983" spans="1:3" x14ac:dyDescent="0.25">
      <c r="A2983" s="101">
        <v>440462</v>
      </c>
      <c r="B2983" s="101" t="s">
        <v>87</v>
      </c>
      <c r="C2983" s="101">
        <v>30</v>
      </c>
    </row>
    <row r="2984" spans="1:3" x14ac:dyDescent="0.25">
      <c r="A2984" s="101">
        <v>440464</v>
      </c>
      <c r="B2984" s="101" t="s">
        <v>87</v>
      </c>
      <c r="C2984" s="101">
        <v>30</v>
      </c>
    </row>
    <row r="2985" spans="1:3" x14ac:dyDescent="0.25">
      <c r="A2985" s="101">
        <v>440466</v>
      </c>
      <c r="B2985" s="101" t="s">
        <v>87</v>
      </c>
      <c r="C2985" s="101">
        <v>30</v>
      </c>
    </row>
    <row r="2986" spans="1:3" x14ac:dyDescent="0.25">
      <c r="A2986" s="101">
        <v>440469</v>
      </c>
      <c r="B2986" s="101" t="s">
        <v>87</v>
      </c>
      <c r="C2986" s="101">
        <v>30</v>
      </c>
    </row>
    <row r="2987" spans="1:3" x14ac:dyDescent="0.25">
      <c r="A2987" s="101">
        <v>440471</v>
      </c>
      <c r="B2987" s="101" t="s">
        <v>87</v>
      </c>
      <c r="C2987" s="101">
        <v>30</v>
      </c>
    </row>
    <row r="2988" spans="1:3" x14ac:dyDescent="0.25">
      <c r="A2988" s="101">
        <v>440473</v>
      </c>
      <c r="B2988" s="101" t="s">
        <v>87</v>
      </c>
      <c r="C2988" s="101">
        <v>30</v>
      </c>
    </row>
    <row r="2989" spans="1:3" x14ac:dyDescent="0.25">
      <c r="A2989" s="101">
        <v>440475</v>
      </c>
      <c r="B2989" s="101" t="s">
        <v>87</v>
      </c>
      <c r="C2989" s="101">
        <v>30</v>
      </c>
    </row>
    <row r="2990" spans="1:3" x14ac:dyDescent="0.25">
      <c r="A2990" s="101">
        <v>440476</v>
      </c>
      <c r="B2990" s="101" t="s">
        <v>87</v>
      </c>
      <c r="C2990" s="101">
        <v>30</v>
      </c>
    </row>
    <row r="2991" spans="1:3" x14ac:dyDescent="0.25">
      <c r="A2991" s="101">
        <v>440477</v>
      </c>
      <c r="B2991" s="101" t="s">
        <v>87</v>
      </c>
      <c r="C2991" s="101">
        <v>30</v>
      </c>
    </row>
    <row r="2992" spans="1:3" x14ac:dyDescent="0.25">
      <c r="A2992" s="101">
        <v>440479</v>
      </c>
      <c r="B2992" s="101" t="s">
        <v>87</v>
      </c>
      <c r="C2992" s="101">
        <v>30</v>
      </c>
    </row>
    <row r="2993" spans="1:3" x14ac:dyDescent="0.25">
      <c r="A2993" s="101">
        <v>440480</v>
      </c>
      <c r="B2993" s="101" t="s">
        <v>87</v>
      </c>
      <c r="C2993" s="101">
        <v>30</v>
      </c>
    </row>
    <row r="2994" spans="1:3" x14ac:dyDescent="0.25">
      <c r="A2994" s="101">
        <v>440481</v>
      </c>
      <c r="B2994" s="101" t="s">
        <v>87</v>
      </c>
      <c r="C2994" s="101">
        <v>30</v>
      </c>
    </row>
    <row r="2995" spans="1:3" x14ac:dyDescent="0.25">
      <c r="A2995" s="101">
        <v>440487</v>
      </c>
      <c r="B2995" s="101" t="s">
        <v>87</v>
      </c>
      <c r="C2995" s="101">
        <v>30</v>
      </c>
    </row>
    <row r="2996" spans="1:3" x14ac:dyDescent="0.25">
      <c r="A2996" s="101">
        <v>440488</v>
      </c>
      <c r="B2996" s="101" t="s">
        <v>87</v>
      </c>
      <c r="C2996" s="101">
        <v>30</v>
      </c>
    </row>
    <row r="2997" spans="1:3" x14ac:dyDescent="0.25">
      <c r="A2997" s="101">
        <v>440489</v>
      </c>
      <c r="B2997" s="101" t="s">
        <v>87</v>
      </c>
      <c r="C2997" s="101">
        <v>30</v>
      </c>
    </row>
    <row r="2998" spans="1:3" x14ac:dyDescent="0.25">
      <c r="A2998" s="101">
        <v>440493</v>
      </c>
      <c r="B2998" s="101" t="s">
        <v>87</v>
      </c>
      <c r="C2998" s="101">
        <v>30</v>
      </c>
    </row>
    <row r="2999" spans="1:3" x14ac:dyDescent="0.25">
      <c r="A2999" s="101">
        <v>440494</v>
      </c>
      <c r="B2999" s="101" t="s">
        <v>87</v>
      </c>
      <c r="C2999" s="101">
        <v>30</v>
      </c>
    </row>
    <row r="3000" spans="1:3" x14ac:dyDescent="0.25">
      <c r="A3000" s="101">
        <v>440495</v>
      </c>
      <c r="B3000" s="101" t="s">
        <v>87</v>
      </c>
      <c r="C3000" s="101">
        <v>30</v>
      </c>
    </row>
    <row r="3001" spans="1:3" x14ac:dyDescent="0.25">
      <c r="A3001" s="101">
        <v>440496</v>
      </c>
      <c r="B3001" s="101" t="s">
        <v>87</v>
      </c>
      <c r="C3001" s="101">
        <v>30</v>
      </c>
    </row>
    <row r="3002" spans="1:3" x14ac:dyDescent="0.25">
      <c r="A3002" s="101">
        <v>440499</v>
      </c>
      <c r="B3002" s="101" t="s">
        <v>87</v>
      </c>
      <c r="C3002" s="101">
        <v>30</v>
      </c>
    </row>
    <row r="3003" spans="1:3" x14ac:dyDescent="0.25">
      <c r="A3003" s="101">
        <v>440501</v>
      </c>
      <c r="B3003" s="101" t="s">
        <v>87</v>
      </c>
      <c r="C3003" s="101">
        <v>30</v>
      </c>
    </row>
    <row r="3004" spans="1:3" x14ac:dyDescent="0.25">
      <c r="A3004" s="101">
        <v>440502</v>
      </c>
      <c r="B3004" s="101" t="s">
        <v>87</v>
      </c>
      <c r="C3004" s="101">
        <v>30</v>
      </c>
    </row>
    <row r="3005" spans="1:3" x14ac:dyDescent="0.25">
      <c r="A3005" s="101">
        <v>440503</v>
      </c>
      <c r="B3005" s="101" t="s">
        <v>87</v>
      </c>
      <c r="C3005" s="101">
        <v>30</v>
      </c>
    </row>
    <row r="3006" spans="1:3" x14ac:dyDescent="0.25">
      <c r="A3006" s="101">
        <v>440504</v>
      </c>
      <c r="B3006" s="101" t="s">
        <v>87</v>
      </c>
      <c r="C3006" s="101">
        <v>30</v>
      </c>
    </row>
    <row r="3007" spans="1:3" x14ac:dyDescent="0.25">
      <c r="A3007" s="101">
        <v>440506</v>
      </c>
      <c r="B3007" s="101" t="s">
        <v>87</v>
      </c>
      <c r="C3007" s="101">
        <v>30</v>
      </c>
    </row>
    <row r="3008" spans="1:3" x14ac:dyDescent="0.25">
      <c r="A3008" s="101">
        <v>440507</v>
      </c>
      <c r="B3008" s="101" t="s">
        <v>87</v>
      </c>
      <c r="C3008" s="101">
        <v>30</v>
      </c>
    </row>
    <row r="3009" spans="1:3" x14ac:dyDescent="0.25">
      <c r="A3009" s="101">
        <v>440508</v>
      </c>
      <c r="B3009" s="101" t="s">
        <v>87</v>
      </c>
      <c r="C3009" s="101">
        <v>30</v>
      </c>
    </row>
    <row r="3010" spans="1:3" x14ac:dyDescent="0.25">
      <c r="A3010" s="101">
        <v>440509</v>
      </c>
      <c r="B3010" s="101" t="s">
        <v>87</v>
      </c>
      <c r="C3010" s="101">
        <v>30</v>
      </c>
    </row>
    <row r="3011" spans="1:3" x14ac:dyDescent="0.25">
      <c r="A3011" s="101">
        <v>440512</v>
      </c>
      <c r="B3011" s="101" t="s">
        <v>87</v>
      </c>
      <c r="C3011" s="101">
        <v>30</v>
      </c>
    </row>
    <row r="3012" spans="1:3" x14ac:dyDescent="0.25">
      <c r="A3012" s="101">
        <v>440513</v>
      </c>
      <c r="B3012" s="101" t="s">
        <v>87</v>
      </c>
      <c r="C3012" s="101">
        <v>30</v>
      </c>
    </row>
    <row r="3013" spans="1:3" x14ac:dyDescent="0.25">
      <c r="A3013" s="101">
        <v>440514</v>
      </c>
      <c r="B3013" s="101" t="s">
        <v>87</v>
      </c>
      <c r="C3013" s="101">
        <v>30</v>
      </c>
    </row>
    <row r="3014" spans="1:3" x14ac:dyDescent="0.25">
      <c r="A3014" s="101">
        <v>440518</v>
      </c>
      <c r="B3014" s="101" t="s">
        <v>87</v>
      </c>
      <c r="C3014" s="101">
        <v>30</v>
      </c>
    </row>
    <row r="3015" spans="1:3" x14ac:dyDescent="0.25">
      <c r="A3015" s="101">
        <v>440522</v>
      </c>
      <c r="B3015" s="101" t="s">
        <v>87</v>
      </c>
      <c r="C3015" s="101">
        <v>30</v>
      </c>
    </row>
    <row r="3016" spans="1:3" x14ac:dyDescent="0.25">
      <c r="A3016" s="101">
        <v>440524</v>
      </c>
      <c r="B3016" s="101" t="s">
        <v>87</v>
      </c>
      <c r="C3016" s="101">
        <v>30</v>
      </c>
    </row>
    <row r="3017" spans="1:3" x14ac:dyDescent="0.25">
      <c r="A3017" s="101">
        <v>440525</v>
      </c>
      <c r="B3017" s="101" t="s">
        <v>87</v>
      </c>
      <c r="C3017" s="101">
        <v>30</v>
      </c>
    </row>
    <row r="3018" spans="1:3" x14ac:dyDescent="0.25">
      <c r="A3018" s="101">
        <v>440526</v>
      </c>
      <c r="B3018" s="101" t="s">
        <v>87</v>
      </c>
      <c r="C3018" s="101">
        <v>30</v>
      </c>
    </row>
    <row r="3019" spans="1:3" x14ac:dyDescent="0.25">
      <c r="A3019" s="101">
        <v>440527</v>
      </c>
      <c r="B3019" s="101" t="s">
        <v>87</v>
      </c>
      <c r="C3019" s="101">
        <v>30</v>
      </c>
    </row>
    <row r="3020" spans="1:3" x14ac:dyDescent="0.25">
      <c r="A3020" s="101">
        <v>440529</v>
      </c>
      <c r="B3020" s="101" t="s">
        <v>87</v>
      </c>
      <c r="C3020" s="101">
        <v>30</v>
      </c>
    </row>
    <row r="3021" spans="1:3" x14ac:dyDescent="0.25">
      <c r="A3021" s="101">
        <v>440530</v>
      </c>
      <c r="B3021" s="101" t="s">
        <v>87</v>
      </c>
      <c r="C3021" s="101">
        <v>30</v>
      </c>
    </row>
    <row r="3022" spans="1:3" x14ac:dyDescent="0.25">
      <c r="A3022" s="101">
        <v>440532</v>
      </c>
      <c r="B3022" s="101" t="s">
        <v>87</v>
      </c>
      <c r="C3022" s="101">
        <v>30</v>
      </c>
    </row>
    <row r="3023" spans="1:3" x14ac:dyDescent="0.25">
      <c r="A3023" s="101">
        <v>440535</v>
      </c>
      <c r="B3023" s="101" t="s">
        <v>87</v>
      </c>
      <c r="C3023" s="101">
        <v>30</v>
      </c>
    </row>
    <row r="3024" spans="1:3" x14ac:dyDescent="0.25">
      <c r="A3024" s="101">
        <v>440537</v>
      </c>
      <c r="B3024" s="101" t="s">
        <v>87</v>
      </c>
      <c r="C3024" s="101">
        <v>30</v>
      </c>
    </row>
    <row r="3025" spans="1:3" x14ac:dyDescent="0.25">
      <c r="A3025" s="101">
        <v>440538</v>
      </c>
      <c r="B3025" s="101" t="s">
        <v>87</v>
      </c>
      <c r="C3025" s="101">
        <v>30</v>
      </c>
    </row>
    <row r="3026" spans="1:3" x14ac:dyDescent="0.25">
      <c r="A3026" s="101">
        <v>440539</v>
      </c>
      <c r="B3026" s="101" t="s">
        <v>87</v>
      </c>
      <c r="C3026" s="101">
        <v>30</v>
      </c>
    </row>
    <row r="3027" spans="1:3" x14ac:dyDescent="0.25">
      <c r="A3027" s="101">
        <v>440540</v>
      </c>
      <c r="B3027" s="101" t="s">
        <v>87</v>
      </c>
      <c r="C3027" s="101">
        <v>30</v>
      </c>
    </row>
    <row r="3028" spans="1:3" x14ac:dyDescent="0.25">
      <c r="A3028" s="101">
        <v>440541</v>
      </c>
      <c r="B3028" s="101" t="s">
        <v>87</v>
      </c>
      <c r="C3028" s="101">
        <v>30</v>
      </c>
    </row>
    <row r="3029" spans="1:3" x14ac:dyDescent="0.25">
      <c r="A3029" s="101">
        <v>440542</v>
      </c>
      <c r="B3029" s="101" t="s">
        <v>87</v>
      </c>
      <c r="C3029" s="101">
        <v>30</v>
      </c>
    </row>
    <row r="3030" spans="1:3" x14ac:dyDescent="0.25">
      <c r="A3030" s="101">
        <v>440544</v>
      </c>
      <c r="B3030" s="101" t="s">
        <v>87</v>
      </c>
      <c r="C3030" s="101">
        <v>30</v>
      </c>
    </row>
    <row r="3031" spans="1:3" x14ac:dyDescent="0.25">
      <c r="A3031" s="101">
        <v>440547</v>
      </c>
      <c r="B3031" s="101" t="s">
        <v>87</v>
      </c>
      <c r="C3031" s="101">
        <v>30</v>
      </c>
    </row>
    <row r="3032" spans="1:3" x14ac:dyDescent="0.25">
      <c r="A3032" s="101">
        <v>440548</v>
      </c>
      <c r="B3032" s="101" t="s">
        <v>87</v>
      </c>
      <c r="C3032" s="101">
        <v>30</v>
      </c>
    </row>
    <row r="3033" spans="1:3" x14ac:dyDescent="0.25">
      <c r="A3033" s="101">
        <v>440549</v>
      </c>
      <c r="B3033" s="101" t="s">
        <v>87</v>
      </c>
      <c r="C3033" s="101">
        <v>30</v>
      </c>
    </row>
    <row r="3034" spans="1:3" x14ac:dyDescent="0.25">
      <c r="A3034" s="101">
        <v>440553</v>
      </c>
      <c r="B3034" s="101" t="s">
        <v>87</v>
      </c>
      <c r="C3034" s="101">
        <v>30</v>
      </c>
    </row>
    <row r="3035" spans="1:3" x14ac:dyDescent="0.25">
      <c r="A3035" s="101">
        <v>440554</v>
      </c>
      <c r="B3035" s="101" t="s">
        <v>87</v>
      </c>
      <c r="C3035" s="101">
        <v>30</v>
      </c>
    </row>
    <row r="3036" spans="1:3" x14ac:dyDescent="0.25">
      <c r="A3036" s="101">
        <v>440555</v>
      </c>
      <c r="B3036" s="101" t="s">
        <v>87</v>
      </c>
      <c r="C3036" s="101">
        <v>30</v>
      </c>
    </row>
    <row r="3037" spans="1:3" x14ac:dyDescent="0.25">
      <c r="A3037" s="101">
        <v>440556</v>
      </c>
      <c r="B3037" s="101" t="s">
        <v>87</v>
      </c>
      <c r="C3037" s="101">
        <v>30</v>
      </c>
    </row>
    <row r="3038" spans="1:3" x14ac:dyDescent="0.25">
      <c r="A3038" s="101">
        <v>440557</v>
      </c>
      <c r="B3038" s="101" t="s">
        <v>87</v>
      </c>
      <c r="C3038" s="101">
        <v>30</v>
      </c>
    </row>
    <row r="3039" spans="1:3" x14ac:dyDescent="0.25">
      <c r="A3039" s="101">
        <v>440560</v>
      </c>
      <c r="B3039" s="101" t="s">
        <v>87</v>
      </c>
      <c r="C3039" s="101">
        <v>30</v>
      </c>
    </row>
    <row r="3040" spans="1:3" x14ac:dyDescent="0.25">
      <c r="A3040" s="101">
        <v>440561</v>
      </c>
      <c r="B3040" s="101" t="s">
        <v>87</v>
      </c>
      <c r="C3040" s="101">
        <v>30</v>
      </c>
    </row>
    <row r="3041" spans="1:3" x14ac:dyDescent="0.25">
      <c r="A3041" s="101">
        <v>440562</v>
      </c>
      <c r="B3041" s="101" t="s">
        <v>87</v>
      </c>
      <c r="C3041" s="101">
        <v>30</v>
      </c>
    </row>
    <row r="3042" spans="1:3" x14ac:dyDescent="0.25">
      <c r="A3042" s="101">
        <v>440563</v>
      </c>
      <c r="B3042" s="101" t="s">
        <v>87</v>
      </c>
      <c r="C3042" s="101">
        <v>30</v>
      </c>
    </row>
    <row r="3043" spans="1:3" x14ac:dyDescent="0.25">
      <c r="A3043" s="101">
        <v>440566</v>
      </c>
      <c r="B3043" s="101" t="s">
        <v>87</v>
      </c>
      <c r="C3043" s="101">
        <v>30</v>
      </c>
    </row>
    <row r="3044" spans="1:3" x14ac:dyDescent="0.25">
      <c r="A3044" s="101">
        <v>440567</v>
      </c>
      <c r="B3044" s="101" t="s">
        <v>87</v>
      </c>
      <c r="C3044" s="101">
        <v>30</v>
      </c>
    </row>
    <row r="3045" spans="1:3" x14ac:dyDescent="0.25">
      <c r="A3045" s="101">
        <v>440568</v>
      </c>
      <c r="B3045" s="101" t="s">
        <v>87</v>
      </c>
      <c r="C3045" s="101">
        <v>30</v>
      </c>
    </row>
    <row r="3046" spans="1:3" x14ac:dyDescent="0.25">
      <c r="A3046" s="101">
        <v>440569</v>
      </c>
      <c r="B3046" s="101" t="s">
        <v>87</v>
      </c>
      <c r="C3046" s="101">
        <v>30</v>
      </c>
    </row>
    <row r="3047" spans="1:3" x14ac:dyDescent="0.25">
      <c r="A3047" s="101">
        <v>440570</v>
      </c>
      <c r="B3047" s="101" t="s">
        <v>87</v>
      </c>
      <c r="C3047" s="101">
        <v>30</v>
      </c>
    </row>
    <row r="3048" spans="1:3" x14ac:dyDescent="0.25">
      <c r="A3048" s="101">
        <v>440575</v>
      </c>
      <c r="B3048" s="101" t="s">
        <v>87</v>
      </c>
      <c r="C3048" s="101">
        <v>30</v>
      </c>
    </row>
    <row r="3049" spans="1:3" x14ac:dyDescent="0.25">
      <c r="A3049" s="101">
        <v>440578</v>
      </c>
      <c r="B3049" s="101" t="s">
        <v>87</v>
      </c>
      <c r="C3049" s="101">
        <v>30</v>
      </c>
    </row>
    <row r="3050" spans="1:3" x14ac:dyDescent="0.25">
      <c r="A3050" s="101">
        <v>440579</v>
      </c>
      <c r="B3050" s="101" t="s">
        <v>87</v>
      </c>
      <c r="C3050" s="101">
        <v>30</v>
      </c>
    </row>
    <row r="3051" spans="1:3" x14ac:dyDescent="0.25">
      <c r="A3051" s="101">
        <v>440580</v>
      </c>
      <c r="B3051" s="101" t="s">
        <v>87</v>
      </c>
      <c r="C3051" s="101">
        <v>30</v>
      </c>
    </row>
    <row r="3052" spans="1:3" x14ac:dyDescent="0.25">
      <c r="A3052" s="101">
        <v>440581</v>
      </c>
      <c r="B3052" s="101" t="s">
        <v>87</v>
      </c>
      <c r="C3052" s="101">
        <v>30</v>
      </c>
    </row>
    <row r="3053" spans="1:3" x14ac:dyDescent="0.25">
      <c r="A3053" s="101">
        <v>440582</v>
      </c>
      <c r="B3053" s="101" t="s">
        <v>87</v>
      </c>
      <c r="C3053" s="101">
        <v>30</v>
      </c>
    </row>
    <row r="3054" spans="1:3" x14ac:dyDescent="0.25">
      <c r="A3054" s="101">
        <v>440583</v>
      </c>
      <c r="B3054" s="101" t="s">
        <v>87</v>
      </c>
      <c r="C3054" s="101">
        <v>30</v>
      </c>
    </row>
    <row r="3055" spans="1:3" x14ac:dyDescent="0.25">
      <c r="A3055" s="101">
        <v>440584</v>
      </c>
      <c r="B3055" s="101" t="s">
        <v>87</v>
      </c>
      <c r="C3055" s="101">
        <v>30</v>
      </c>
    </row>
    <row r="3056" spans="1:3" x14ac:dyDescent="0.25">
      <c r="A3056" s="102">
        <v>440585</v>
      </c>
      <c r="B3056" s="102" t="s">
        <v>87</v>
      </c>
      <c r="C3056" s="102">
        <v>30</v>
      </c>
    </row>
    <row r="3057" spans="1:4" x14ac:dyDescent="0.25">
      <c r="A3057" s="101">
        <v>440586</v>
      </c>
      <c r="B3057" s="101" t="s">
        <v>87</v>
      </c>
      <c r="C3057" s="101">
        <v>30</v>
      </c>
    </row>
    <row r="3058" spans="1:4" x14ac:dyDescent="0.25">
      <c r="A3058" s="101">
        <v>440588</v>
      </c>
      <c r="B3058" s="101" t="s">
        <v>87</v>
      </c>
      <c r="C3058" s="101">
        <v>30</v>
      </c>
    </row>
    <row r="3059" spans="1:4" x14ac:dyDescent="0.25">
      <c r="A3059" s="101">
        <v>440589</v>
      </c>
      <c r="B3059" s="101" t="s">
        <v>87</v>
      </c>
      <c r="C3059" s="101">
        <v>30</v>
      </c>
    </row>
    <row r="3060" spans="1:4" x14ac:dyDescent="0.25">
      <c r="A3060" s="102">
        <v>440591</v>
      </c>
      <c r="B3060" s="102" t="s">
        <v>87</v>
      </c>
      <c r="C3060" s="101">
        <v>30</v>
      </c>
    </row>
    <row r="3061" spans="1:4" x14ac:dyDescent="0.25">
      <c r="A3061" s="102">
        <v>440592</v>
      </c>
      <c r="B3061" s="102" t="s">
        <v>87</v>
      </c>
      <c r="C3061" s="101">
        <v>30</v>
      </c>
    </row>
    <row r="3062" spans="1:4" x14ac:dyDescent="0.25">
      <c r="A3062" s="101">
        <v>440594</v>
      </c>
      <c r="B3062" s="101" t="s">
        <v>87</v>
      </c>
      <c r="C3062" s="101">
        <v>30</v>
      </c>
    </row>
    <row r="3063" spans="1:4" x14ac:dyDescent="0.25">
      <c r="A3063" s="102">
        <v>440595</v>
      </c>
      <c r="B3063" s="102" t="s">
        <v>87</v>
      </c>
      <c r="C3063" s="102">
        <v>30</v>
      </c>
    </row>
    <row r="3064" spans="1:4" x14ac:dyDescent="0.25">
      <c r="A3064" s="101">
        <v>440598</v>
      </c>
      <c r="B3064" s="101" t="s">
        <v>87</v>
      </c>
      <c r="C3064" s="101">
        <v>30</v>
      </c>
    </row>
    <row r="3065" spans="1:4" x14ac:dyDescent="0.25">
      <c r="A3065" s="102">
        <v>440600</v>
      </c>
      <c r="B3065" s="102" t="s">
        <v>87</v>
      </c>
      <c r="C3065" s="102">
        <v>30</v>
      </c>
    </row>
    <row r="3066" spans="1:4" x14ac:dyDescent="0.25">
      <c r="A3066" s="101">
        <v>440602</v>
      </c>
      <c r="B3066" s="101" t="s">
        <v>87</v>
      </c>
      <c r="C3066" s="101">
        <v>30</v>
      </c>
      <c r="D3066" s="74"/>
    </row>
    <row r="3067" spans="1:4" x14ac:dyDescent="0.25">
      <c r="A3067" s="102">
        <v>440603</v>
      </c>
      <c r="B3067" s="102" t="s">
        <v>87</v>
      </c>
      <c r="C3067" s="102">
        <v>30</v>
      </c>
    </row>
    <row r="3068" spans="1:4" x14ac:dyDescent="0.25">
      <c r="A3068" s="102">
        <v>440605</v>
      </c>
      <c r="B3068" s="102" t="s">
        <v>87</v>
      </c>
      <c r="C3068" s="102">
        <v>30</v>
      </c>
    </row>
    <row r="3069" spans="1:4" x14ac:dyDescent="0.25">
      <c r="A3069" s="102">
        <v>440614</v>
      </c>
      <c r="B3069" s="102" t="s">
        <v>87</v>
      </c>
      <c r="C3069" s="102">
        <v>30</v>
      </c>
    </row>
    <row r="3070" spans="1:4" x14ac:dyDescent="0.25">
      <c r="A3070" s="101">
        <v>449008</v>
      </c>
      <c r="B3070" s="101" t="s">
        <v>87</v>
      </c>
      <c r="C3070" s="101">
        <v>30</v>
      </c>
    </row>
    <row r="3071" spans="1:4" x14ac:dyDescent="0.25">
      <c r="A3071" s="101">
        <v>449030</v>
      </c>
      <c r="B3071" s="101" t="s">
        <v>87</v>
      </c>
      <c r="C3071" s="101">
        <v>30</v>
      </c>
    </row>
    <row r="3072" spans="1:4" x14ac:dyDescent="0.25">
      <c r="A3072" s="107">
        <v>440383</v>
      </c>
      <c r="B3072" s="107" t="s">
        <v>87</v>
      </c>
      <c r="C3072" s="107">
        <v>30</v>
      </c>
    </row>
    <row r="3073" spans="1:4" x14ac:dyDescent="0.25">
      <c r="A3073" s="107">
        <v>440593</v>
      </c>
      <c r="B3073" s="107" t="s">
        <v>87</v>
      </c>
      <c r="C3073" s="107">
        <v>30</v>
      </c>
    </row>
    <row r="3074" spans="1:4" x14ac:dyDescent="0.25">
      <c r="A3074" s="107">
        <v>440612</v>
      </c>
      <c r="B3074" s="107" t="s">
        <v>87</v>
      </c>
      <c r="C3074" s="107">
        <v>30</v>
      </c>
      <c r="D3074" s="74"/>
    </row>
    <row r="3075" spans="1:4" x14ac:dyDescent="0.25">
      <c r="A3075" s="101">
        <v>40080</v>
      </c>
      <c r="B3075" s="101" t="s">
        <v>86</v>
      </c>
      <c r="C3075" s="101">
        <v>31</v>
      </c>
    </row>
    <row r="3076" spans="1:4" x14ac:dyDescent="0.25">
      <c r="A3076" s="101">
        <v>430003</v>
      </c>
      <c r="B3076" s="101" t="s">
        <v>86</v>
      </c>
      <c r="C3076" s="101">
        <v>31</v>
      </c>
    </row>
    <row r="3077" spans="1:4" x14ac:dyDescent="0.25">
      <c r="A3077" s="101">
        <v>430004</v>
      </c>
      <c r="B3077" s="101" t="s">
        <v>86</v>
      </c>
      <c r="C3077" s="101">
        <v>31</v>
      </c>
    </row>
    <row r="3078" spans="1:4" x14ac:dyDescent="0.25">
      <c r="A3078" s="101">
        <v>430005</v>
      </c>
      <c r="B3078" s="101" t="s">
        <v>86</v>
      </c>
      <c r="C3078" s="101">
        <v>31</v>
      </c>
    </row>
    <row r="3079" spans="1:4" x14ac:dyDescent="0.25">
      <c r="A3079" s="101">
        <v>430006</v>
      </c>
      <c r="B3079" s="101" t="s">
        <v>86</v>
      </c>
      <c r="C3079" s="101">
        <v>31</v>
      </c>
    </row>
    <row r="3080" spans="1:4" x14ac:dyDescent="0.25">
      <c r="A3080" s="101">
        <v>430007</v>
      </c>
      <c r="B3080" s="101" t="s">
        <v>86</v>
      </c>
      <c r="C3080" s="101">
        <v>31</v>
      </c>
    </row>
    <row r="3081" spans="1:4" x14ac:dyDescent="0.25">
      <c r="A3081" s="101">
        <v>430009</v>
      </c>
      <c r="B3081" s="101" t="s">
        <v>86</v>
      </c>
      <c r="C3081" s="101">
        <v>31</v>
      </c>
    </row>
    <row r="3082" spans="1:4" x14ac:dyDescent="0.25">
      <c r="A3082" s="101">
        <v>430010</v>
      </c>
      <c r="B3082" s="101" t="s">
        <v>86</v>
      </c>
      <c r="C3082" s="101">
        <v>31</v>
      </c>
    </row>
    <row r="3083" spans="1:4" x14ac:dyDescent="0.25">
      <c r="A3083" s="101">
        <v>430011</v>
      </c>
      <c r="B3083" s="101" t="s">
        <v>86</v>
      </c>
      <c r="C3083" s="101">
        <v>31</v>
      </c>
    </row>
    <row r="3084" spans="1:4" x14ac:dyDescent="0.25">
      <c r="A3084" s="101">
        <v>430012</v>
      </c>
      <c r="B3084" s="101" t="s">
        <v>86</v>
      </c>
      <c r="C3084" s="101">
        <v>31</v>
      </c>
    </row>
    <row r="3085" spans="1:4" x14ac:dyDescent="0.25">
      <c r="A3085" s="101">
        <v>430013</v>
      </c>
      <c r="B3085" s="101" t="s">
        <v>86</v>
      </c>
      <c r="C3085" s="101">
        <v>31</v>
      </c>
    </row>
    <row r="3086" spans="1:4" x14ac:dyDescent="0.25">
      <c r="A3086" s="101">
        <v>430014</v>
      </c>
      <c r="B3086" s="101" t="s">
        <v>86</v>
      </c>
      <c r="C3086" s="101">
        <v>31</v>
      </c>
    </row>
    <row r="3087" spans="1:4" x14ac:dyDescent="0.25">
      <c r="A3087" s="101">
        <v>430017</v>
      </c>
      <c r="B3087" s="101" t="s">
        <v>86</v>
      </c>
      <c r="C3087" s="101">
        <v>31</v>
      </c>
    </row>
    <row r="3088" spans="1:4" x14ac:dyDescent="0.25">
      <c r="A3088" s="101">
        <v>430018</v>
      </c>
      <c r="B3088" s="101" t="s">
        <v>86</v>
      </c>
      <c r="C3088" s="101">
        <v>31</v>
      </c>
    </row>
    <row r="3089" spans="1:3" x14ac:dyDescent="0.25">
      <c r="A3089" s="101">
        <v>430019</v>
      </c>
      <c r="B3089" s="101" t="s">
        <v>86</v>
      </c>
      <c r="C3089" s="101">
        <v>31</v>
      </c>
    </row>
    <row r="3090" spans="1:3" x14ac:dyDescent="0.25">
      <c r="A3090" s="101">
        <v>430021</v>
      </c>
      <c r="B3090" s="101" t="s">
        <v>86</v>
      </c>
      <c r="C3090" s="101">
        <v>31</v>
      </c>
    </row>
    <row r="3091" spans="1:3" x14ac:dyDescent="0.25">
      <c r="A3091" s="101">
        <v>430024</v>
      </c>
      <c r="B3091" s="101" t="s">
        <v>86</v>
      </c>
      <c r="C3091" s="101">
        <v>31</v>
      </c>
    </row>
    <row r="3092" spans="1:3" x14ac:dyDescent="0.25">
      <c r="A3092" s="101">
        <v>430027</v>
      </c>
      <c r="B3092" s="101" t="s">
        <v>86</v>
      </c>
      <c r="C3092" s="101">
        <v>31</v>
      </c>
    </row>
    <row r="3093" spans="1:3" x14ac:dyDescent="0.25">
      <c r="A3093" s="101">
        <v>430029</v>
      </c>
      <c r="B3093" s="101" t="s">
        <v>86</v>
      </c>
      <c r="C3093" s="101">
        <v>31</v>
      </c>
    </row>
    <row r="3094" spans="1:3" x14ac:dyDescent="0.25">
      <c r="A3094" s="101">
        <v>430030</v>
      </c>
      <c r="B3094" s="101" t="s">
        <v>86</v>
      </c>
      <c r="C3094" s="101">
        <v>31</v>
      </c>
    </row>
    <row r="3095" spans="1:3" x14ac:dyDescent="0.25">
      <c r="A3095" s="101">
        <v>430031</v>
      </c>
      <c r="B3095" s="101" t="s">
        <v>86</v>
      </c>
      <c r="C3095" s="101">
        <v>31</v>
      </c>
    </row>
    <row r="3096" spans="1:3" x14ac:dyDescent="0.25">
      <c r="A3096" s="101">
        <v>430032</v>
      </c>
      <c r="B3096" s="101" t="s">
        <v>86</v>
      </c>
      <c r="C3096" s="101">
        <v>31</v>
      </c>
    </row>
    <row r="3097" spans="1:3" x14ac:dyDescent="0.25">
      <c r="A3097" s="101">
        <v>430035</v>
      </c>
      <c r="B3097" s="101" t="s">
        <v>86</v>
      </c>
      <c r="C3097" s="101">
        <v>31</v>
      </c>
    </row>
    <row r="3098" spans="1:3" x14ac:dyDescent="0.25">
      <c r="A3098" s="101">
        <v>430036</v>
      </c>
      <c r="B3098" s="101" t="s">
        <v>86</v>
      </c>
      <c r="C3098" s="101">
        <v>31</v>
      </c>
    </row>
    <row r="3099" spans="1:3" x14ac:dyDescent="0.25">
      <c r="A3099" s="101">
        <v>430038</v>
      </c>
      <c r="B3099" s="101" t="s">
        <v>86</v>
      </c>
      <c r="C3099" s="101">
        <v>31</v>
      </c>
    </row>
    <row r="3100" spans="1:3" x14ac:dyDescent="0.25">
      <c r="A3100" s="101">
        <v>430039</v>
      </c>
      <c r="B3100" s="101" t="s">
        <v>86</v>
      </c>
      <c r="C3100" s="101">
        <v>31</v>
      </c>
    </row>
    <row r="3101" spans="1:3" x14ac:dyDescent="0.25">
      <c r="A3101" s="101">
        <v>430040</v>
      </c>
      <c r="B3101" s="101" t="s">
        <v>86</v>
      </c>
      <c r="C3101" s="101">
        <v>31</v>
      </c>
    </row>
    <row r="3102" spans="1:3" x14ac:dyDescent="0.25">
      <c r="A3102" s="101">
        <v>430042</v>
      </c>
      <c r="B3102" s="101" t="s">
        <v>86</v>
      </c>
      <c r="C3102" s="101">
        <v>31</v>
      </c>
    </row>
    <row r="3103" spans="1:3" x14ac:dyDescent="0.25">
      <c r="A3103" s="101">
        <v>430043</v>
      </c>
      <c r="B3103" s="101" t="s">
        <v>86</v>
      </c>
      <c r="C3103" s="101">
        <v>31</v>
      </c>
    </row>
    <row r="3104" spans="1:3" x14ac:dyDescent="0.25">
      <c r="A3104" s="101">
        <v>430048</v>
      </c>
      <c r="B3104" s="101" t="s">
        <v>86</v>
      </c>
      <c r="C3104" s="101">
        <v>31</v>
      </c>
    </row>
    <row r="3105" spans="1:3" x14ac:dyDescent="0.25">
      <c r="A3105" s="101">
        <v>430054</v>
      </c>
      <c r="B3105" s="101" t="s">
        <v>86</v>
      </c>
      <c r="C3105" s="101">
        <v>31</v>
      </c>
    </row>
    <row r="3106" spans="1:3" x14ac:dyDescent="0.25">
      <c r="A3106" s="101">
        <v>430055</v>
      </c>
      <c r="B3106" s="101" t="s">
        <v>86</v>
      </c>
      <c r="C3106" s="101">
        <v>31</v>
      </c>
    </row>
    <row r="3107" spans="1:3" x14ac:dyDescent="0.25">
      <c r="A3107" s="101">
        <v>430056</v>
      </c>
      <c r="B3107" s="101" t="s">
        <v>86</v>
      </c>
      <c r="C3107" s="101">
        <v>31</v>
      </c>
    </row>
    <row r="3108" spans="1:3" x14ac:dyDescent="0.25">
      <c r="A3108" s="101">
        <v>430057</v>
      </c>
      <c r="B3108" s="101" t="s">
        <v>86</v>
      </c>
      <c r="C3108" s="101">
        <v>31</v>
      </c>
    </row>
    <row r="3109" spans="1:3" x14ac:dyDescent="0.25">
      <c r="A3109" s="101">
        <v>430058</v>
      </c>
      <c r="B3109" s="101" t="s">
        <v>86</v>
      </c>
      <c r="C3109" s="101">
        <v>31</v>
      </c>
    </row>
    <row r="3110" spans="1:3" x14ac:dyDescent="0.25">
      <c r="A3110" s="101">
        <v>430059</v>
      </c>
      <c r="B3110" s="101" t="s">
        <v>86</v>
      </c>
      <c r="C3110" s="101">
        <v>31</v>
      </c>
    </row>
    <row r="3111" spans="1:3" x14ac:dyDescent="0.25">
      <c r="A3111" s="101">
        <v>430061</v>
      </c>
      <c r="B3111" s="101" t="s">
        <v>86</v>
      </c>
      <c r="C3111" s="101">
        <v>31</v>
      </c>
    </row>
    <row r="3112" spans="1:3" x14ac:dyDescent="0.25">
      <c r="A3112" s="101">
        <v>430062</v>
      </c>
      <c r="B3112" s="101" t="s">
        <v>86</v>
      </c>
      <c r="C3112" s="101">
        <v>31</v>
      </c>
    </row>
    <row r="3113" spans="1:3" x14ac:dyDescent="0.25">
      <c r="A3113" s="101">
        <v>430063</v>
      </c>
      <c r="B3113" s="101" t="s">
        <v>86</v>
      </c>
      <c r="C3113" s="101">
        <v>31</v>
      </c>
    </row>
    <row r="3114" spans="1:3" x14ac:dyDescent="0.25">
      <c r="A3114" s="101">
        <v>430064</v>
      </c>
      <c r="B3114" s="101" t="s">
        <v>86</v>
      </c>
      <c r="C3114" s="101">
        <v>31</v>
      </c>
    </row>
    <row r="3115" spans="1:3" x14ac:dyDescent="0.25">
      <c r="A3115" s="101">
        <v>430065</v>
      </c>
      <c r="B3115" s="101" t="s">
        <v>86</v>
      </c>
      <c r="C3115" s="101">
        <v>31</v>
      </c>
    </row>
    <row r="3116" spans="1:3" x14ac:dyDescent="0.25">
      <c r="A3116" s="101">
        <v>430066</v>
      </c>
      <c r="B3116" s="101" t="s">
        <v>86</v>
      </c>
      <c r="C3116" s="101">
        <v>31</v>
      </c>
    </row>
    <row r="3117" spans="1:3" x14ac:dyDescent="0.25">
      <c r="A3117" s="101">
        <v>430067</v>
      </c>
      <c r="B3117" s="101" t="s">
        <v>86</v>
      </c>
      <c r="C3117" s="101">
        <v>31</v>
      </c>
    </row>
    <row r="3118" spans="1:3" x14ac:dyDescent="0.25">
      <c r="A3118" s="101">
        <v>430068</v>
      </c>
      <c r="B3118" s="101" t="s">
        <v>86</v>
      </c>
      <c r="C3118" s="101">
        <v>31</v>
      </c>
    </row>
    <row r="3119" spans="1:3" x14ac:dyDescent="0.25">
      <c r="A3119" s="101">
        <v>430069</v>
      </c>
      <c r="B3119" s="101" t="s">
        <v>86</v>
      </c>
      <c r="C3119" s="101">
        <v>31</v>
      </c>
    </row>
    <row r="3120" spans="1:3" x14ac:dyDescent="0.25">
      <c r="A3120" s="101">
        <v>430070</v>
      </c>
      <c r="B3120" s="101" t="s">
        <v>86</v>
      </c>
      <c r="C3120" s="101">
        <v>31</v>
      </c>
    </row>
    <row r="3121" spans="1:4" x14ac:dyDescent="0.25">
      <c r="A3121" s="101">
        <v>430071</v>
      </c>
      <c r="B3121" s="101" t="s">
        <v>86</v>
      </c>
      <c r="C3121" s="101">
        <v>31</v>
      </c>
    </row>
    <row r="3122" spans="1:4" x14ac:dyDescent="0.25">
      <c r="A3122" s="101">
        <v>430072</v>
      </c>
      <c r="B3122" s="101" t="s">
        <v>86</v>
      </c>
      <c r="C3122" s="101">
        <v>31</v>
      </c>
    </row>
    <row r="3123" spans="1:4" x14ac:dyDescent="0.25">
      <c r="A3123" s="101">
        <v>430073</v>
      </c>
      <c r="B3123" s="101" t="s">
        <v>86</v>
      </c>
      <c r="C3123" s="101">
        <v>31</v>
      </c>
    </row>
    <row r="3124" spans="1:4" x14ac:dyDescent="0.25">
      <c r="A3124" s="101">
        <v>430077</v>
      </c>
      <c r="B3124" s="101" t="s">
        <v>86</v>
      </c>
      <c r="C3124" s="101">
        <v>31</v>
      </c>
    </row>
    <row r="3125" spans="1:4" x14ac:dyDescent="0.25">
      <c r="A3125" s="101">
        <v>430080</v>
      </c>
      <c r="B3125" s="101" t="s">
        <v>86</v>
      </c>
      <c r="C3125" s="101">
        <v>31</v>
      </c>
    </row>
    <row r="3126" spans="1:4" x14ac:dyDescent="0.25">
      <c r="A3126" s="101">
        <v>430082</v>
      </c>
      <c r="B3126" s="101" t="s">
        <v>86</v>
      </c>
      <c r="C3126" s="101">
        <v>31</v>
      </c>
    </row>
    <row r="3127" spans="1:4" x14ac:dyDescent="0.25">
      <c r="A3127" s="101">
        <v>430083</v>
      </c>
      <c r="B3127" s="101" t="s">
        <v>86</v>
      </c>
      <c r="C3127" s="101">
        <v>31</v>
      </c>
    </row>
    <row r="3128" spans="1:4" x14ac:dyDescent="0.25">
      <c r="A3128" s="101">
        <v>430084</v>
      </c>
      <c r="B3128" s="101" t="s">
        <v>86</v>
      </c>
      <c r="C3128" s="101">
        <v>31</v>
      </c>
    </row>
    <row r="3129" spans="1:4" x14ac:dyDescent="0.25">
      <c r="A3129" s="101">
        <v>430085</v>
      </c>
      <c r="B3129" s="101" t="s">
        <v>86</v>
      </c>
      <c r="C3129" s="101">
        <v>31</v>
      </c>
    </row>
    <row r="3130" spans="1:4" x14ac:dyDescent="0.25">
      <c r="A3130" s="101">
        <v>430088</v>
      </c>
      <c r="B3130" s="101" t="s">
        <v>86</v>
      </c>
      <c r="C3130" s="101">
        <v>31</v>
      </c>
    </row>
    <row r="3131" spans="1:4" x14ac:dyDescent="0.25">
      <c r="A3131" s="101">
        <v>430089</v>
      </c>
      <c r="B3131" s="101" t="s">
        <v>86</v>
      </c>
      <c r="C3131" s="101">
        <v>31</v>
      </c>
    </row>
    <row r="3132" spans="1:4" x14ac:dyDescent="0.25">
      <c r="A3132" s="101">
        <v>430090</v>
      </c>
      <c r="B3132" s="101" t="s">
        <v>86</v>
      </c>
      <c r="C3132" s="101">
        <v>31</v>
      </c>
    </row>
    <row r="3133" spans="1:4" x14ac:dyDescent="0.25">
      <c r="A3133" s="101">
        <v>430093</v>
      </c>
      <c r="B3133" s="101" t="s">
        <v>86</v>
      </c>
      <c r="C3133" s="101">
        <v>31</v>
      </c>
      <c r="D3133" s="74"/>
    </row>
    <row r="3134" spans="1:4" x14ac:dyDescent="0.25">
      <c r="A3134" s="101">
        <v>430094</v>
      </c>
      <c r="B3134" s="101" t="s">
        <v>86</v>
      </c>
      <c r="C3134" s="101">
        <v>31</v>
      </c>
    </row>
    <row r="3135" spans="1:4" x14ac:dyDescent="0.25">
      <c r="A3135" s="102">
        <v>430095</v>
      </c>
      <c r="B3135" s="102" t="s">
        <v>86</v>
      </c>
      <c r="C3135" s="101">
        <v>31</v>
      </c>
    </row>
    <row r="3136" spans="1:4" x14ac:dyDescent="0.25">
      <c r="A3136" s="102">
        <v>430097</v>
      </c>
      <c r="B3136" s="102" t="s">
        <v>86</v>
      </c>
      <c r="C3136" s="102">
        <v>31</v>
      </c>
    </row>
    <row r="3137" spans="1:3" x14ac:dyDescent="0.25">
      <c r="A3137" s="101">
        <v>430104</v>
      </c>
      <c r="B3137" s="101" t="s">
        <v>86</v>
      </c>
      <c r="C3137" s="101">
        <v>31</v>
      </c>
    </row>
    <row r="3138" spans="1:3" x14ac:dyDescent="0.25">
      <c r="A3138" s="101">
        <v>439031</v>
      </c>
      <c r="B3138" s="101" t="s">
        <v>86</v>
      </c>
      <c r="C3138" s="101">
        <v>31</v>
      </c>
    </row>
    <row r="3139" spans="1:3" x14ac:dyDescent="0.25">
      <c r="A3139" s="101">
        <v>160008</v>
      </c>
      <c r="B3139" s="101" t="s">
        <v>85</v>
      </c>
      <c r="C3139" s="101">
        <v>32</v>
      </c>
    </row>
    <row r="3140" spans="1:3" x14ac:dyDescent="0.25">
      <c r="A3140" s="101">
        <v>160011</v>
      </c>
      <c r="B3140" s="101" t="s">
        <v>85</v>
      </c>
      <c r="C3140" s="101">
        <v>32</v>
      </c>
    </row>
    <row r="3141" spans="1:3" x14ac:dyDescent="0.25">
      <c r="A3141" s="101">
        <v>160012</v>
      </c>
      <c r="B3141" s="101" t="s">
        <v>85</v>
      </c>
      <c r="C3141" s="101">
        <v>32</v>
      </c>
    </row>
    <row r="3142" spans="1:3" x14ac:dyDescent="0.25">
      <c r="A3142" s="101">
        <v>160013</v>
      </c>
      <c r="B3142" s="101" t="s">
        <v>85</v>
      </c>
      <c r="C3142" s="101">
        <v>32</v>
      </c>
    </row>
    <row r="3143" spans="1:3" x14ac:dyDescent="0.25">
      <c r="A3143" s="101">
        <v>160014</v>
      </c>
      <c r="B3143" s="101" t="s">
        <v>85</v>
      </c>
      <c r="C3143" s="101">
        <v>32</v>
      </c>
    </row>
    <row r="3144" spans="1:3" x14ac:dyDescent="0.25">
      <c r="A3144" s="101">
        <v>160015</v>
      </c>
      <c r="B3144" s="101" t="s">
        <v>85</v>
      </c>
      <c r="C3144" s="101">
        <v>32</v>
      </c>
    </row>
    <row r="3145" spans="1:3" x14ac:dyDescent="0.25">
      <c r="A3145" s="101">
        <v>160016</v>
      </c>
      <c r="B3145" s="101" t="s">
        <v>85</v>
      </c>
      <c r="C3145" s="101">
        <v>32</v>
      </c>
    </row>
    <row r="3146" spans="1:3" x14ac:dyDescent="0.25">
      <c r="A3146" s="101">
        <v>160017</v>
      </c>
      <c r="B3146" s="101" t="s">
        <v>85</v>
      </c>
      <c r="C3146" s="101">
        <v>32</v>
      </c>
    </row>
    <row r="3147" spans="1:3" x14ac:dyDescent="0.25">
      <c r="A3147" s="101">
        <v>160018</v>
      </c>
      <c r="B3147" s="101" t="s">
        <v>85</v>
      </c>
      <c r="C3147" s="101">
        <v>32</v>
      </c>
    </row>
    <row r="3148" spans="1:3" x14ac:dyDescent="0.25">
      <c r="A3148" s="101">
        <v>160021</v>
      </c>
      <c r="B3148" s="101" t="s">
        <v>85</v>
      </c>
      <c r="C3148" s="101">
        <v>32</v>
      </c>
    </row>
    <row r="3149" spans="1:3" x14ac:dyDescent="0.25">
      <c r="A3149" s="101">
        <v>160024</v>
      </c>
      <c r="B3149" s="101" t="s">
        <v>85</v>
      </c>
      <c r="C3149" s="101">
        <v>32</v>
      </c>
    </row>
    <row r="3150" spans="1:3" x14ac:dyDescent="0.25">
      <c r="A3150" s="101">
        <v>160025</v>
      </c>
      <c r="B3150" s="101" t="s">
        <v>85</v>
      </c>
      <c r="C3150" s="101">
        <v>32</v>
      </c>
    </row>
    <row r="3151" spans="1:3" x14ac:dyDescent="0.25">
      <c r="A3151" s="101">
        <v>160026</v>
      </c>
      <c r="B3151" s="101" t="s">
        <v>85</v>
      </c>
      <c r="C3151" s="101">
        <v>32</v>
      </c>
    </row>
    <row r="3152" spans="1:3" x14ac:dyDescent="0.25">
      <c r="A3152" s="101">
        <v>160027</v>
      </c>
      <c r="B3152" s="101" t="s">
        <v>85</v>
      </c>
      <c r="C3152" s="101">
        <v>32</v>
      </c>
    </row>
    <row r="3153" spans="1:3" x14ac:dyDescent="0.25">
      <c r="A3153" s="101">
        <v>160028</v>
      </c>
      <c r="B3153" s="101" t="s">
        <v>85</v>
      </c>
      <c r="C3153" s="101">
        <v>32</v>
      </c>
    </row>
    <row r="3154" spans="1:3" x14ac:dyDescent="0.25">
      <c r="A3154" s="101">
        <v>160029</v>
      </c>
      <c r="B3154" s="101" t="s">
        <v>85</v>
      </c>
      <c r="C3154" s="101">
        <v>32</v>
      </c>
    </row>
    <row r="3155" spans="1:3" x14ac:dyDescent="0.25">
      <c r="A3155" s="101">
        <v>160030</v>
      </c>
      <c r="B3155" s="101" t="s">
        <v>85</v>
      </c>
      <c r="C3155" s="101">
        <v>32</v>
      </c>
    </row>
    <row r="3156" spans="1:3" x14ac:dyDescent="0.25">
      <c r="A3156" s="101">
        <v>160031</v>
      </c>
      <c r="B3156" s="101" t="s">
        <v>85</v>
      </c>
      <c r="C3156" s="101">
        <v>32</v>
      </c>
    </row>
    <row r="3157" spans="1:3" x14ac:dyDescent="0.25">
      <c r="A3157" s="101">
        <v>160032</v>
      </c>
      <c r="B3157" s="101" t="s">
        <v>85</v>
      </c>
      <c r="C3157" s="101">
        <v>32</v>
      </c>
    </row>
    <row r="3158" spans="1:3" x14ac:dyDescent="0.25">
      <c r="A3158" s="101">
        <v>160033</v>
      </c>
      <c r="B3158" s="101" t="s">
        <v>85</v>
      </c>
      <c r="C3158" s="101">
        <v>32</v>
      </c>
    </row>
    <row r="3159" spans="1:3" x14ac:dyDescent="0.25">
      <c r="A3159" s="101">
        <v>160034</v>
      </c>
      <c r="B3159" s="101" t="s">
        <v>85</v>
      </c>
      <c r="C3159" s="101">
        <v>32</v>
      </c>
    </row>
    <row r="3160" spans="1:3" x14ac:dyDescent="0.25">
      <c r="A3160" s="101">
        <v>160035</v>
      </c>
      <c r="B3160" s="101" t="s">
        <v>85</v>
      </c>
      <c r="C3160" s="101">
        <v>32</v>
      </c>
    </row>
    <row r="3161" spans="1:3" x14ac:dyDescent="0.25">
      <c r="A3161" s="101">
        <v>160036</v>
      </c>
      <c r="B3161" s="101" t="s">
        <v>85</v>
      </c>
      <c r="C3161" s="101">
        <v>32</v>
      </c>
    </row>
    <row r="3162" spans="1:3" x14ac:dyDescent="0.25">
      <c r="A3162" s="101">
        <v>160037</v>
      </c>
      <c r="B3162" s="101" t="s">
        <v>85</v>
      </c>
      <c r="C3162" s="101">
        <v>32</v>
      </c>
    </row>
    <row r="3163" spans="1:3" x14ac:dyDescent="0.25">
      <c r="A3163" s="101">
        <v>160039</v>
      </c>
      <c r="B3163" s="101" t="s">
        <v>85</v>
      </c>
      <c r="C3163" s="101">
        <v>32</v>
      </c>
    </row>
    <row r="3164" spans="1:3" x14ac:dyDescent="0.25">
      <c r="A3164" s="101">
        <v>160040</v>
      </c>
      <c r="B3164" s="101" t="s">
        <v>85</v>
      </c>
      <c r="C3164" s="101">
        <v>32</v>
      </c>
    </row>
    <row r="3165" spans="1:3" x14ac:dyDescent="0.25">
      <c r="A3165" s="101">
        <v>160042</v>
      </c>
      <c r="B3165" s="101" t="s">
        <v>85</v>
      </c>
      <c r="C3165" s="101">
        <v>32</v>
      </c>
    </row>
    <row r="3166" spans="1:3" x14ac:dyDescent="0.25">
      <c r="A3166" s="101">
        <v>160043</v>
      </c>
      <c r="B3166" s="101" t="s">
        <v>85</v>
      </c>
      <c r="C3166" s="101">
        <v>32</v>
      </c>
    </row>
    <row r="3167" spans="1:3" x14ac:dyDescent="0.25">
      <c r="A3167" s="101">
        <v>160044</v>
      </c>
      <c r="B3167" s="101" t="s">
        <v>85</v>
      </c>
      <c r="C3167" s="101">
        <v>32</v>
      </c>
    </row>
    <row r="3168" spans="1:3" x14ac:dyDescent="0.25">
      <c r="A3168" s="101">
        <v>160046</v>
      </c>
      <c r="B3168" s="101" t="s">
        <v>85</v>
      </c>
      <c r="C3168" s="101">
        <v>32</v>
      </c>
    </row>
    <row r="3169" spans="1:3" x14ac:dyDescent="0.25">
      <c r="A3169" s="101">
        <v>160047</v>
      </c>
      <c r="B3169" s="101" t="s">
        <v>85</v>
      </c>
      <c r="C3169" s="101">
        <v>32</v>
      </c>
    </row>
    <row r="3170" spans="1:3" x14ac:dyDescent="0.25">
      <c r="A3170" s="101">
        <v>160048</v>
      </c>
      <c r="B3170" s="101" t="s">
        <v>85</v>
      </c>
      <c r="C3170" s="101">
        <v>32</v>
      </c>
    </row>
    <row r="3171" spans="1:3" x14ac:dyDescent="0.25">
      <c r="A3171" s="101">
        <v>160049</v>
      </c>
      <c r="B3171" s="101" t="s">
        <v>85</v>
      </c>
      <c r="C3171" s="101">
        <v>32</v>
      </c>
    </row>
    <row r="3172" spans="1:3" x14ac:dyDescent="0.25">
      <c r="A3172" s="101">
        <v>160050</v>
      </c>
      <c r="B3172" s="101" t="s">
        <v>85</v>
      </c>
      <c r="C3172" s="101">
        <v>32</v>
      </c>
    </row>
    <row r="3173" spans="1:3" x14ac:dyDescent="0.25">
      <c r="A3173" s="101">
        <v>160052</v>
      </c>
      <c r="B3173" s="101" t="s">
        <v>85</v>
      </c>
      <c r="C3173" s="101">
        <v>32</v>
      </c>
    </row>
    <row r="3174" spans="1:3" x14ac:dyDescent="0.25">
      <c r="A3174" s="101">
        <v>160053</v>
      </c>
      <c r="B3174" s="101" t="s">
        <v>85</v>
      </c>
      <c r="C3174" s="101">
        <v>32</v>
      </c>
    </row>
    <row r="3175" spans="1:3" x14ac:dyDescent="0.25">
      <c r="A3175" s="101">
        <v>160054</v>
      </c>
      <c r="B3175" s="101" t="s">
        <v>85</v>
      </c>
      <c r="C3175" s="101">
        <v>32</v>
      </c>
    </row>
    <row r="3176" spans="1:3" x14ac:dyDescent="0.25">
      <c r="A3176" s="101">
        <v>160055</v>
      </c>
      <c r="B3176" s="101" t="s">
        <v>85</v>
      </c>
      <c r="C3176" s="101">
        <v>32</v>
      </c>
    </row>
    <row r="3177" spans="1:3" x14ac:dyDescent="0.25">
      <c r="A3177" s="101">
        <v>160057</v>
      </c>
      <c r="B3177" s="101" t="s">
        <v>85</v>
      </c>
      <c r="C3177" s="101">
        <v>32</v>
      </c>
    </row>
    <row r="3178" spans="1:3" x14ac:dyDescent="0.25">
      <c r="A3178" s="101">
        <v>160059</v>
      </c>
      <c r="B3178" s="101" t="s">
        <v>85</v>
      </c>
      <c r="C3178" s="101">
        <v>32</v>
      </c>
    </row>
    <row r="3179" spans="1:3" x14ac:dyDescent="0.25">
      <c r="A3179" s="101">
        <v>160060</v>
      </c>
      <c r="B3179" s="101" t="s">
        <v>85</v>
      </c>
      <c r="C3179" s="101">
        <v>32</v>
      </c>
    </row>
    <row r="3180" spans="1:3" x14ac:dyDescent="0.25">
      <c r="A3180" s="101">
        <v>160061</v>
      </c>
      <c r="B3180" s="101" t="s">
        <v>85</v>
      </c>
      <c r="C3180" s="101">
        <v>32</v>
      </c>
    </row>
    <row r="3181" spans="1:3" x14ac:dyDescent="0.25">
      <c r="A3181" s="101">
        <v>160062</v>
      </c>
      <c r="B3181" s="101" t="s">
        <v>85</v>
      </c>
      <c r="C3181" s="101">
        <v>32</v>
      </c>
    </row>
    <row r="3182" spans="1:3" x14ac:dyDescent="0.25">
      <c r="A3182" s="101">
        <v>160063</v>
      </c>
      <c r="B3182" s="101" t="s">
        <v>85</v>
      </c>
      <c r="C3182" s="101">
        <v>32</v>
      </c>
    </row>
    <row r="3183" spans="1:3" x14ac:dyDescent="0.25">
      <c r="A3183" s="101">
        <v>160064</v>
      </c>
      <c r="B3183" s="101" t="s">
        <v>85</v>
      </c>
      <c r="C3183" s="101">
        <v>32</v>
      </c>
    </row>
    <row r="3184" spans="1:3" x14ac:dyDescent="0.25">
      <c r="A3184" s="101">
        <v>160065</v>
      </c>
      <c r="B3184" s="101" t="s">
        <v>85</v>
      </c>
      <c r="C3184" s="101">
        <v>32</v>
      </c>
    </row>
    <row r="3185" spans="1:3" x14ac:dyDescent="0.25">
      <c r="A3185" s="101">
        <v>160066</v>
      </c>
      <c r="B3185" s="101" t="s">
        <v>85</v>
      </c>
      <c r="C3185" s="101">
        <v>32</v>
      </c>
    </row>
    <row r="3186" spans="1:3" x14ac:dyDescent="0.25">
      <c r="A3186" s="101">
        <v>160068</v>
      </c>
      <c r="B3186" s="101" t="s">
        <v>85</v>
      </c>
      <c r="C3186" s="101">
        <v>32</v>
      </c>
    </row>
    <row r="3187" spans="1:3" x14ac:dyDescent="0.25">
      <c r="A3187" s="101">
        <v>160069</v>
      </c>
      <c r="B3187" s="101" t="s">
        <v>85</v>
      </c>
      <c r="C3187" s="101">
        <v>32</v>
      </c>
    </row>
    <row r="3188" spans="1:3" x14ac:dyDescent="0.25">
      <c r="A3188" s="101">
        <v>160071</v>
      </c>
      <c r="B3188" s="101" t="s">
        <v>85</v>
      </c>
      <c r="C3188" s="101">
        <v>32</v>
      </c>
    </row>
    <row r="3189" spans="1:3" x14ac:dyDescent="0.25">
      <c r="A3189" s="101">
        <v>160072</v>
      </c>
      <c r="B3189" s="101" t="s">
        <v>85</v>
      </c>
      <c r="C3189" s="101">
        <v>32</v>
      </c>
    </row>
    <row r="3190" spans="1:3" x14ac:dyDescent="0.25">
      <c r="A3190" s="101">
        <v>160073</v>
      </c>
      <c r="B3190" s="101" t="s">
        <v>85</v>
      </c>
      <c r="C3190" s="101">
        <v>32</v>
      </c>
    </row>
    <row r="3191" spans="1:3" x14ac:dyDescent="0.25">
      <c r="A3191" s="101">
        <v>160075</v>
      </c>
      <c r="B3191" s="101" t="s">
        <v>85</v>
      </c>
      <c r="C3191" s="101">
        <v>32</v>
      </c>
    </row>
    <row r="3192" spans="1:3" x14ac:dyDescent="0.25">
      <c r="A3192" s="101">
        <v>160076</v>
      </c>
      <c r="B3192" s="101" t="s">
        <v>85</v>
      </c>
      <c r="C3192" s="101">
        <v>32</v>
      </c>
    </row>
    <row r="3193" spans="1:3" x14ac:dyDescent="0.25">
      <c r="A3193" s="101">
        <v>160077</v>
      </c>
      <c r="B3193" s="101" t="s">
        <v>85</v>
      </c>
      <c r="C3193" s="101">
        <v>32</v>
      </c>
    </row>
    <row r="3194" spans="1:3" x14ac:dyDescent="0.25">
      <c r="A3194" s="101">
        <v>160078</v>
      </c>
      <c r="B3194" s="101" t="s">
        <v>85</v>
      </c>
      <c r="C3194" s="101">
        <v>32</v>
      </c>
    </row>
    <row r="3195" spans="1:3" x14ac:dyDescent="0.25">
      <c r="A3195" s="101">
        <v>160080</v>
      </c>
      <c r="B3195" s="101" t="s">
        <v>85</v>
      </c>
      <c r="C3195" s="101">
        <v>32</v>
      </c>
    </row>
    <row r="3196" spans="1:3" x14ac:dyDescent="0.25">
      <c r="A3196" s="101">
        <v>160081</v>
      </c>
      <c r="B3196" s="101" t="s">
        <v>85</v>
      </c>
      <c r="C3196" s="101">
        <v>32</v>
      </c>
    </row>
    <row r="3197" spans="1:3" x14ac:dyDescent="0.25">
      <c r="A3197" s="101">
        <v>160082</v>
      </c>
      <c r="B3197" s="101" t="s">
        <v>85</v>
      </c>
      <c r="C3197" s="101">
        <v>32</v>
      </c>
    </row>
    <row r="3198" spans="1:3" x14ac:dyDescent="0.25">
      <c r="A3198" s="101">
        <v>160084</v>
      </c>
      <c r="B3198" s="101" t="s">
        <v>85</v>
      </c>
      <c r="C3198" s="101">
        <v>32</v>
      </c>
    </row>
    <row r="3199" spans="1:3" x14ac:dyDescent="0.25">
      <c r="A3199" s="101">
        <v>160085</v>
      </c>
      <c r="B3199" s="101" t="s">
        <v>85</v>
      </c>
      <c r="C3199" s="101">
        <v>32</v>
      </c>
    </row>
    <row r="3200" spans="1:3" x14ac:dyDescent="0.25">
      <c r="A3200" s="101">
        <v>160086</v>
      </c>
      <c r="B3200" s="101" t="s">
        <v>85</v>
      </c>
      <c r="C3200" s="101">
        <v>32</v>
      </c>
    </row>
    <row r="3201" spans="1:3" x14ac:dyDescent="0.25">
      <c r="A3201" s="101">
        <v>160087</v>
      </c>
      <c r="B3201" s="101" t="s">
        <v>85</v>
      </c>
      <c r="C3201" s="101">
        <v>32</v>
      </c>
    </row>
    <row r="3202" spans="1:3" x14ac:dyDescent="0.25">
      <c r="A3202" s="101">
        <v>160089</v>
      </c>
      <c r="B3202" s="101" t="s">
        <v>85</v>
      </c>
      <c r="C3202" s="101">
        <v>32</v>
      </c>
    </row>
    <row r="3203" spans="1:3" x14ac:dyDescent="0.25">
      <c r="A3203" s="101">
        <v>160090</v>
      </c>
      <c r="B3203" s="101" t="s">
        <v>85</v>
      </c>
      <c r="C3203" s="101">
        <v>32</v>
      </c>
    </row>
    <row r="3204" spans="1:3" x14ac:dyDescent="0.25">
      <c r="A3204" s="101">
        <v>160091</v>
      </c>
      <c r="B3204" s="101" t="s">
        <v>85</v>
      </c>
      <c r="C3204" s="101">
        <v>32</v>
      </c>
    </row>
    <row r="3205" spans="1:3" x14ac:dyDescent="0.25">
      <c r="A3205" s="101">
        <v>160092</v>
      </c>
      <c r="B3205" s="101" t="s">
        <v>85</v>
      </c>
      <c r="C3205" s="101">
        <v>32</v>
      </c>
    </row>
    <row r="3206" spans="1:3" x14ac:dyDescent="0.25">
      <c r="A3206" s="101">
        <v>160093</v>
      </c>
      <c r="B3206" s="101" t="s">
        <v>85</v>
      </c>
      <c r="C3206" s="101">
        <v>32</v>
      </c>
    </row>
    <row r="3207" spans="1:3" x14ac:dyDescent="0.25">
      <c r="A3207" s="101">
        <v>160094</v>
      </c>
      <c r="B3207" s="101" t="s">
        <v>85</v>
      </c>
      <c r="C3207" s="101">
        <v>32</v>
      </c>
    </row>
    <row r="3208" spans="1:3" x14ac:dyDescent="0.25">
      <c r="A3208" s="101">
        <v>160096</v>
      </c>
      <c r="B3208" s="101" t="s">
        <v>85</v>
      </c>
      <c r="C3208" s="101">
        <v>32</v>
      </c>
    </row>
    <row r="3209" spans="1:3" x14ac:dyDescent="0.25">
      <c r="A3209" s="101">
        <v>160097</v>
      </c>
      <c r="B3209" s="101" t="s">
        <v>85</v>
      </c>
      <c r="C3209" s="101">
        <v>32</v>
      </c>
    </row>
    <row r="3210" spans="1:3" x14ac:dyDescent="0.25">
      <c r="A3210" s="101">
        <v>160099</v>
      </c>
      <c r="B3210" s="101" t="s">
        <v>85</v>
      </c>
      <c r="C3210" s="101">
        <v>32</v>
      </c>
    </row>
    <row r="3211" spans="1:3" x14ac:dyDescent="0.25">
      <c r="A3211" s="101">
        <v>160100</v>
      </c>
      <c r="B3211" s="101" t="s">
        <v>85</v>
      </c>
      <c r="C3211" s="101">
        <v>32</v>
      </c>
    </row>
    <row r="3212" spans="1:3" x14ac:dyDescent="0.25">
      <c r="A3212" s="101">
        <v>160101</v>
      </c>
      <c r="B3212" s="101" t="s">
        <v>85</v>
      </c>
      <c r="C3212" s="101">
        <v>32</v>
      </c>
    </row>
    <row r="3213" spans="1:3" x14ac:dyDescent="0.25">
      <c r="A3213" s="101">
        <v>160103</v>
      </c>
      <c r="B3213" s="101" t="s">
        <v>85</v>
      </c>
      <c r="C3213" s="101">
        <v>32</v>
      </c>
    </row>
    <row r="3214" spans="1:3" x14ac:dyDescent="0.25">
      <c r="A3214" s="101">
        <v>160106</v>
      </c>
      <c r="B3214" s="101" t="s">
        <v>85</v>
      </c>
      <c r="C3214" s="101">
        <v>32</v>
      </c>
    </row>
    <row r="3215" spans="1:3" x14ac:dyDescent="0.25">
      <c r="A3215" s="101">
        <v>160108</v>
      </c>
      <c r="B3215" s="101" t="s">
        <v>85</v>
      </c>
      <c r="C3215" s="101">
        <v>32</v>
      </c>
    </row>
    <row r="3216" spans="1:3" x14ac:dyDescent="0.25">
      <c r="A3216" s="101">
        <v>160109</v>
      </c>
      <c r="B3216" s="101" t="s">
        <v>85</v>
      </c>
      <c r="C3216" s="101">
        <v>32</v>
      </c>
    </row>
    <row r="3217" spans="1:3" x14ac:dyDescent="0.25">
      <c r="A3217" s="101">
        <v>160110</v>
      </c>
      <c r="B3217" s="101" t="s">
        <v>85</v>
      </c>
      <c r="C3217" s="101">
        <v>32</v>
      </c>
    </row>
    <row r="3218" spans="1:3" x14ac:dyDescent="0.25">
      <c r="A3218" s="101">
        <v>160111</v>
      </c>
      <c r="B3218" s="101" t="s">
        <v>85</v>
      </c>
      <c r="C3218" s="101">
        <v>32</v>
      </c>
    </row>
    <row r="3219" spans="1:3" x14ac:dyDescent="0.25">
      <c r="A3219" s="101">
        <v>160113</v>
      </c>
      <c r="B3219" s="101" t="s">
        <v>85</v>
      </c>
      <c r="C3219" s="101">
        <v>32</v>
      </c>
    </row>
    <row r="3220" spans="1:3" x14ac:dyDescent="0.25">
      <c r="A3220" s="101">
        <v>160114</v>
      </c>
      <c r="B3220" s="101" t="s">
        <v>85</v>
      </c>
      <c r="C3220" s="101">
        <v>32</v>
      </c>
    </row>
    <row r="3221" spans="1:3" x14ac:dyDescent="0.25">
      <c r="A3221" s="101">
        <v>160116</v>
      </c>
      <c r="B3221" s="101" t="s">
        <v>85</v>
      </c>
      <c r="C3221" s="101">
        <v>32</v>
      </c>
    </row>
    <row r="3222" spans="1:3" x14ac:dyDescent="0.25">
      <c r="A3222" s="101">
        <v>160118</v>
      </c>
      <c r="B3222" s="101" t="s">
        <v>85</v>
      </c>
      <c r="C3222" s="101">
        <v>32</v>
      </c>
    </row>
    <row r="3223" spans="1:3" x14ac:dyDescent="0.25">
      <c r="A3223" s="101">
        <v>160119</v>
      </c>
      <c r="B3223" s="101" t="s">
        <v>85</v>
      </c>
      <c r="C3223" s="101">
        <v>32</v>
      </c>
    </row>
    <row r="3224" spans="1:3" x14ac:dyDescent="0.25">
      <c r="A3224" s="101">
        <v>160121</v>
      </c>
      <c r="B3224" s="101" t="s">
        <v>85</v>
      </c>
      <c r="C3224" s="101">
        <v>32</v>
      </c>
    </row>
    <row r="3225" spans="1:3" x14ac:dyDescent="0.25">
      <c r="A3225" s="101">
        <v>160124</v>
      </c>
      <c r="B3225" s="101" t="s">
        <v>85</v>
      </c>
      <c r="C3225" s="101">
        <v>32</v>
      </c>
    </row>
    <row r="3226" spans="1:3" x14ac:dyDescent="0.25">
      <c r="A3226" s="101">
        <v>160125</v>
      </c>
      <c r="B3226" s="101" t="s">
        <v>85</v>
      </c>
      <c r="C3226" s="101">
        <v>32</v>
      </c>
    </row>
    <row r="3227" spans="1:3" x14ac:dyDescent="0.25">
      <c r="A3227" s="101">
        <v>160126</v>
      </c>
      <c r="B3227" s="101" t="s">
        <v>85</v>
      </c>
      <c r="C3227" s="101">
        <v>32</v>
      </c>
    </row>
    <row r="3228" spans="1:3" x14ac:dyDescent="0.25">
      <c r="A3228" s="101">
        <v>160128</v>
      </c>
      <c r="B3228" s="101" t="s">
        <v>85</v>
      </c>
      <c r="C3228" s="101">
        <v>32</v>
      </c>
    </row>
    <row r="3229" spans="1:3" x14ac:dyDescent="0.25">
      <c r="A3229" s="101">
        <v>160129</v>
      </c>
      <c r="B3229" s="101" t="s">
        <v>85</v>
      </c>
      <c r="C3229" s="101">
        <v>32</v>
      </c>
    </row>
    <row r="3230" spans="1:3" x14ac:dyDescent="0.25">
      <c r="A3230" s="101">
        <v>160131</v>
      </c>
      <c r="B3230" s="101" t="s">
        <v>85</v>
      </c>
      <c r="C3230" s="101">
        <v>32</v>
      </c>
    </row>
    <row r="3231" spans="1:3" x14ac:dyDescent="0.25">
      <c r="A3231" s="101">
        <v>160132</v>
      </c>
      <c r="B3231" s="101" t="s">
        <v>85</v>
      </c>
      <c r="C3231" s="101">
        <v>32</v>
      </c>
    </row>
    <row r="3232" spans="1:3" x14ac:dyDescent="0.25">
      <c r="A3232" s="101">
        <v>160133</v>
      </c>
      <c r="B3232" s="101" t="s">
        <v>85</v>
      </c>
      <c r="C3232" s="101">
        <v>32</v>
      </c>
    </row>
    <row r="3233" spans="1:3" x14ac:dyDescent="0.25">
      <c r="A3233" s="101">
        <v>160134</v>
      </c>
      <c r="B3233" s="101" t="s">
        <v>85</v>
      </c>
      <c r="C3233" s="101">
        <v>32</v>
      </c>
    </row>
    <row r="3234" spans="1:3" x14ac:dyDescent="0.25">
      <c r="A3234" s="101">
        <v>160135</v>
      </c>
      <c r="B3234" s="101" t="s">
        <v>85</v>
      </c>
      <c r="C3234" s="101">
        <v>32</v>
      </c>
    </row>
    <row r="3235" spans="1:3" x14ac:dyDescent="0.25">
      <c r="A3235" s="101">
        <v>160136</v>
      </c>
      <c r="B3235" s="101" t="s">
        <v>85</v>
      </c>
      <c r="C3235" s="101">
        <v>32</v>
      </c>
    </row>
    <row r="3236" spans="1:3" x14ac:dyDescent="0.25">
      <c r="A3236" s="101">
        <v>160137</v>
      </c>
      <c r="B3236" s="101" t="s">
        <v>85</v>
      </c>
      <c r="C3236" s="101">
        <v>32</v>
      </c>
    </row>
    <row r="3237" spans="1:3" x14ac:dyDescent="0.25">
      <c r="A3237" s="101">
        <v>160138</v>
      </c>
      <c r="B3237" s="101" t="s">
        <v>85</v>
      </c>
      <c r="C3237" s="101">
        <v>32</v>
      </c>
    </row>
    <row r="3238" spans="1:3" x14ac:dyDescent="0.25">
      <c r="A3238" s="101">
        <v>160139</v>
      </c>
      <c r="B3238" s="101" t="s">
        <v>85</v>
      </c>
      <c r="C3238" s="101">
        <v>32</v>
      </c>
    </row>
    <row r="3239" spans="1:3" x14ac:dyDescent="0.25">
      <c r="A3239" s="101">
        <v>160140</v>
      </c>
      <c r="B3239" s="101" t="s">
        <v>85</v>
      </c>
      <c r="C3239" s="101">
        <v>32</v>
      </c>
    </row>
    <row r="3240" spans="1:3" x14ac:dyDescent="0.25">
      <c r="A3240" s="101">
        <v>160142</v>
      </c>
      <c r="B3240" s="101" t="s">
        <v>85</v>
      </c>
      <c r="C3240" s="101">
        <v>32</v>
      </c>
    </row>
    <row r="3241" spans="1:3" x14ac:dyDescent="0.25">
      <c r="A3241" s="101">
        <v>160143</v>
      </c>
      <c r="B3241" s="101" t="s">
        <v>85</v>
      </c>
      <c r="C3241" s="101">
        <v>32</v>
      </c>
    </row>
    <row r="3242" spans="1:3" x14ac:dyDescent="0.25">
      <c r="A3242" s="101">
        <v>160144</v>
      </c>
      <c r="B3242" s="101" t="s">
        <v>85</v>
      </c>
      <c r="C3242" s="101">
        <v>32</v>
      </c>
    </row>
    <row r="3243" spans="1:3" x14ac:dyDescent="0.25">
      <c r="A3243" s="101">
        <v>160146</v>
      </c>
      <c r="B3243" s="101" t="s">
        <v>85</v>
      </c>
      <c r="C3243" s="101">
        <v>32</v>
      </c>
    </row>
    <row r="3244" spans="1:3" x14ac:dyDescent="0.25">
      <c r="A3244" s="101">
        <v>160147</v>
      </c>
      <c r="B3244" s="101" t="s">
        <v>85</v>
      </c>
      <c r="C3244" s="101">
        <v>32</v>
      </c>
    </row>
    <row r="3245" spans="1:3" x14ac:dyDescent="0.25">
      <c r="A3245" s="101">
        <v>160148</v>
      </c>
      <c r="B3245" s="101" t="s">
        <v>85</v>
      </c>
      <c r="C3245" s="101">
        <v>32</v>
      </c>
    </row>
    <row r="3246" spans="1:3" x14ac:dyDescent="0.25">
      <c r="A3246" s="101">
        <v>160149</v>
      </c>
      <c r="B3246" s="101" t="s">
        <v>85</v>
      </c>
      <c r="C3246" s="101">
        <v>32</v>
      </c>
    </row>
    <row r="3247" spans="1:3" x14ac:dyDescent="0.25">
      <c r="A3247" s="101">
        <v>160150</v>
      </c>
      <c r="B3247" s="101" t="s">
        <v>85</v>
      </c>
      <c r="C3247" s="101">
        <v>32</v>
      </c>
    </row>
    <row r="3248" spans="1:3" x14ac:dyDescent="0.25">
      <c r="A3248" s="101">
        <v>160152</v>
      </c>
      <c r="B3248" s="101" t="s">
        <v>85</v>
      </c>
      <c r="C3248" s="101">
        <v>32</v>
      </c>
    </row>
    <row r="3249" spans="1:3" x14ac:dyDescent="0.25">
      <c r="A3249" s="101">
        <v>160154</v>
      </c>
      <c r="B3249" s="101" t="s">
        <v>85</v>
      </c>
      <c r="C3249" s="101">
        <v>32</v>
      </c>
    </row>
    <row r="3250" spans="1:3" x14ac:dyDescent="0.25">
      <c r="A3250" s="101">
        <v>160157</v>
      </c>
      <c r="B3250" s="101" t="s">
        <v>85</v>
      </c>
      <c r="C3250" s="101">
        <v>32</v>
      </c>
    </row>
    <row r="3251" spans="1:3" x14ac:dyDescent="0.25">
      <c r="A3251" s="101">
        <v>160158</v>
      </c>
      <c r="B3251" s="101" t="s">
        <v>85</v>
      </c>
      <c r="C3251" s="101">
        <v>32</v>
      </c>
    </row>
    <row r="3252" spans="1:3" x14ac:dyDescent="0.25">
      <c r="A3252" s="101">
        <v>160160</v>
      </c>
      <c r="B3252" s="101" t="s">
        <v>85</v>
      </c>
      <c r="C3252" s="101">
        <v>32</v>
      </c>
    </row>
    <row r="3253" spans="1:3" x14ac:dyDescent="0.25">
      <c r="A3253" s="101">
        <v>160161</v>
      </c>
      <c r="B3253" s="101" t="s">
        <v>85</v>
      </c>
      <c r="C3253" s="101">
        <v>32</v>
      </c>
    </row>
    <row r="3254" spans="1:3" x14ac:dyDescent="0.25">
      <c r="A3254" s="101">
        <v>160163</v>
      </c>
      <c r="B3254" s="101" t="s">
        <v>85</v>
      </c>
      <c r="C3254" s="101">
        <v>32</v>
      </c>
    </row>
    <row r="3255" spans="1:3" x14ac:dyDescent="0.25">
      <c r="A3255" s="101">
        <v>160164</v>
      </c>
      <c r="B3255" s="101" t="s">
        <v>85</v>
      </c>
      <c r="C3255" s="101">
        <v>32</v>
      </c>
    </row>
    <row r="3256" spans="1:3" x14ac:dyDescent="0.25">
      <c r="A3256" s="101">
        <v>160166</v>
      </c>
      <c r="B3256" s="101" t="s">
        <v>85</v>
      </c>
      <c r="C3256" s="101">
        <v>32</v>
      </c>
    </row>
    <row r="3257" spans="1:3" x14ac:dyDescent="0.25">
      <c r="A3257" s="101">
        <v>160167</v>
      </c>
      <c r="B3257" s="101" t="s">
        <v>85</v>
      </c>
      <c r="C3257" s="101">
        <v>32</v>
      </c>
    </row>
    <row r="3258" spans="1:3" x14ac:dyDescent="0.25">
      <c r="A3258" s="101">
        <v>160168</v>
      </c>
      <c r="B3258" s="101" t="s">
        <v>85</v>
      </c>
      <c r="C3258" s="101">
        <v>32</v>
      </c>
    </row>
    <row r="3259" spans="1:3" x14ac:dyDescent="0.25">
      <c r="A3259" s="101">
        <v>160169</v>
      </c>
      <c r="B3259" s="101" t="s">
        <v>85</v>
      </c>
      <c r="C3259" s="101">
        <v>32</v>
      </c>
    </row>
    <row r="3260" spans="1:3" x14ac:dyDescent="0.25">
      <c r="A3260" s="101">
        <v>160172</v>
      </c>
      <c r="B3260" s="101" t="s">
        <v>85</v>
      </c>
      <c r="C3260" s="101">
        <v>32</v>
      </c>
    </row>
    <row r="3261" spans="1:3" x14ac:dyDescent="0.25">
      <c r="A3261" s="101">
        <v>160173</v>
      </c>
      <c r="B3261" s="101" t="s">
        <v>85</v>
      </c>
      <c r="C3261" s="101">
        <v>32</v>
      </c>
    </row>
    <row r="3262" spans="1:3" x14ac:dyDescent="0.25">
      <c r="A3262" s="101">
        <v>160174</v>
      </c>
      <c r="B3262" s="101" t="s">
        <v>85</v>
      </c>
      <c r="C3262" s="101">
        <v>32</v>
      </c>
    </row>
    <row r="3263" spans="1:3" x14ac:dyDescent="0.25">
      <c r="A3263" s="101">
        <v>160176</v>
      </c>
      <c r="B3263" s="101" t="s">
        <v>85</v>
      </c>
      <c r="C3263" s="101">
        <v>32</v>
      </c>
    </row>
    <row r="3264" spans="1:3" x14ac:dyDescent="0.25">
      <c r="A3264" s="101">
        <v>160177</v>
      </c>
      <c r="B3264" s="101" t="s">
        <v>85</v>
      </c>
      <c r="C3264" s="101">
        <v>32</v>
      </c>
    </row>
    <row r="3265" spans="1:3" x14ac:dyDescent="0.25">
      <c r="A3265" s="101">
        <v>160178</v>
      </c>
      <c r="B3265" s="101" t="s">
        <v>85</v>
      </c>
      <c r="C3265" s="101">
        <v>32</v>
      </c>
    </row>
    <row r="3266" spans="1:3" x14ac:dyDescent="0.25">
      <c r="A3266" s="101">
        <v>160179</v>
      </c>
      <c r="B3266" s="101" t="s">
        <v>85</v>
      </c>
      <c r="C3266" s="101">
        <v>32</v>
      </c>
    </row>
    <row r="3267" spans="1:3" x14ac:dyDescent="0.25">
      <c r="A3267" s="101">
        <v>160180</v>
      </c>
      <c r="B3267" s="101" t="s">
        <v>85</v>
      </c>
      <c r="C3267" s="101">
        <v>32</v>
      </c>
    </row>
    <row r="3268" spans="1:3" x14ac:dyDescent="0.25">
      <c r="A3268" s="101">
        <v>160181</v>
      </c>
      <c r="B3268" s="101" t="s">
        <v>85</v>
      </c>
      <c r="C3268" s="101">
        <v>32</v>
      </c>
    </row>
    <row r="3269" spans="1:3" x14ac:dyDescent="0.25">
      <c r="A3269" s="101">
        <v>160182</v>
      </c>
      <c r="B3269" s="101" t="s">
        <v>85</v>
      </c>
      <c r="C3269" s="101">
        <v>32</v>
      </c>
    </row>
    <row r="3270" spans="1:3" x14ac:dyDescent="0.25">
      <c r="A3270" s="101">
        <v>160198</v>
      </c>
      <c r="B3270" s="101" t="s">
        <v>85</v>
      </c>
      <c r="C3270" s="101">
        <v>32</v>
      </c>
    </row>
    <row r="3271" spans="1:3" x14ac:dyDescent="0.25">
      <c r="A3271" s="101">
        <v>160199</v>
      </c>
      <c r="B3271" s="101" t="s">
        <v>85</v>
      </c>
      <c r="C3271" s="101">
        <v>32</v>
      </c>
    </row>
    <row r="3272" spans="1:3" x14ac:dyDescent="0.25">
      <c r="A3272" s="107">
        <v>160200</v>
      </c>
      <c r="B3272" s="101" t="s">
        <v>85</v>
      </c>
      <c r="C3272" s="101">
        <v>32</v>
      </c>
    </row>
    <row r="3273" spans="1:3" x14ac:dyDescent="0.25">
      <c r="A3273" s="102">
        <v>160201</v>
      </c>
      <c r="B3273" s="102" t="s">
        <v>85</v>
      </c>
      <c r="C3273" s="102">
        <v>32</v>
      </c>
    </row>
    <row r="3274" spans="1:3" x14ac:dyDescent="0.25">
      <c r="A3274" s="101">
        <v>169032</v>
      </c>
      <c r="B3274" s="101" t="s">
        <v>85</v>
      </c>
      <c r="C3274" s="101">
        <v>32</v>
      </c>
    </row>
    <row r="3275" spans="1:3" x14ac:dyDescent="0.25">
      <c r="A3275" s="101">
        <v>169033</v>
      </c>
      <c r="B3275" s="101" t="s">
        <v>85</v>
      </c>
      <c r="C3275" s="101">
        <v>32</v>
      </c>
    </row>
    <row r="3276" spans="1:3" x14ac:dyDescent="0.25">
      <c r="A3276" s="101">
        <v>240185</v>
      </c>
      <c r="B3276" s="101" t="s">
        <v>85</v>
      </c>
      <c r="C3276" s="101">
        <v>32</v>
      </c>
    </row>
    <row r="3277" spans="1:3" x14ac:dyDescent="0.25">
      <c r="A3277" s="101">
        <v>240186</v>
      </c>
      <c r="B3277" s="101" t="s">
        <v>85</v>
      </c>
      <c r="C3277" s="101">
        <v>32</v>
      </c>
    </row>
    <row r="3278" spans="1:3" x14ac:dyDescent="0.25">
      <c r="A3278" s="101">
        <v>240187</v>
      </c>
      <c r="B3278" s="101" t="s">
        <v>85</v>
      </c>
      <c r="C3278" s="101">
        <v>32</v>
      </c>
    </row>
    <row r="3279" spans="1:3" x14ac:dyDescent="0.25">
      <c r="A3279" s="101">
        <v>240188</v>
      </c>
      <c r="B3279" s="101" t="s">
        <v>85</v>
      </c>
      <c r="C3279" s="101">
        <v>32</v>
      </c>
    </row>
    <row r="3280" spans="1:3" x14ac:dyDescent="0.25">
      <c r="A3280" s="101">
        <v>240189</v>
      </c>
      <c r="B3280" s="101" t="s">
        <v>85</v>
      </c>
      <c r="C3280" s="101">
        <v>32</v>
      </c>
    </row>
    <row r="3281" spans="1:3" x14ac:dyDescent="0.25">
      <c r="A3281" s="101">
        <v>240192</v>
      </c>
      <c r="B3281" s="101" t="s">
        <v>85</v>
      </c>
      <c r="C3281" s="101">
        <v>32</v>
      </c>
    </row>
    <row r="3282" spans="1:3" x14ac:dyDescent="0.25">
      <c r="A3282" s="101">
        <v>240193</v>
      </c>
      <c r="B3282" s="101" t="s">
        <v>85</v>
      </c>
      <c r="C3282" s="101">
        <v>32</v>
      </c>
    </row>
    <row r="3283" spans="1:3" x14ac:dyDescent="0.25">
      <c r="A3283" s="101">
        <v>240196</v>
      </c>
      <c r="B3283" s="101" t="s">
        <v>85</v>
      </c>
      <c r="C3283" s="101">
        <v>32</v>
      </c>
    </row>
    <row r="3284" spans="1:3" x14ac:dyDescent="0.25">
      <c r="A3284" s="101">
        <v>240198</v>
      </c>
      <c r="B3284" s="101" t="s">
        <v>85</v>
      </c>
      <c r="C3284" s="101">
        <v>32</v>
      </c>
    </row>
    <row r="3285" spans="1:3" x14ac:dyDescent="0.25">
      <c r="A3285" s="101">
        <v>240202</v>
      </c>
      <c r="B3285" s="101" t="s">
        <v>85</v>
      </c>
      <c r="C3285" s="101">
        <v>32</v>
      </c>
    </row>
    <row r="3286" spans="1:3" x14ac:dyDescent="0.25">
      <c r="A3286" s="102">
        <v>240203</v>
      </c>
      <c r="B3286" s="102" t="s">
        <v>85</v>
      </c>
      <c r="C3286" s="102">
        <v>32</v>
      </c>
    </row>
    <row r="3287" spans="1:3" x14ac:dyDescent="0.25">
      <c r="A3287" s="101">
        <v>420194</v>
      </c>
      <c r="B3287" s="101" t="s">
        <v>85</v>
      </c>
      <c r="C3287" s="101">
        <v>32</v>
      </c>
    </row>
    <row r="3288" spans="1:3" x14ac:dyDescent="0.25">
      <c r="A3288" s="101">
        <v>420195</v>
      </c>
      <c r="B3288" s="101" t="s">
        <v>85</v>
      </c>
      <c r="C3288" s="101">
        <v>32</v>
      </c>
    </row>
    <row r="3289" spans="1:3" x14ac:dyDescent="0.25">
      <c r="A3289" s="101">
        <v>420196</v>
      </c>
      <c r="B3289" s="101" t="s">
        <v>85</v>
      </c>
      <c r="C3289" s="101">
        <v>32</v>
      </c>
    </row>
    <row r="3290" spans="1:3" x14ac:dyDescent="0.25">
      <c r="A3290" s="101">
        <v>340375</v>
      </c>
      <c r="B3290" s="101" t="s">
        <v>84</v>
      </c>
      <c r="C3290" s="101">
        <v>34</v>
      </c>
    </row>
    <row r="3291" spans="1:3" x14ac:dyDescent="0.25">
      <c r="A3291" s="101">
        <v>470005</v>
      </c>
      <c r="B3291" s="101" t="s">
        <v>84</v>
      </c>
      <c r="C3291" s="101">
        <v>34</v>
      </c>
    </row>
    <row r="3292" spans="1:3" x14ac:dyDescent="0.25">
      <c r="A3292" s="101">
        <v>470007</v>
      </c>
      <c r="B3292" s="101" t="s">
        <v>84</v>
      </c>
      <c r="C3292" s="101">
        <v>134</v>
      </c>
    </row>
    <row r="3293" spans="1:3" x14ac:dyDescent="0.25">
      <c r="A3293" s="101">
        <v>470008</v>
      </c>
      <c r="B3293" s="101" t="s">
        <v>84</v>
      </c>
      <c r="C3293" s="101">
        <v>34</v>
      </c>
    </row>
    <row r="3294" spans="1:3" x14ac:dyDescent="0.25">
      <c r="A3294" s="101">
        <v>470009</v>
      </c>
      <c r="B3294" s="101" t="s">
        <v>84</v>
      </c>
      <c r="C3294" s="101">
        <v>134</v>
      </c>
    </row>
    <row r="3295" spans="1:3" x14ac:dyDescent="0.25">
      <c r="A3295" s="101">
        <v>470010</v>
      </c>
      <c r="B3295" s="101" t="s">
        <v>84</v>
      </c>
      <c r="C3295" s="101">
        <v>34</v>
      </c>
    </row>
    <row r="3296" spans="1:3" x14ac:dyDescent="0.25">
      <c r="A3296" s="101">
        <v>470012</v>
      </c>
      <c r="B3296" s="101" t="s">
        <v>84</v>
      </c>
      <c r="C3296" s="101">
        <v>34</v>
      </c>
    </row>
    <row r="3297" spans="1:3" x14ac:dyDescent="0.25">
      <c r="A3297" s="101">
        <v>470013</v>
      </c>
      <c r="B3297" s="101" t="s">
        <v>84</v>
      </c>
      <c r="C3297" s="101">
        <v>234</v>
      </c>
    </row>
    <row r="3298" spans="1:3" x14ac:dyDescent="0.25">
      <c r="A3298" s="101">
        <v>470014</v>
      </c>
      <c r="B3298" s="101" t="s">
        <v>84</v>
      </c>
      <c r="C3298" s="101">
        <v>34</v>
      </c>
    </row>
    <row r="3299" spans="1:3" x14ac:dyDescent="0.25">
      <c r="A3299" s="101">
        <v>470015</v>
      </c>
      <c r="B3299" s="101" t="s">
        <v>84</v>
      </c>
      <c r="C3299" s="101">
        <v>234</v>
      </c>
    </row>
    <row r="3300" spans="1:3" x14ac:dyDescent="0.25">
      <c r="A3300" s="101">
        <v>470018</v>
      </c>
      <c r="B3300" s="101" t="s">
        <v>84</v>
      </c>
      <c r="C3300" s="101">
        <v>934</v>
      </c>
    </row>
    <row r="3301" spans="1:3" x14ac:dyDescent="0.25">
      <c r="A3301" s="101">
        <v>470019</v>
      </c>
      <c r="B3301" s="101" t="s">
        <v>84</v>
      </c>
      <c r="C3301" s="101">
        <v>34</v>
      </c>
    </row>
    <row r="3302" spans="1:3" x14ac:dyDescent="0.25">
      <c r="A3302" s="101">
        <v>470020</v>
      </c>
      <c r="B3302" s="101" t="s">
        <v>84</v>
      </c>
      <c r="C3302" s="101">
        <v>34</v>
      </c>
    </row>
    <row r="3303" spans="1:3" x14ac:dyDescent="0.25">
      <c r="A3303" s="101">
        <v>470022</v>
      </c>
      <c r="B3303" s="101" t="s">
        <v>84</v>
      </c>
      <c r="C3303" s="101">
        <v>34</v>
      </c>
    </row>
    <row r="3304" spans="1:3" x14ac:dyDescent="0.25">
      <c r="A3304" s="101">
        <v>470023</v>
      </c>
      <c r="B3304" s="101" t="s">
        <v>84</v>
      </c>
      <c r="C3304" s="101">
        <v>134</v>
      </c>
    </row>
    <row r="3305" spans="1:3" x14ac:dyDescent="0.25">
      <c r="A3305" s="101">
        <v>470024</v>
      </c>
      <c r="B3305" s="101" t="s">
        <v>84</v>
      </c>
      <c r="C3305" s="101">
        <v>34</v>
      </c>
    </row>
    <row r="3306" spans="1:3" x14ac:dyDescent="0.25">
      <c r="A3306" s="101">
        <v>470025</v>
      </c>
      <c r="B3306" s="101" t="s">
        <v>84</v>
      </c>
      <c r="C3306" s="101">
        <v>34</v>
      </c>
    </row>
    <row r="3307" spans="1:3" x14ac:dyDescent="0.25">
      <c r="A3307" s="101">
        <v>470026</v>
      </c>
      <c r="B3307" s="101" t="s">
        <v>84</v>
      </c>
      <c r="C3307" s="101">
        <v>34</v>
      </c>
    </row>
    <row r="3308" spans="1:3" x14ac:dyDescent="0.25">
      <c r="A3308" s="101">
        <v>470029</v>
      </c>
      <c r="B3308" s="101" t="s">
        <v>84</v>
      </c>
      <c r="C3308" s="101">
        <v>34</v>
      </c>
    </row>
    <row r="3309" spans="1:3" x14ac:dyDescent="0.25">
      <c r="A3309" s="101">
        <v>470031</v>
      </c>
      <c r="B3309" s="101" t="s">
        <v>84</v>
      </c>
      <c r="C3309" s="101">
        <v>34</v>
      </c>
    </row>
    <row r="3310" spans="1:3" x14ac:dyDescent="0.25">
      <c r="A3310" s="101">
        <v>470032</v>
      </c>
      <c r="B3310" s="101" t="s">
        <v>84</v>
      </c>
      <c r="C3310" s="101">
        <v>34</v>
      </c>
    </row>
    <row r="3311" spans="1:3" x14ac:dyDescent="0.25">
      <c r="A3311" s="101">
        <v>470033</v>
      </c>
      <c r="B3311" s="101" t="s">
        <v>84</v>
      </c>
      <c r="C3311" s="101">
        <v>34</v>
      </c>
    </row>
    <row r="3312" spans="1:3" x14ac:dyDescent="0.25">
      <c r="A3312" s="101">
        <v>470034</v>
      </c>
      <c r="B3312" s="101" t="s">
        <v>84</v>
      </c>
      <c r="C3312" s="101">
        <v>34</v>
      </c>
    </row>
    <row r="3313" spans="1:3" x14ac:dyDescent="0.25">
      <c r="A3313" s="101">
        <v>470036</v>
      </c>
      <c r="B3313" s="101" t="s">
        <v>84</v>
      </c>
      <c r="C3313" s="101">
        <v>34</v>
      </c>
    </row>
    <row r="3314" spans="1:3" x14ac:dyDescent="0.25">
      <c r="A3314" s="101">
        <v>470037</v>
      </c>
      <c r="B3314" s="101" t="s">
        <v>84</v>
      </c>
      <c r="C3314" s="101">
        <v>34</v>
      </c>
    </row>
    <row r="3315" spans="1:3" x14ac:dyDescent="0.25">
      <c r="A3315" s="101">
        <v>470039</v>
      </c>
      <c r="B3315" s="101" t="s">
        <v>84</v>
      </c>
      <c r="C3315" s="101">
        <v>34</v>
      </c>
    </row>
    <row r="3316" spans="1:3" x14ac:dyDescent="0.25">
      <c r="A3316" s="101">
        <v>470041</v>
      </c>
      <c r="B3316" s="101" t="s">
        <v>84</v>
      </c>
      <c r="C3316" s="101">
        <v>34</v>
      </c>
    </row>
    <row r="3317" spans="1:3" x14ac:dyDescent="0.25">
      <c r="A3317" s="101">
        <v>470042</v>
      </c>
      <c r="B3317" s="101" t="s">
        <v>84</v>
      </c>
      <c r="C3317" s="101">
        <v>34</v>
      </c>
    </row>
    <row r="3318" spans="1:3" x14ac:dyDescent="0.25">
      <c r="A3318" s="101">
        <v>470043</v>
      </c>
      <c r="B3318" s="101" t="s">
        <v>84</v>
      </c>
      <c r="C3318" s="101">
        <v>34</v>
      </c>
    </row>
    <row r="3319" spans="1:3" x14ac:dyDescent="0.25">
      <c r="A3319" s="101">
        <v>470044</v>
      </c>
      <c r="B3319" s="101" t="s">
        <v>84</v>
      </c>
      <c r="C3319" s="101">
        <v>34</v>
      </c>
    </row>
    <row r="3320" spans="1:3" x14ac:dyDescent="0.25">
      <c r="A3320" s="101">
        <v>470045</v>
      </c>
      <c r="B3320" s="101" t="s">
        <v>84</v>
      </c>
      <c r="C3320" s="101">
        <v>34</v>
      </c>
    </row>
    <row r="3321" spans="1:3" x14ac:dyDescent="0.25">
      <c r="A3321" s="108">
        <v>470046</v>
      </c>
      <c r="B3321" s="107" t="s">
        <v>84</v>
      </c>
      <c r="C3321" s="109">
        <v>934</v>
      </c>
    </row>
    <row r="3322" spans="1:3" x14ac:dyDescent="0.25">
      <c r="A3322" s="101">
        <v>470047</v>
      </c>
      <c r="B3322" s="101" t="s">
        <v>84</v>
      </c>
      <c r="C3322" s="101">
        <v>34</v>
      </c>
    </row>
    <row r="3323" spans="1:3" x14ac:dyDescent="0.25">
      <c r="A3323" s="101">
        <v>470048</v>
      </c>
      <c r="B3323" s="101" t="s">
        <v>84</v>
      </c>
      <c r="C3323" s="101">
        <v>34</v>
      </c>
    </row>
    <row r="3324" spans="1:3" x14ac:dyDescent="0.25">
      <c r="A3324" s="101">
        <v>470051</v>
      </c>
      <c r="B3324" s="101" t="s">
        <v>84</v>
      </c>
      <c r="C3324" s="101">
        <v>34</v>
      </c>
    </row>
    <row r="3325" spans="1:3" x14ac:dyDescent="0.25">
      <c r="A3325" s="101">
        <v>470053</v>
      </c>
      <c r="B3325" s="101" t="s">
        <v>84</v>
      </c>
      <c r="C3325" s="101">
        <v>34</v>
      </c>
    </row>
    <row r="3326" spans="1:3" x14ac:dyDescent="0.25">
      <c r="A3326" s="101">
        <v>470057</v>
      </c>
      <c r="B3326" s="101" t="s">
        <v>84</v>
      </c>
      <c r="C3326" s="101">
        <v>34</v>
      </c>
    </row>
    <row r="3327" spans="1:3" x14ac:dyDescent="0.25">
      <c r="A3327" s="101">
        <v>470058</v>
      </c>
      <c r="B3327" s="101" t="s">
        <v>84</v>
      </c>
      <c r="C3327" s="101">
        <v>34</v>
      </c>
    </row>
    <row r="3328" spans="1:3" x14ac:dyDescent="0.25">
      <c r="A3328" s="101">
        <v>470059</v>
      </c>
      <c r="B3328" s="101" t="s">
        <v>84</v>
      </c>
      <c r="C3328" s="101">
        <v>34</v>
      </c>
    </row>
    <row r="3329" spans="1:3" x14ac:dyDescent="0.25">
      <c r="A3329" s="101">
        <v>470061</v>
      </c>
      <c r="B3329" s="101" t="s">
        <v>84</v>
      </c>
      <c r="C3329" s="101">
        <v>34</v>
      </c>
    </row>
    <row r="3330" spans="1:3" x14ac:dyDescent="0.25">
      <c r="A3330" s="101">
        <v>470064</v>
      </c>
      <c r="B3330" s="101" t="s">
        <v>84</v>
      </c>
      <c r="C3330" s="101">
        <v>34</v>
      </c>
    </row>
    <row r="3331" spans="1:3" x14ac:dyDescent="0.25">
      <c r="A3331" s="101">
        <v>470066</v>
      </c>
      <c r="B3331" s="101" t="s">
        <v>84</v>
      </c>
      <c r="C3331" s="101">
        <v>34</v>
      </c>
    </row>
    <row r="3332" spans="1:3" x14ac:dyDescent="0.25">
      <c r="A3332" s="101">
        <v>470067</v>
      </c>
      <c r="B3332" s="101" t="s">
        <v>84</v>
      </c>
      <c r="C3332" s="101">
        <v>234</v>
      </c>
    </row>
    <row r="3333" spans="1:3" x14ac:dyDescent="0.25">
      <c r="A3333" s="101">
        <v>470068</v>
      </c>
      <c r="B3333" s="101" t="s">
        <v>84</v>
      </c>
      <c r="C3333" s="101">
        <v>134</v>
      </c>
    </row>
    <row r="3334" spans="1:3" x14ac:dyDescent="0.25">
      <c r="A3334" s="101">
        <v>470070</v>
      </c>
      <c r="B3334" s="101" t="s">
        <v>84</v>
      </c>
      <c r="C3334" s="101">
        <v>134</v>
      </c>
    </row>
    <row r="3335" spans="1:3" x14ac:dyDescent="0.25">
      <c r="A3335" s="101">
        <v>470071</v>
      </c>
      <c r="B3335" s="101" t="s">
        <v>84</v>
      </c>
      <c r="C3335" s="101">
        <v>34</v>
      </c>
    </row>
    <row r="3336" spans="1:3" x14ac:dyDescent="0.25">
      <c r="A3336" s="101">
        <v>470072</v>
      </c>
      <c r="B3336" s="101" t="s">
        <v>84</v>
      </c>
      <c r="C3336" s="101">
        <v>34</v>
      </c>
    </row>
    <row r="3337" spans="1:3" x14ac:dyDescent="0.25">
      <c r="A3337" s="101">
        <v>470073</v>
      </c>
      <c r="B3337" s="101" t="s">
        <v>84</v>
      </c>
      <c r="C3337" s="101">
        <v>34</v>
      </c>
    </row>
    <row r="3338" spans="1:3" x14ac:dyDescent="0.25">
      <c r="A3338" s="101">
        <v>470077</v>
      </c>
      <c r="B3338" s="101" t="s">
        <v>84</v>
      </c>
      <c r="C3338" s="101">
        <v>34</v>
      </c>
    </row>
    <row r="3339" spans="1:3" x14ac:dyDescent="0.25">
      <c r="A3339" s="101">
        <v>470079</v>
      </c>
      <c r="B3339" s="101" t="s">
        <v>84</v>
      </c>
      <c r="C3339" s="101">
        <v>34</v>
      </c>
    </row>
    <row r="3340" spans="1:3" x14ac:dyDescent="0.25">
      <c r="A3340" s="101">
        <v>470081</v>
      </c>
      <c r="B3340" s="101" t="s">
        <v>84</v>
      </c>
      <c r="C3340" s="101">
        <v>34</v>
      </c>
    </row>
    <row r="3341" spans="1:3" x14ac:dyDescent="0.25">
      <c r="A3341" s="101">
        <v>470082</v>
      </c>
      <c r="B3341" s="101" t="s">
        <v>84</v>
      </c>
      <c r="C3341" s="101">
        <v>34</v>
      </c>
    </row>
    <row r="3342" spans="1:3" x14ac:dyDescent="0.25">
      <c r="A3342" s="101">
        <v>470084</v>
      </c>
      <c r="B3342" s="101" t="s">
        <v>84</v>
      </c>
      <c r="C3342" s="101">
        <v>34</v>
      </c>
    </row>
    <row r="3343" spans="1:3" x14ac:dyDescent="0.25">
      <c r="A3343" s="101">
        <v>470085</v>
      </c>
      <c r="B3343" s="101" t="s">
        <v>84</v>
      </c>
      <c r="C3343" s="101">
        <v>34</v>
      </c>
    </row>
    <row r="3344" spans="1:3" x14ac:dyDescent="0.25">
      <c r="A3344" s="101">
        <v>470086</v>
      </c>
      <c r="B3344" s="101" t="s">
        <v>84</v>
      </c>
      <c r="C3344" s="101">
        <v>34</v>
      </c>
    </row>
    <row r="3345" spans="1:3" x14ac:dyDescent="0.25">
      <c r="A3345" s="101">
        <v>470087</v>
      </c>
      <c r="B3345" s="101" t="s">
        <v>84</v>
      </c>
      <c r="C3345" s="101">
        <v>134</v>
      </c>
    </row>
    <row r="3346" spans="1:3" x14ac:dyDescent="0.25">
      <c r="A3346" s="101">
        <v>470088</v>
      </c>
      <c r="B3346" s="101" t="s">
        <v>84</v>
      </c>
      <c r="C3346" s="101">
        <v>34</v>
      </c>
    </row>
    <row r="3347" spans="1:3" x14ac:dyDescent="0.25">
      <c r="A3347" s="101">
        <v>470090</v>
      </c>
      <c r="B3347" s="101" t="s">
        <v>84</v>
      </c>
      <c r="C3347" s="101">
        <v>234</v>
      </c>
    </row>
    <row r="3348" spans="1:3" x14ac:dyDescent="0.25">
      <c r="A3348" s="101">
        <v>470091</v>
      </c>
      <c r="B3348" s="101" t="s">
        <v>84</v>
      </c>
      <c r="C3348" s="101">
        <v>34</v>
      </c>
    </row>
    <row r="3349" spans="1:3" x14ac:dyDescent="0.25">
      <c r="A3349" s="101">
        <v>470092</v>
      </c>
      <c r="B3349" s="101" t="s">
        <v>84</v>
      </c>
      <c r="C3349" s="101">
        <v>34</v>
      </c>
    </row>
    <row r="3350" spans="1:3" x14ac:dyDescent="0.25">
      <c r="A3350" s="101">
        <v>470093</v>
      </c>
      <c r="B3350" s="101" t="s">
        <v>84</v>
      </c>
      <c r="C3350" s="101">
        <v>34</v>
      </c>
    </row>
    <row r="3351" spans="1:3" x14ac:dyDescent="0.25">
      <c r="A3351" s="101">
        <v>470095</v>
      </c>
      <c r="B3351" s="101" t="s">
        <v>84</v>
      </c>
      <c r="C3351" s="101">
        <v>34</v>
      </c>
    </row>
    <row r="3352" spans="1:3" x14ac:dyDescent="0.25">
      <c r="A3352" s="102">
        <v>470097</v>
      </c>
      <c r="B3352" s="102" t="s">
        <v>84</v>
      </c>
      <c r="C3352" s="101">
        <v>34</v>
      </c>
    </row>
    <row r="3353" spans="1:3" x14ac:dyDescent="0.25">
      <c r="A3353" s="101">
        <v>470098</v>
      </c>
      <c r="B3353" s="101" t="s">
        <v>84</v>
      </c>
      <c r="C3353" s="101">
        <v>34</v>
      </c>
    </row>
    <row r="3354" spans="1:3" x14ac:dyDescent="0.25">
      <c r="A3354" s="101">
        <v>470099</v>
      </c>
      <c r="B3354" s="101" t="s">
        <v>84</v>
      </c>
      <c r="C3354" s="101">
        <v>34</v>
      </c>
    </row>
    <row r="3355" spans="1:3" x14ac:dyDescent="0.25">
      <c r="A3355" s="101">
        <v>470100</v>
      </c>
      <c r="B3355" s="101" t="s">
        <v>84</v>
      </c>
      <c r="C3355" s="101">
        <v>34</v>
      </c>
    </row>
    <row r="3356" spans="1:3" x14ac:dyDescent="0.25">
      <c r="A3356" s="101">
        <v>470101</v>
      </c>
      <c r="B3356" s="101" t="s">
        <v>84</v>
      </c>
      <c r="C3356" s="101">
        <v>34</v>
      </c>
    </row>
    <row r="3357" spans="1:3" x14ac:dyDescent="0.25">
      <c r="A3357" s="101">
        <v>470102</v>
      </c>
      <c r="B3357" s="101" t="s">
        <v>84</v>
      </c>
      <c r="C3357" s="101">
        <v>34</v>
      </c>
    </row>
    <row r="3358" spans="1:3" x14ac:dyDescent="0.25">
      <c r="A3358" s="101">
        <v>470103</v>
      </c>
      <c r="B3358" s="101" t="s">
        <v>84</v>
      </c>
      <c r="C3358" s="101">
        <v>34</v>
      </c>
    </row>
    <row r="3359" spans="1:3" x14ac:dyDescent="0.25">
      <c r="A3359" s="101">
        <v>470104</v>
      </c>
      <c r="B3359" s="101" t="s">
        <v>84</v>
      </c>
      <c r="C3359" s="101">
        <v>34</v>
      </c>
    </row>
    <row r="3360" spans="1:3" x14ac:dyDescent="0.25">
      <c r="A3360" s="101">
        <v>470105</v>
      </c>
      <c r="B3360" s="101" t="s">
        <v>84</v>
      </c>
      <c r="C3360" s="101">
        <v>34</v>
      </c>
    </row>
    <row r="3361" spans="1:3" x14ac:dyDescent="0.25">
      <c r="A3361" s="104">
        <v>470106</v>
      </c>
      <c r="B3361" s="104" t="s">
        <v>84</v>
      </c>
      <c r="C3361" s="101">
        <v>34</v>
      </c>
    </row>
    <row r="3362" spans="1:3" x14ac:dyDescent="0.25">
      <c r="A3362" s="105">
        <v>470107</v>
      </c>
      <c r="B3362" s="105" t="s">
        <v>84</v>
      </c>
      <c r="C3362" s="105">
        <v>34</v>
      </c>
    </row>
    <row r="3363" spans="1:3" x14ac:dyDescent="0.25">
      <c r="A3363" s="105">
        <v>470108</v>
      </c>
      <c r="B3363" s="105" t="s">
        <v>84</v>
      </c>
      <c r="C3363" s="105">
        <v>34</v>
      </c>
    </row>
    <row r="3364" spans="1:3" x14ac:dyDescent="0.25">
      <c r="A3364" s="105">
        <v>470109</v>
      </c>
      <c r="B3364" s="105" t="s">
        <v>84</v>
      </c>
      <c r="C3364" s="105">
        <v>34</v>
      </c>
    </row>
    <row r="3365" spans="1:3" x14ac:dyDescent="0.25">
      <c r="A3365" s="105">
        <v>470110</v>
      </c>
      <c r="B3365" s="105" t="s">
        <v>84</v>
      </c>
      <c r="C3365" s="105">
        <v>34</v>
      </c>
    </row>
    <row r="3366" spans="1:3" x14ac:dyDescent="0.25">
      <c r="A3366" s="105">
        <v>470111</v>
      </c>
      <c r="B3366" s="105" t="s">
        <v>84</v>
      </c>
      <c r="C3366" s="105">
        <v>34</v>
      </c>
    </row>
    <row r="3367" spans="1:3" x14ac:dyDescent="0.25">
      <c r="A3367" s="105">
        <v>470112</v>
      </c>
      <c r="B3367" s="105" t="s">
        <v>84</v>
      </c>
      <c r="C3367" s="105">
        <v>34</v>
      </c>
    </row>
    <row r="3368" spans="1:3" x14ac:dyDescent="0.25">
      <c r="A3368" s="105">
        <v>470113</v>
      </c>
      <c r="B3368" s="105" t="s">
        <v>84</v>
      </c>
      <c r="C3368" s="105">
        <v>134</v>
      </c>
    </row>
    <row r="3369" spans="1:3" x14ac:dyDescent="0.25">
      <c r="A3369" s="105">
        <v>470114</v>
      </c>
      <c r="B3369" s="105" t="s">
        <v>84</v>
      </c>
      <c r="C3369" s="105">
        <v>34</v>
      </c>
    </row>
    <row r="3370" spans="1:3" x14ac:dyDescent="0.25">
      <c r="A3370" s="105">
        <v>470117</v>
      </c>
      <c r="B3370" s="105" t="s">
        <v>84</v>
      </c>
      <c r="C3370" s="105">
        <v>34</v>
      </c>
    </row>
    <row r="3371" spans="1:3" x14ac:dyDescent="0.25">
      <c r="A3371" s="105">
        <v>470119</v>
      </c>
      <c r="B3371" s="105" t="s">
        <v>84</v>
      </c>
      <c r="C3371" s="105">
        <v>134</v>
      </c>
    </row>
    <row r="3372" spans="1:3" x14ac:dyDescent="0.25">
      <c r="A3372" s="105">
        <v>470120</v>
      </c>
      <c r="B3372" s="105" t="s">
        <v>84</v>
      </c>
      <c r="C3372" s="105">
        <v>134</v>
      </c>
    </row>
    <row r="3373" spans="1:3" x14ac:dyDescent="0.25">
      <c r="A3373" s="105">
        <v>470122</v>
      </c>
      <c r="B3373" s="105" t="s">
        <v>84</v>
      </c>
      <c r="C3373" s="105">
        <v>34</v>
      </c>
    </row>
    <row r="3374" spans="1:3" x14ac:dyDescent="0.25">
      <c r="A3374" s="105">
        <v>470123</v>
      </c>
      <c r="B3374" s="105" t="s">
        <v>84</v>
      </c>
      <c r="C3374" s="105">
        <v>34</v>
      </c>
    </row>
    <row r="3375" spans="1:3" x14ac:dyDescent="0.25">
      <c r="A3375" s="105">
        <v>470124</v>
      </c>
      <c r="B3375" s="105" t="s">
        <v>84</v>
      </c>
      <c r="C3375" s="105">
        <v>34</v>
      </c>
    </row>
    <row r="3376" spans="1:3" x14ac:dyDescent="0.25">
      <c r="A3376" s="105">
        <v>470126</v>
      </c>
      <c r="B3376" s="105" t="s">
        <v>84</v>
      </c>
      <c r="C3376" s="105">
        <v>34</v>
      </c>
    </row>
    <row r="3377" spans="1:3" x14ac:dyDescent="0.25">
      <c r="A3377" s="105">
        <v>470127</v>
      </c>
      <c r="B3377" s="105" t="s">
        <v>84</v>
      </c>
      <c r="C3377" s="105">
        <v>34</v>
      </c>
    </row>
    <row r="3378" spans="1:3" x14ac:dyDescent="0.25">
      <c r="A3378" s="105">
        <v>470128</v>
      </c>
      <c r="B3378" s="105" t="s">
        <v>84</v>
      </c>
      <c r="C3378" s="105">
        <v>34</v>
      </c>
    </row>
    <row r="3379" spans="1:3" x14ac:dyDescent="0.25">
      <c r="A3379" s="105">
        <v>470129</v>
      </c>
      <c r="B3379" s="105" t="s">
        <v>84</v>
      </c>
      <c r="C3379" s="105">
        <v>134</v>
      </c>
    </row>
    <row r="3380" spans="1:3" x14ac:dyDescent="0.25">
      <c r="A3380" s="105">
        <v>470130</v>
      </c>
      <c r="B3380" s="105" t="s">
        <v>84</v>
      </c>
      <c r="C3380" s="105">
        <v>34</v>
      </c>
    </row>
    <row r="3381" spans="1:3" x14ac:dyDescent="0.25">
      <c r="A3381" s="105">
        <v>470131</v>
      </c>
      <c r="B3381" s="105" t="s">
        <v>84</v>
      </c>
      <c r="C3381" s="105">
        <v>134</v>
      </c>
    </row>
    <row r="3382" spans="1:3" x14ac:dyDescent="0.25">
      <c r="A3382" s="105">
        <v>470132</v>
      </c>
      <c r="B3382" s="105" t="s">
        <v>84</v>
      </c>
      <c r="C3382" s="105">
        <v>134</v>
      </c>
    </row>
    <row r="3383" spans="1:3" x14ac:dyDescent="0.25">
      <c r="A3383" s="105">
        <v>470134</v>
      </c>
      <c r="B3383" s="105" t="s">
        <v>84</v>
      </c>
      <c r="C3383" s="105">
        <v>34</v>
      </c>
    </row>
    <row r="3384" spans="1:3" x14ac:dyDescent="0.25">
      <c r="A3384" s="105">
        <v>470135</v>
      </c>
      <c r="B3384" s="105" t="s">
        <v>84</v>
      </c>
      <c r="C3384" s="105">
        <v>34</v>
      </c>
    </row>
    <row r="3385" spans="1:3" x14ac:dyDescent="0.25">
      <c r="A3385" s="105">
        <v>470137</v>
      </c>
      <c r="B3385" s="105" t="s">
        <v>84</v>
      </c>
      <c r="C3385" s="105">
        <v>34</v>
      </c>
    </row>
    <row r="3386" spans="1:3" x14ac:dyDescent="0.25">
      <c r="A3386" s="105">
        <v>470138</v>
      </c>
      <c r="B3386" s="105" t="s">
        <v>84</v>
      </c>
      <c r="C3386" s="105">
        <v>34</v>
      </c>
    </row>
    <row r="3387" spans="1:3" x14ac:dyDescent="0.25">
      <c r="A3387" s="105">
        <v>470139</v>
      </c>
      <c r="B3387" s="105" t="s">
        <v>84</v>
      </c>
      <c r="C3387" s="105">
        <v>34</v>
      </c>
    </row>
    <row r="3388" spans="1:3" x14ac:dyDescent="0.25">
      <c r="A3388" s="105">
        <v>470141</v>
      </c>
      <c r="B3388" s="105" t="s">
        <v>84</v>
      </c>
      <c r="C3388" s="105">
        <v>34</v>
      </c>
    </row>
    <row r="3389" spans="1:3" x14ac:dyDescent="0.25">
      <c r="A3389" s="105">
        <v>470142</v>
      </c>
      <c r="B3389" s="105" t="s">
        <v>84</v>
      </c>
      <c r="C3389" s="105">
        <v>34</v>
      </c>
    </row>
    <row r="3390" spans="1:3" x14ac:dyDescent="0.25">
      <c r="A3390" s="105">
        <v>470144</v>
      </c>
      <c r="B3390" s="105" t="s">
        <v>84</v>
      </c>
      <c r="C3390" s="105">
        <v>34</v>
      </c>
    </row>
    <row r="3391" spans="1:3" x14ac:dyDescent="0.25">
      <c r="A3391" s="105">
        <v>470145</v>
      </c>
      <c r="B3391" s="105" t="s">
        <v>84</v>
      </c>
      <c r="C3391" s="105">
        <v>134</v>
      </c>
    </row>
    <row r="3392" spans="1:3" x14ac:dyDescent="0.25">
      <c r="A3392" s="105">
        <v>470147</v>
      </c>
      <c r="B3392" s="105" t="s">
        <v>84</v>
      </c>
      <c r="C3392" s="105">
        <v>34</v>
      </c>
    </row>
    <row r="3393" spans="1:3" x14ac:dyDescent="0.25">
      <c r="A3393" s="105">
        <v>470148</v>
      </c>
      <c r="B3393" s="105" t="s">
        <v>84</v>
      </c>
      <c r="C3393" s="105">
        <v>134</v>
      </c>
    </row>
    <row r="3394" spans="1:3" x14ac:dyDescent="0.25">
      <c r="A3394" s="105">
        <v>470149</v>
      </c>
      <c r="B3394" s="105" t="s">
        <v>84</v>
      </c>
      <c r="C3394" s="105">
        <v>134</v>
      </c>
    </row>
    <row r="3395" spans="1:3" x14ac:dyDescent="0.25">
      <c r="A3395" s="105">
        <v>470150</v>
      </c>
      <c r="B3395" s="105" t="s">
        <v>84</v>
      </c>
      <c r="C3395" s="105">
        <v>134</v>
      </c>
    </row>
    <row r="3396" spans="1:3" x14ac:dyDescent="0.25">
      <c r="A3396" s="105">
        <v>470151</v>
      </c>
      <c r="B3396" s="105" t="s">
        <v>84</v>
      </c>
      <c r="C3396" s="105">
        <v>34</v>
      </c>
    </row>
    <row r="3397" spans="1:3" x14ac:dyDescent="0.25">
      <c r="A3397" s="105">
        <v>470155</v>
      </c>
      <c r="B3397" s="105" t="s">
        <v>84</v>
      </c>
      <c r="C3397" s="105">
        <v>134</v>
      </c>
    </row>
    <row r="3398" spans="1:3" x14ac:dyDescent="0.25">
      <c r="A3398" s="105">
        <v>470157</v>
      </c>
      <c r="B3398" s="105" t="s">
        <v>84</v>
      </c>
      <c r="C3398" s="105">
        <v>34</v>
      </c>
    </row>
    <row r="3399" spans="1:3" x14ac:dyDescent="0.25">
      <c r="A3399" s="105">
        <v>470158</v>
      </c>
      <c r="B3399" s="105" t="s">
        <v>84</v>
      </c>
      <c r="C3399" s="105">
        <v>34</v>
      </c>
    </row>
    <row r="3400" spans="1:3" x14ac:dyDescent="0.25">
      <c r="A3400" s="105">
        <v>470159</v>
      </c>
      <c r="B3400" s="105" t="s">
        <v>84</v>
      </c>
      <c r="C3400" s="105">
        <v>34</v>
      </c>
    </row>
    <row r="3401" spans="1:3" x14ac:dyDescent="0.25">
      <c r="A3401" s="105">
        <v>470160</v>
      </c>
      <c r="B3401" s="105" t="s">
        <v>84</v>
      </c>
      <c r="C3401" s="105">
        <v>134</v>
      </c>
    </row>
    <row r="3402" spans="1:3" x14ac:dyDescent="0.25">
      <c r="A3402" s="105">
        <v>470161</v>
      </c>
      <c r="B3402" s="105" t="s">
        <v>84</v>
      </c>
      <c r="C3402" s="105">
        <v>234</v>
      </c>
    </row>
    <row r="3403" spans="1:3" x14ac:dyDescent="0.25">
      <c r="A3403" s="105">
        <v>470162</v>
      </c>
      <c r="B3403" s="105" t="s">
        <v>84</v>
      </c>
      <c r="C3403" s="105">
        <v>34</v>
      </c>
    </row>
    <row r="3404" spans="1:3" x14ac:dyDescent="0.25">
      <c r="A3404" s="105">
        <v>470163</v>
      </c>
      <c r="B3404" s="105" t="s">
        <v>84</v>
      </c>
      <c r="C3404" s="105">
        <v>34</v>
      </c>
    </row>
    <row r="3405" spans="1:3" x14ac:dyDescent="0.25">
      <c r="A3405" s="105">
        <v>470164</v>
      </c>
      <c r="B3405" s="105" t="s">
        <v>84</v>
      </c>
      <c r="C3405" s="105">
        <v>134</v>
      </c>
    </row>
    <row r="3406" spans="1:3" x14ac:dyDescent="0.25">
      <c r="A3406" s="105">
        <v>470165</v>
      </c>
      <c r="B3406" s="105" t="s">
        <v>84</v>
      </c>
      <c r="C3406" s="105">
        <v>34</v>
      </c>
    </row>
    <row r="3407" spans="1:3" x14ac:dyDescent="0.25">
      <c r="A3407" s="105">
        <v>470166</v>
      </c>
      <c r="B3407" s="105" t="s">
        <v>84</v>
      </c>
      <c r="C3407" s="105">
        <v>34</v>
      </c>
    </row>
    <row r="3408" spans="1:3" x14ac:dyDescent="0.25">
      <c r="A3408" s="105">
        <v>470167</v>
      </c>
      <c r="B3408" s="105" t="s">
        <v>84</v>
      </c>
      <c r="C3408" s="105">
        <v>34</v>
      </c>
    </row>
    <row r="3409" spans="1:3" x14ac:dyDescent="0.25">
      <c r="A3409" s="105">
        <v>470168</v>
      </c>
      <c r="B3409" s="105" t="s">
        <v>84</v>
      </c>
      <c r="C3409" s="105">
        <v>34</v>
      </c>
    </row>
    <row r="3410" spans="1:3" x14ac:dyDescent="0.25">
      <c r="A3410" s="105">
        <v>470169</v>
      </c>
      <c r="B3410" s="105" t="s">
        <v>84</v>
      </c>
      <c r="C3410" s="105">
        <v>34</v>
      </c>
    </row>
    <row r="3411" spans="1:3" x14ac:dyDescent="0.25">
      <c r="A3411" s="105">
        <v>470170</v>
      </c>
      <c r="B3411" s="105" t="s">
        <v>84</v>
      </c>
      <c r="C3411" s="105">
        <v>34</v>
      </c>
    </row>
    <row r="3412" spans="1:3" x14ac:dyDescent="0.25">
      <c r="A3412" s="105">
        <v>470171</v>
      </c>
      <c r="B3412" s="105" t="s">
        <v>84</v>
      </c>
      <c r="C3412" s="105">
        <v>34</v>
      </c>
    </row>
    <row r="3413" spans="1:3" x14ac:dyDescent="0.25">
      <c r="A3413" s="105">
        <v>470172</v>
      </c>
      <c r="B3413" s="105" t="s">
        <v>84</v>
      </c>
      <c r="C3413" s="105">
        <v>34</v>
      </c>
    </row>
    <row r="3414" spans="1:3" x14ac:dyDescent="0.25">
      <c r="A3414" s="105">
        <v>470174</v>
      </c>
      <c r="B3414" s="105" t="s">
        <v>84</v>
      </c>
      <c r="C3414" s="105">
        <v>34</v>
      </c>
    </row>
    <row r="3415" spans="1:3" x14ac:dyDescent="0.25">
      <c r="A3415" s="105">
        <v>470177</v>
      </c>
      <c r="B3415" s="105" t="s">
        <v>84</v>
      </c>
      <c r="C3415" s="105">
        <v>34</v>
      </c>
    </row>
    <row r="3416" spans="1:3" x14ac:dyDescent="0.25">
      <c r="A3416" s="105">
        <v>470178</v>
      </c>
      <c r="B3416" s="105" t="s">
        <v>84</v>
      </c>
      <c r="C3416" s="105">
        <v>34</v>
      </c>
    </row>
    <row r="3417" spans="1:3" x14ac:dyDescent="0.25">
      <c r="A3417" s="105">
        <v>470179</v>
      </c>
      <c r="B3417" s="105" t="s">
        <v>84</v>
      </c>
      <c r="C3417" s="105">
        <v>34</v>
      </c>
    </row>
    <row r="3418" spans="1:3" x14ac:dyDescent="0.25">
      <c r="A3418" s="31">
        <v>470181</v>
      </c>
      <c r="B3418" s="31" t="s">
        <v>84</v>
      </c>
      <c r="C3418" s="31">
        <v>34</v>
      </c>
    </row>
    <row r="3419" spans="1:3" x14ac:dyDescent="0.25">
      <c r="A3419" s="105">
        <v>470182</v>
      </c>
      <c r="B3419" s="105" t="s">
        <v>84</v>
      </c>
      <c r="C3419" s="105">
        <v>34</v>
      </c>
    </row>
    <row r="3420" spans="1:3" x14ac:dyDescent="0.25">
      <c r="A3420" s="105">
        <v>470183</v>
      </c>
      <c r="B3420" s="105" t="s">
        <v>84</v>
      </c>
      <c r="C3420" s="105">
        <v>34</v>
      </c>
    </row>
    <row r="3421" spans="1:3" x14ac:dyDescent="0.25">
      <c r="A3421" s="105">
        <v>470186</v>
      </c>
      <c r="B3421" s="105" t="s">
        <v>84</v>
      </c>
      <c r="C3421" s="105">
        <v>34</v>
      </c>
    </row>
    <row r="3422" spans="1:3" x14ac:dyDescent="0.25">
      <c r="A3422" s="105">
        <v>470187</v>
      </c>
      <c r="B3422" s="105" t="s">
        <v>84</v>
      </c>
      <c r="C3422" s="105">
        <v>34</v>
      </c>
    </row>
    <row r="3423" spans="1:3" x14ac:dyDescent="0.25">
      <c r="A3423" s="105">
        <v>470188</v>
      </c>
      <c r="B3423" s="105" t="s">
        <v>84</v>
      </c>
      <c r="C3423" s="105">
        <v>34</v>
      </c>
    </row>
    <row r="3424" spans="1:3" x14ac:dyDescent="0.25">
      <c r="A3424" s="105">
        <v>470189</v>
      </c>
      <c r="B3424" s="105" t="s">
        <v>84</v>
      </c>
      <c r="C3424" s="105">
        <v>134</v>
      </c>
    </row>
    <row r="3425" spans="1:3" x14ac:dyDescent="0.25">
      <c r="A3425" s="105">
        <v>470190</v>
      </c>
      <c r="B3425" s="101" t="s">
        <v>84</v>
      </c>
      <c r="C3425" s="105">
        <v>34</v>
      </c>
    </row>
    <row r="3426" spans="1:3" x14ac:dyDescent="0.25">
      <c r="A3426" s="105">
        <v>470193</v>
      </c>
      <c r="B3426" s="105" t="s">
        <v>84</v>
      </c>
      <c r="C3426" s="105">
        <v>34</v>
      </c>
    </row>
    <row r="3427" spans="1:3" x14ac:dyDescent="0.25">
      <c r="A3427" s="105">
        <v>470194</v>
      </c>
      <c r="B3427" s="105" t="s">
        <v>84</v>
      </c>
      <c r="C3427" s="105">
        <v>34</v>
      </c>
    </row>
    <row r="3428" spans="1:3" x14ac:dyDescent="0.25">
      <c r="A3428" s="105">
        <v>470197</v>
      </c>
      <c r="B3428" s="105" t="s">
        <v>84</v>
      </c>
      <c r="C3428" s="105">
        <v>34</v>
      </c>
    </row>
    <row r="3429" spans="1:3" x14ac:dyDescent="0.25">
      <c r="A3429" s="105">
        <v>470198</v>
      </c>
      <c r="B3429" s="105" t="s">
        <v>84</v>
      </c>
      <c r="C3429" s="105">
        <v>34</v>
      </c>
    </row>
    <row r="3430" spans="1:3" x14ac:dyDescent="0.25">
      <c r="A3430" s="105">
        <v>470199</v>
      </c>
      <c r="B3430" s="105" t="s">
        <v>84</v>
      </c>
      <c r="C3430" s="105">
        <v>34</v>
      </c>
    </row>
    <row r="3431" spans="1:3" x14ac:dyDescent="0.25">
      <c r="A3431" s="105">
        <v>470251</v>
      </c>
      <c r="B3431" s="105" t="s">
        <v>84</v>
      </c>
      <c r="C3431" s="105">
        <v>34</v>
      </c>
    </row>
    <row r="3432" spans="1:3" x14ac:dyDescent="0.25">
      <c r="A3432" s="105">
        <v>470252</v>
      </c>
      <c r="B3432" s="105" t="s">
        <v>84</v>
      </c>
      <c r="C3432" s="105">
        <v>34</v>
      </c>
    </row>
    <row r="3433" spans="1:3" x14ac:dyDescent="0.25">
      <c r="A3433" s="105">
        <v>470253</v>
      </c>
      <c r="B3433" s="105" t="s">
        <v>84</v>
      </c>
      <c r="C3433" s="105">
        <v>134</v>
      </c>
    </row>
    <row r="3434" spans="1:3" x14ac:dyDescent="0.25">
      <c r="A3434" s="105">
        <v>470256</v>
      </c>
      <c r="B3434" s="105" t="s">
        <v>84</v>
      </c>
      <c r="C3434" s="105">
        <v>234</v>
      </c>
    </row>
    <row r="3435" spans="1:3" x14ac:dyDescent="0.25">
      <c r="A3435" s="105">
        <v>470259</v>
      </c>
      <c r="B3435" s="105" t="s">
        <v>84</v>
      </c>
      <c r="C3435" s="105">
        <v>34</v>
      </c>
    </row>
    <row r="3436" spans="1:3" x14ac:dyDescent="0.25">
      <c r="A3436" s="105">
        <v>470260</v>
      </c>
      <c r="B3436" s="105" t="s">
        <v>84</v>
      </c>
      <c r="C3436" s="105">
        <v>34</v>
      </c>
    </row>
    <row r="3437" spans="1:3" x14ac:dyDescent="0.25">
      <c r="A3437" s="105">
        <v>470266</v>
      </c>
      <c r="B3437" s="105" t="s">
        <v>84</v>
      </c>
      <c r="C3437" s="105">
        <v>34</v>
      </c>
    </row>
    <row r="3438" spans="1:3" x14ac:dyDescent="0.25">
      <c r="A3438" s="105">
        <v>470267</v>
      </c>
      <c r="B3438" s="105" t="s">
        <v>84</v>
      </c>
      <c r="C3438" s="105">
        <v>34</v>
      </c>
    </row>
    <row r="3439" spans="1:3" x14ac:dyDescent="0.25">
      <c r="A3439" s="105">
        <v>470268</v>
      </c>
      <c r="B3439" s="105" t="s">
        <v>84</v>
      </c>
      <c r="C3439" s="105">
        <v>34</v>
      </c>
    </row>
    <row r="3440" spans="1:3" x14ac:dyDescent="0.25">
      <c r="A3440" s="105">
        <v>470269</v>
      </c>
      <c r="B3440" s="105" t="s">
        <v>84</v>
      </c>
      <c r="C3440" s="105">
        <v>34</v>
      </c>
    </row>
    <row r="3441" spans="1:3" x14ac:dyDescent="0.25">
      <c r="A3441" s="105">
        <v>470270</v>
      </c>
      <c r="B3441" s="105" t="s">
        <v>84</v>
      </c>
      <c r="C3441" s="105">
        <v>34</v>
      </c>
    </row>
    <row r="3442" spans="1:3" x14ac:dyDescent="0.25">
      <c r="A3442" s="105">
        <v>479034</v>
      </c>
      <c r="B3442" s="105" t="s">
        <v>84</v>
      </c>
      <c r="C3442" s="105">
        <v>34</v>
      </c>
    </row>
    <row r="3443" spans="1:3" x14ac:dyDescent="0.25">
      <c r="A3443" s="105">
        <v>210042</v>
      </c>
      <c r="B3443" s="105" t="s">
        <v>83</v>
      </c>
      <c r="C3443" s="105">
        <v>35</v>
      </c>
    </row>
    <row r="3444" spans="1:3" x14ac:dyDescent="0.25">
      <c r="A3444" s="105">
        <v>490008</v>
      </c>
      <c r="B3444" s="105" t="s">
        <v>83</v>
      </c>
      <c r="C3444" s="105">
        <v>35</v>
      </c>
    </row>
    <row r="3445" spans="1:3" x14ac:dyDescent="0.25">
      <c r="A3445" s="105">
        <v>490010</v>
      </c>
      <c r="B3445" s="105" t="s">
        <v>83</v>
      </c>
      <c r="C3445" s="105">
        <v>35</v>
      </c>
    </row>
    <row r="3446" spans="1:3" x14ac:dyDescent="0.25">
      <c r="A3446" s="105">
        <v>490011</v>
      </c>
      <c r="B3446" s="105" t="s">
        <v>83</v>
      </c>
      <c r="C3446" s="105">
        <v>35</v>
      </c>
    </row>
    <row r="3447" spans="1:3" x14ac:dyDescent="0.25">
      <c r="A3447" s="105">
        <v>490013</v>
      </c>
      <c r="B3447" s="105" t="s">
        <v>83</v>
      </c>
      <c r="C3447" s="105">
        <v>35</v>
      </c>
    </row>
    <row r="3448" spans="1:3" x14ac:dyDescent="0.25">
      <c r="A3448" s="105">
        <v>490017</v>
      </c>
      <c r="B3448" s="105" t="s">
        <v>83</v>
      </c>
      <c r="C3448" s="105">
        <v>35</v>
      </c>
    </row>
    <row r="3449" spans="1:3" x14ac:dyDescent="0.25">
      <c r="A3449" s="105">
        <v>490018</v>
      </c>
      <c r="B3449" s="105" t="s">
        <v>83</v>
      </c>
      <c r="C3449" s="105">
        <v>35</v>
      </c>
    </row>
    <row r="3450" spans="1:3" x14ac:dyDescent="0.25">
      <c r="A3450" s="105">
        <v>490023</v>
      </c>
      <c r="B3450" s="105" t="s">
        <v>83</v>
      </c>
      <c r="C3450" s="105">
        <v>35</v>
      </c>
    </row>
    <row r="3451" spans="1:3" x14ac:dyDescent="0.25">
      <c r="A3451" s="105">
        <v>490025</v>
      </c>
      <c r="B3451" s="105" t="s">
        <v>83</v>
      </c>
      <c r="C3451" s="105">
        <v>35</v>
      </c>
    </row>
    <row r="3452" spans="1:3" x14ac:dyDescent="0.25">
      <c r="A3452" s="105">
        <v>490027</v>
      </c>
      <c r="B3452" s="105" t="s">
        <v>83</v>
      </c>
      <c r="C3452" s="105">
        <v>35</v>
      </c>
    </row>
    <row r="3453" spans="1:3" x14ac:dyDescent="0.25">
      <c r="A3453" s="105">
        <v>490035</v>
      </c>
      <c r="B3453" s="105" t="s">
        <v>83</v>
      </c>
      <c r="C3453" s="105">
        <v>35</v>
      </c>
    </row>
    <row r="3454" spans="1:3" x14ac:dyDescent="0.25">
      <c r="A3454" s="105">
        <v>490038</v>
      </c>
      <c r="B3454" s="105" t="s">
        <v>83</v>
      </c>
      <c r="C3454" s="105">
        <v>35</v>
      </c>
    </row>
    <row r="3455" spans="1:3" x14ac:dyDescent="0.25">
      <c r="A3455" s="105">
        <v>490039</v>
      </c>
      <c r="B3455" s="105" t="s">
        <v>83</v>
      </c>
      <c r="C3455" s="105">
        <v>35</v>
      </c>
    </row>
    <row r="3456" spans="1:3" x14ac:dyDescent="0.25">
      <c r="A3456" s="105">
        <v>490040</v>
      </c>
      <c r="B3456" s="105" t="s">
        <v>83</v>
      </c>
      <c r="C3456" s="105">
        <v>35</v>
      </c>
    </row>
    <row r="3457" spans="1:4" x14ac:dyDescent="0.25">
      <c r="A3457" s="105">
        <v>490041</v>
      </c>
      <c r="B3457" s="105" t="s">
        <v>83</v>
      </c>
      <c r="C3457" s="105">
        <v>35</v>
      </c>
    </row>
    <row r="3458" spans="1:4" x14ac:dyDescent="0.25">
      <c r="A3458" s="105">
        <v>490042</v>
      </c>
      <c r="B3458" s="105" t="s">
        <v>83</v>
      </c>
      <c r="C3458" s="101">
        <v>35</v>
      </c>
    </row>
    <row r="3459" spans="1:4" x14ac:dyDescent="0.25">
      <c r="A3459" s="105">
        <v>490044</v>
      </c>
      <c r="B3459" s="105" t="s">
        <v>83</v>
      </c>
      <c r="C3459" s="105">
        <v>35</v>
      </c>
    </row>
    <row r="3460" spans="1:4" x14ac:dyDescent="0.25">
      <c r="A3460" s="105">
        <v>490046</v>
      </c>
      <c r="B3460" s="105" t="s">
        <v>83</v>
      </c>
      <c r="C3460" s="105">
        <v>35</v>
      </c>
    </row>
    <row r="3461" spans="1:4" x14ac:dyDescent="0.25">
      <c r="A3461" s="105">
        <v>490048</v>
      </c>
      <c r="B3461" s="105" t="s">
        <v>83</v>
      </c>
      <c r="C3461" s="105">
        <v>35</v>
      </c>
    </row>
    <row r="3462" spans="1:4" x14ac:dyDescent="0.25">
      <c r="A3462" s="105">
        <v>490054</v>
      </c>
      <c r="B3462" s="105" t="s">
        <v>83</v>
      </c>
      <c r="C3462" s="105">
        <v>35</v>
      </c>
      <c r="D3462" s="74"/>
    </row>
    <row r="3463" spans="1:4" x14ac:dyDescent="0.25">
      <c r="A3463" s="105">
        <v>490055</v>
      </c>
      <c r="B3463" s="105" t="s">
        <v>83</v>
      </c>
      <c r="C3463" s="105">
        <v>35</v>
      </c>
    </row>
    <row r="3464" spans="1:4" x14ac:dyDescent="0.25">
      <c r="A3464" s="105">
        <v>490056</v>
      </c>
      <c r="B3464" s="105" t="s">
        <v>83</v>
      </c>
      <c r="C3464" s="105">
        <v>35</v>
      </c>
    </row>
    <row r="3465" spans="1:4" x14ac:dyDescent="0.25">
      <c r="A3465" s="105">
        <v>490058</v>
      </c>
      <c r="B3465" s="105" t="s">
        <v>83</v>
      </c>
      <c r="C3465" s="105">
        <v>35</v>
      </c>
    </row>
    <row r="3466" spans="1:4" x14ac:dyDescent="0.25">
      <c r="A3466" s="105">
        <v>490059</v>
      </c>
      <c r="B3466" s="105" t="s">
        <v>83</v>
      </c>
      <c r="C3466" s="105">
        <v>35</v>
      </c>
    </row>
    <row r="3467" spans="1:4" x14ac:dyDescent="0.25">
      <c r="A3467" s="105">
        <v>490060</v>
      </c>
      <c r="B3467" s="105" t="s">
        <v>83</v>
      </c>
      <c r="C3467" s="105">
        <v>35</v>
      </c>
    </row>
    <row r="3468" spans="1:4" x14ac:dyDescent="0.25">
      <c r="A3468" s="105">
        <v>490061</v>
      </c>
      <c r="B3468" s="105" t="s">
        <v>83</v>
      </c>
      <c r="C3468" s="105">
        <v>35</v>
      </c>
    </row>
    <row r="3469" spans="1:4" x14ac:dyDescent="0.25">
      <c r="A3469" s="105">
        <v>490062</v>
      </c>
      <c r="B3469" s="105" t="s">
        <v>83</v>
      </c>
      <c r="C3469" s="105">
        <v>35</v>
      </c>
    </row>
    <row r="3470" spans="1:4" x14ac:dyDescent="0.25">
      <c r="A3470" s="105">
        <v>490063</v>
      </c>
      <c r="B3470" s="105" t="s">
        <v>83</v>
      </c>
      <c r="C3470" s="105">
        <v>35</v>
      </c>
    </row>
    <row r="3471" spans="1:4" x14ac:dyDescent="0.25">
      <c r="A3471" s="105">
        <v>490064</v>
      </c>
      <c r="B3471" s="105" t="s">
        <v>83</v>
      </c>
      <c r="C3471" s="105">
        <v>35</v>
      </c>
    </row>
    <row r="3472" spans="1:4" x14ac:dyDescent="0.25">
      <c r="A3472" s="105">
        <v>490066</v>
      </c>
      <c r="B3472" s="105" t="s">
        <v>83</v>
      </c>
      <c r="C3472" s="105">
        <v>35</v>
      </c>
    </row>
    <row r="3473" spans="1:3" x14ac:dyDescent="0.25">
      <c r="A3473" s="106">
        <v>490067</v>
      </c>
      <c r="B3473" s="106" t="s">
        <v>83</v>
      </c>
      <c r="C3473" s="106">
        <v>35</v>
      </c>
    </row>
    <row r="3474" spans="1:3" x14ac:dyDescent="0.25">
      <c r="A3474" s="106">
        <v>490068</v>
      </c>
      <c r="B3474" s="106" t="s">
        <v>83</v>
      </c>
      <c r="C3474" s="105">
        <v>35</v>
      </c>
    </row>
    <row r="3475" spans="1:3" x14ac:dyDescent="0.25">
      <c r="A3475" s="106">
        <v>490069</v>
      </c>
      <c r="B3475" s="106" t="s">
        <v>83</v>
      </c>
      <c r="C3475" s="105">
        <v>35</v>
      </c>
    </row>
    <row r="3476" spans="1:3" x14ac:dyDescent="0.25">
      <c r="A3476" s="106">
        <v>490071</v>
      </c>
      <c r="B3476" s="105" t="s">
        <v>83</v>
      </c>
      <c r="C3476" s="105">
        <v>35</v>
      </c>
    </row>
    <row r="3477" spans="1:3" x14ac:dyDescent="0.25">
      <c r="A3477" s="106">
        <v>490073</v>
      </c>
      <c r="B3477" s="106" t="s">
        <v>83</v>
      </c>
      <c r="C3477" s="105">
        <v>35</v>
      </c>
    </row>
    <row r="3478" spans="1:3" x14ac:dyDescent="0.25">
      <c r="A3478" s="106">
        <v>490075</v>
      </c>
      <c r="B3478" s="106" t="s">
        <v>83</v>
      </c>
      <c r="C3478" s="105">
        <v>35</v>
      </c>
    </row>
    <row r="3479" spans="1:3" x14ac:dyDescent="0.25">
      <c r="A3479" s="106">
        <v>490076</v>
      </c>
      <c r="B3479" s="106" t="s">
        <v>83</v>
      </c>
      <c r="C3479" s="101">
        <v>35</v>
      </c>
    </row>
    <row r="3480" spans="1:3" x14ac:dyDescent="0.25">
      <c r="A3480" s="106">
        <v>490078</v>
      </c>
      <c r="B3480" s="105" t="s">
        <v>83</v>
      </c>
      <c r="C3480" s="105">
        <v>35</v>
      </c>
    </row>
    <row r="3481" spans="1:3" x14ac:dyDescent="0.25">
      <c r="A3481" s="106">
        <v>490079</v>
      </c>
      <c r="B3481" s="106" t="s">
        <v>83</v>
      </c>
      <c r="C3481" s="105">
        <v>35</v>
      </c>
    </row>
    <row r="3482" spans="1:3" x14ac:dyDescent="0.25">
      <c r="A3482" s="106">
        <v>490082</v>
      </c>
      <c r="B3482" s="106" t="s">
        <v>83</v>
      </c>
      <c r="C3482" s="105">
        <v>35</v>
      </c>
    </row>
    <row r="3483" spans="1:3" x14ac:dyDescent="0.25">
      <c r="A3483" s="106">
        <v>499035</v>
      </c>
      <c r="B3483" s="106" t="s">
        <v>83</v>
      </c>
      <c r="C3483" s="105">
        <v>35</v>
      </c>
    </row>
    <row r="3484" spans="1:3" x14ac:dyDescent="0.25">
      <c r="A3484" s="141">
        <v>30036</v>
      </c>
      <c r="B3484" s="141" t="s">
        <v>5514</v>
      </c>
      <c r="C3484" s="101">
        <v>2</v>
      </c>
    </row>
    <row r="3485" spans="1:3" x14ac:dyDescent="0.25">
      <c r="A3485" s="141">
        <v>30046</v>
      </c>
      <c r="B3485" s="141" t="s">
        <v>5514</v>
      </c>
      <c r="C3485" s="101">
        <v>2</v>
      </c>
    </row>
    <row r="3486" spans="1:3" x14ac:dyDescent="0.25">
      <c r="A3486" s="141">
        <v>30050</v>
      </c>
      <c r="B3486" s="141" t="s">
        <v>5514</v>
      </c>
      <c r="C3486" s="101">
        <v>2</v>
      </c>
    </row>
    <row r="3487" spans="1:3" x14ac:dyDescent="0.25">
      <c r="A3487" s="141">
        <v>520048</v>
      </c>
      <c r="B3487" s="141" t="s">
        <v>5515</v>
      </c>
      <c r="C3487" s="101">
        <v>5</v>
      </c>
    </row>
    <row r="3488" spans="1:3" x14ac:dyDescent="0.25">
      <c r="A3488" s="141">
        <v>520060</v>
      </c>
      <c r="B3488" s="141" t="s">
        <v>5515</v>
      </c>
      <c r="C3488" s="101">
        <v>5</v>
      </c>
    </row>
    <row r="3489" spans="1:3" x14ac:dyDescent="0.25">
      <c r="A3489" s="141">
        <v>520061</v>
      </c>
      <c r="B3489" s="141" t="s">
        <v>5515</v>
      </c>
      <c r="C3489" s="101">
        <v>5</v>
      </c>
    </row>
    <row r="3490" spans="1:3" x14ac:dyDescent="0.25">
      <c r="A3490" s="141">
        <v>520063</v>
      </c>
      <c r="B3490" s="141" t="s">
        <v>5515</v>
      </c>
      <c r="C3490" s="101">
        <v>5</v>
      </c>
    </row>
    <row r="3491" spans="1:3" x14ac:dyDescent="0.25">
      <c r="A3491" s="141">
        <v>520064</v>
      </c>
      <c r="B3491" s="141" t="s">
        <v>5515</v>
      </c>
      <c r="C3491" s="101">
        <v>5</v>
      </c>
    </row>
    <row r="3492" spans="1:3" x14ac:dyDescent="0.25">
      <c r="A3492" s="141">
        <v>520066</v>
      </c>
      <c r="B3492" s="141" t="s">
        <v>5515</v>
      </c>
      <c r="C3492" s="101">
        <v>5</v>
      </c>
    </row>
    <row r="3493" spans="1:3" x14ac:dyDescent="0.25">
      <c r="A3493" s="141">
        <v>520067</v>
      </c>
      <c r="B3493" s="141" t="s">
        <v>5515</v>
      </c>
      <c r="C3493" s="101">
        <v>5</v>
      </c>
    </row>
    <row r="3494" spans="1:3" x14ac:dyDescent="0.25">
      <c r="A3494" s="141">
        <v>210050</v>
      </c>
      <c r="B3494" s="141" t="s">
        <v>5516</v>
      </c>
      <c r="C3494" s="101">
        <v>6</v>
      </c>
    </row>
    <row r="3495" spans="1:3" x14ac:dyDescent="0.25">
      <c r="A3495" s="141">
        <v>210051</v>
      </c>
      <c r="B3495" s="141" t="s">
        <v>5516</v>
      </c>
      <c r="C3495" s="101">
        <v>6</v>
      </c>
    </row>
    <row r="3496" spans="1:3" x14ac:dyDescent="0.25">
      <c r="A3496" s="141">
        <v>60076</v>
      </c>
      <c r="B3496" s="141" t="s">
        <v>5517</v>
      </c>
      <c r="C3496" s="101">
        <v>7</v>
      </c>
    </row>
    <row r="3497" spans="1:3" x14ac:dyDescent="0.25">
      <c r="A3497" s="141">
        <v>60077</v>
      </c>
      <c r="B3497" s="141" t="s">
        <v>5517</v>
      </c>
      <c r="C3497" s="101">
        <v>7</v>
      </c>
    </row>
    <row r="3498" spans="1:3" x14ac:dyDescent="0.25">
      <c r="A3498" s="141">
        <v>450009</v>
      </c>
      <c r="B3498" s="141" t="s">
        <v>5517</v>
      </c>
      <c r="C3498" s="101">
        <v>7</v>
      </c>
    </row>
    <row r="3499" spans="1:3" x14ac:dyDescent="0.25">
      <c r="A3499" s="141">
        <v>100141</v>
      </c>
      <c r="B3499" s="141" t="s">
        <v>5518</v>
      </c>
      <c r="C3499" s="101">
        <v>8</v>
      </c>
    </row>
    <row r="3500" spans="1:3" x14ac:dyDescent="0.25">
      <c r="A3500" s="141">
        <v>100151</v>
      </c>
      <c r="B3500" s="141" t="s">
        <v>5518</v>
      </c>
      <c r="C3500" s="101">
        <v>8</v>
      </c>
    </row>
    <row r="3501" spans="1:3" x14ac:dyDescent="0.25">
      <c r="A3501" s="141">
        <v>100157</v>
      </c>
      <c r="B3501" s="141" t="s">
        <v>5518</v>
      </c>
      <c r="C3501" s="101">
        <v>8</v>
      </c>
    </row>
    <row r="3502" spans="1:3" x14ac:dyDescent="0.25">
      <c r="A3502" s="141">
        <v>100161</v>
      </c>
      <c r="B3502" s="141" t="s">
        <v>5518</v>
      </c>
      <c r="C3502" s="101">
        <v>8</v>
      </c>
    </row>
    <row r="3503" spans="1:3" x14ac:dyDescent="0.25">
      <c r="A3503" s="141">
        <v>100171</v>
      </c>
      <c r="B3503" s="141" t="s">
        <v>5518</v>
      </c>
      <c r="C3503" s="101">
        <v>8</v>
      </c>
    </row>
    <row r="3504" spans="1:3" x14ac:dyDescent="0.25">
      <c r="A3504" s="141">
        <v>100184</v>
      </c>
      <c r="B3504" s="141" t="s">
        <v>5518</v>
      </c>
      <c r="C3504" s="101">
        <v>8</v>
      </c>
    </row>
    <row r="3505" spans="1:3" x14ac:dyDescent="0.25">
      <c r="A3505" s="141">
        <v>100189</v>
      </c>
      <c r="B3505" s="141" t="s">
        <v>5518</v>
      </c>
      <c r="C3505" s="101">
        <v>8</v>
      </c>
    </row>
    <row r="3506" spans="1:3" x14ac:dyDescent="0.25">
      <c r="A3506" s="141">
        <v>110010</v>
      </c>
      <c r="B3506" s="141" t="s">
        <v>5519</v>
      </c>
      <c r="C3506" s="101">
        <v>9</v>
      </c>
    </row>
    <row r="3507" spans="1:3" x14ac:dyDescent="0.25">
      <c r="A3507" s="141">
        <v>110121</v>
      </c>
      <c r="B3507" s="141" t="s">
        <v>5519</v>
      </c>
      <c r="C3507" s="101">
        <v>9</v>
      </c>
    </row>
    <row r="3508" spans="1:3" x14ac:dyDescent="0.25">
      <c r="A3508" s="141">
        <v>110122</v>
      </c>
      <c r="B3508" s="141" t="s">
        <v>5519</v>
      </c>
      <c r="C3508" s="101">
        <v>9</v>
      </c>
    </row>
    <row r="3509" spans="1:3" x14ac:dyDescent="0.25">
      <c r="A3509" s="141">
        <v>110124</v>
      </c>
      <c r="B3509" s="141" t="s">
        <v>5519</v>
      </c>
      <c r="C3509" s="101">
        <v>9</v>
      </c>
    </row>
    <row r="3510" spans="1:3" x14ac:dyDescent="0.25">
      <c r="A3510" s="141">
        <v>110125</v>
      </c>
      <c r="B3510" s="141" t="s">
        <v>5519</v>
      </c>
      <c r="C3510" s="101">
        <v>9</v>
      </c>
    </row>
    <row r="3511" spans="1:3" x14ac:dyDescent="0.25">
      <c r="A3511" s="141">
        <v>40005</v>
      </c>
      <c r="B3511" s="141" t="s">
        <v>5520</v>
      </c>
      <c r="C3511" s="101">
        <v>38</v>
      </c>
    </row>
    <row r="3512" spans="1:3" x14ac:dyDescent="0.25">
      <c r="A3512" s="141">
        <v>40034</v>
      </c>
      <c r="B3512" s="141" t="s">
        <v>5520</v>
      </c>
      <c r="C3512" s="101">
        <v>38</v>
      </c>
    </row>
    <row r="3513" spans="1:3" x14ac:dyDescent="0.25">
      <c r="A3513" s="141">
        <v>40067</v>
      </c>
      <c r="B3513" s="141" t="s">
        <v>5520</v>
      </c>
      <c r="C3513" s="101">
        <v>38</v>
      </c>
    </row>
    <row r="3514" spans="1:3" x14ac:dyDescent="0.25">
      <c r="A3514" s="141">
        <v>40094</v>
      </c>
      <c r="B3514" s="141" t="s">
        <v>5520</v>
      </c>
      <c r="C3514" s="101">
        <v>38</v>
      </c>
    </row>
    <row r="3515" spans="1:3" x14ac:dyDescent="0.25">
      <c r="A3515" s="141">
        <v>190016</v>
      </c>
      <c r="B3515" s="141" t="s">
        <v>5520</v>
      </c>
      <c r="C3515" s="101">
        <v>38</v>
      </c>
    </row>
    <row r="3516" spans="1:3" x14ac:dyDescent="0.25">
      <c r="A3516" s="141">
        <v>190023</v>
      </c>
      <c r="B3516" s="141" t="s">
        <v>5520</v>
      </c>
      <c r="C3516" s="101">
        <v>38</v>
      </c>
    </row>
    <row r="3517" spans="1:3" x14ac:dyDescent="0.25">
      <c r="A3517" s="141">
        <v>250012</v>
      </c>
      <c r="B3517" s="141" t="s">
        <v>5520</v>
      </c>
      <c r="C3517" s="101">
        <v>38</v>
      </c>
    </row>
    <row r="3518" spans="1:3" x14ac:dyDescent="0.25">
      <c r="A3518" s="141">
        <v>250021</v>
      </c>
      <c r="B3518" s="141" t="s">
        <v>5520</v>
      </c>
      <c r="C3518" s="101">
        <v>38</v>
      </c>
    </row>
    <row r="3519" spans="1:3" x14ac:dyDescent="0.25">
      <c r="A3519" s="141">
        <v>250038</v>
      </c>
      <c r="B3519" s="141" t="s">
        <v>5520</v>
      </c>
      <c r="C3519" s="101">
        <v>38</v>
      </c>
    </row>
    <row r="3520" spans="1:3" x14ac:dyDescent="0.25">
      <c r="A3520" s="141">
        <v>250041</v>
      </c>
      <c r="B3520" s="141" t="s">
        <v>5520</v>
      </c>
      <c r="C3520" s="101">
        <v>38</v>
      </c>
    </row>
    <row r="3521" spans="1:3" x14ac:dyDescent="0.25">
      <c r="A3521" s="141">
        <v>250043</v>
      </c>
      <c r="B3521" s="141" t="s">
        <v>5520</v>
      </c>
      <c r="C3521" s="101">
        <v>38</v>
      </c>
    </row>
    <row r="3522" spans="1:3" x14ac:dyDescent="0.25">
      <c r="A3522" s="141">
        <v>170093</v>
      </c>
      <c r="B3522" s="141" t="s">
        <v>5521</v>
      </c>
      <c r="C3522" s="101">
        <v>37</v>
      </c>
    </row>
    <row r="3523" spans="1:3" x14ac:dyDescent="0.25">
      <c r="A3523" s="141">
        <v>170128</v>
      </c>
      <c r="B3523" s="141" t="s">
        <v>5521</v>
      </c>
      <c r="C3523" s="101">
        <v>37</v>
      </c>
    </row>
    <row r="3524" spans="1:3" x14ac:dyDescent="0.25">
      <c r="A3524" s="141">
        <v>170218</v>
      </c>
      <c r="B3524" s="141" t="s">
        <v>5521</v>
      </c>
      <c r="C3524" s="101">
        <v>37</v>
      </c>
    </row>
    <row r="3525" spans="1:3" x14ac:dyDescent="0.25">
      <c r="A3525" s="141">
        <v>170229</v>
      </c>
      <c r="B3525" s="141" t="s">
        <v>5521</v>
      </c>
      <c r="C3525" s="101">
        <v>37</v>
      </c>
    </row>
    <row r="3526" spans="1:3" x14ac:dyDescent="0.25">
      <c r="A3526" s="141">
        <v>260139</v>
      </c>
      <c r="B3526" s="141" t="s">
        <v>5521</v>
      </c>
      <c r="C3526" s="101">
        <v>37</v>
      </c>
    </row>
    <row r="3527" spans="1:3" x14ac:dyDescent="0.25">
      <c r="A3527" s="141">
        <v>260153</v>
      </c>
      <c r="B3527" s="141" t="s">
        <v>5521</v>
      </c>
      <c r="C3527" s="101">
        <v>37</v>
      </c>
    </row>
    <row r="3528" spans="1:3" x14ac:dyDescent="0.25">
      <c r="A3528" s="141">
        <v>260362</v>
      </c>
      <c r="B3528" s="141" t="s">
        <v>5521</v>
      </c>
      <c r="C3528" s="101">
        <v>37</v>
      </c>
    </row>
    <row r="3529" spans="1:3" x14ac:dyDescent="0.25">
      <c r="A3529" s="141">
        <v>260502</v>
      </c>
      <c r="B3529" s="141" t="s">
        <v>5521</v>
      </c>
      <c r="C3529" s="101">
        <v>37</v>
      </c>
    </row>
    <row r="3530" spans="1:3" x14ac:dyDescent="0.25">
      <c r="A3530" s="141">
        <v>260504</v>
      </c>
      <c r="B3530" s="141" t="s">
        <v>5521</v>
      </c>
      <c r="C3530" s="101">
        <v>37</v>
      </c>
    </row>
    <row r="3531" spans="1:3" x14ac:dyDescent="0.25">
      <c r="A3531" s="141">
        <v>260505</v>
      </c>
      <c r="B3531" s="141" t="s">
        <v>5521</v>
      </c>
      <c r="C3531" s="101">
        <v>37</v>
      </c>
    </row>
    <row r="3532" spans="1:3" x14ac:dyDescent="0.25">
      <c r="A3532" s="141">
        <v>260510</v>
      </c>
      <c r="B3532" s="141" t="s">
        <v>5521</v>
      </c>
      <c r="C3532" s="101">
        <v>37</v>
      </c>
    </row>
    <row r="3533" spans="1:3" x14ac:dyDescent="0.25">
      <c r="A3533" s="141">
        <v>260516</v>
      </c>
      <c r="B3533" s="141" t="s">
        <v>5521</v>
      </c>
      <c r="C3533" s="101">
        <v>37</v>
      </c>
    </row>
    <row r="3534" spans="1:3" x14ac:dyDescent="0.25">
      <c r="A3534" s="141">
        <v>260517</v>
      </c>
      <c r="B3534" s="141" t="s">
        <v>5521</v>
      </c>
      <c r="C3534" s="101">
        <v>37</v>
      </c>
    </row>
    <row r="3535" spans="1:3" x14ac:dyDescent="0.25">
      <c r="A3535" s="141">
        <v>260521</v>
      </c>
      <c r="B3535" s="141" t="s">
        <v>5521</v>
      </c>
      <c r="C3535" s="101">
        <v>37</v>
      </c>
    </row>
    <row r="3536" spans="1:3" x14ac:dyDescent="0.25">
      <c r="A3536" s="141">
        <v>140016</v>
      </c>
      <c r="B3536" s="141" t="s">
        <v>5522</v>
      </c>
      <c r="C3536" s="101">
        <v>11</v>
      </c>
    </row>
    <row r="3537" spans="1:3" x14ac:dyDescent="0.25">
      <c r="A3537" s="141">
        <v>140183</v>
      </c>
      <c r="B3537" s="141" t="s">
        <v>5522</v>
      </c>
      <c r="C3537" s="101">
        <v>12</v>
      </c>
    </row>
    <row r="3538" spans="1:3" x14ac:dyDescent="0.25">
      <c r="A3538" s="141">
        <v>150134</v>
      </c>
      <c r="B3538" s="141" t="s">
        <v>5523</v>
      </c>
      <c r="C3538" s="101">
        <v>12</v>
      </c>
    </row>
    <row r="3539" spans="1:3" x14ac:dyDescent="0.25">
      <c r="A3539" s="141">
        <v>150256</v>
      </c>
      <c r="B3539" s="141" t="s">
        <v>5523</v>
      </c>
      <c r="C3539" s="101">
        <v>12</v>
      </c>
    </row>
    <row r="3540" spans="1:3" x14ac:dyDescent="0.25">
      <c r="A3540" s="141">
        <v>150288</v>
      </c>
      <c r="B3540" s="141" t="s">
        <v>5523</v>
      </c>
      <c r="C3540" s="101">
        <v>12</v>
      </c>
    </row>
    <row r="3541" spans="1:3" x14ac:dyDescent="0.25">
      <c r="A3541" s="141">
        <v>150295</v>
      </c>
      <c r="B3541" s="141" t="s">
        <v>5523</v>
      </c>
      <c r="C3541" s="101">
        <v>12</v>
      </c>
    </row>
    <row r="3542" spans="1:3" x14ac:dyDescent="0.25">
      <c r="A3542" s="141">
        <v>150297</v>
      </c>
      <c r="B3542" s="141" t="s">
        <v>5523</v>
      </c>
      <c r="C3542" s="101">
        <v>12</v>
      </c>
    </row>
    <row r="3543" spans="1:3" x14ac:dyDescent="0.25">
      <c r="A3543" s="141">
        <v>150300</v>
      </c>
      <c r="B3543" s="141" t="s">
        <v>5523</v>
      </c>
      <c r="C3543" s="101">
        <v>12</v>
      </c>
    </row>
    <row r="3544" spans="1:3" x14ac:dyDescent="0.25">
      <c r="A3544" s="141">
        <v>180098</v>
      </c>
      <c r="B3544" s="141" t="s">
        <v>5524</v>
      </c>
      <c r="C3544" s="101">
        <v>14</v>
      </c>
    </row>
    <row r="3545" spans="1:3" x14ac:dyDescent="0.25">
      <c r="A3545" s="141">
        <v>180117</v>
      </c>
      <c r="B3545" s="141" t="s">
        <v>5524</v>
      </c>
      <c r="C3545" s="101">
        <v>14</v>
      </c>
    </row>
    <row r="3546" spans="1:3" x14ac:dyDescent="0.25">
      <c r="A3546" s="141">
        <v>180143</v>
      </c>
      <c r="B3546" s="141" t="s">
        <v>5524</v>
      </c>
      <c r="C3546" s="101">
        <v>14</v>
      </c>
    </row>
    <row r="3547" spans="1:3" x14ac:dyDescent="0.25">
      <c r="A3547" s="141">
        <v>180208</v>
      </c>
      <c r="B3547" s="141" t="s">
        <v>5524</v>
      </c>
      <c r="C3547" s="101">
        <v>14</v>
      </c>
    </row>
    <row r="3548" spans="1:3" x14ac:dyDescent="0.25">
      <c r="A3548" s="141">
        <v>180223</v>
      </c>
      <c r="B3548" s="141" t="s">
        <v>5524</v>
      </c>
      <c r="C3548" s="101">
        <v>14</v>
      </c>
    </row>
    <row r="3549" spans="1:3" x14ac:dyDescent="0.25">
      <c r="A3549" s="141">
        <v>180236</v>
      </c>
      <c r="B3549" s="141" t="s">
        <v>5524</v>
      </c>
      <c r="C3549" s="101">
        <v>14</v>
      </c>
    </row>
    <row r="3550" spans="1:3" x14ac:dyDescent="0.25">
      <c r="A3550" s="141">
        <v>180250</v>
      </c>
      <c r="B3550" s="141" t="s">
        <v>5524</v>
      </c>
      <c r="C3550" s="101">
        <v>14</v>
      </c>
    </row>
    <row r="3551" spans="1:3" x14ac:dyDescent="0.25">
      <c r="A3551" s="141">
        <v>180304</v>
      </c>
      <c r="B3551" s="141" t="s">
        <v>5524</v>
      </c>
      <c r="C3551" s="101">
        <v>14</v>
      </c>
    </row>
    <row r="3552" spans="1:3" x14ac:dyDescent="0.25">
      <c r="A3552" s="141">
        <v>180309</v>
      </c>
      <c r="B3552" s="141" t="s">
        <v>5524</v>
      </c>
      <c r="C3552" s="101">
        <v>14</v>
      </c>
    </row>
    <row r="3553" spans="1:3" x14ac:dyDescent="0.25">
      <c r="A3553" s="141">
        <v>180349</v>
      </c>
      <c r="B3553" s="141" t="s">
        <v>5524</v>
      </c>
      <c r="C3553" s="101">
        <v>14</v>
      </c>
    </row>
    <row r="3554" spans="1:3" x14ac:dyDescent="0.25">
      <c r="A3554" s="141">
        <v>180351</v>
      </c>
      <c r="B3554" s="141" t="s">
        <v>5524</v>
      </c>
      <c r="C3554" s="101">
        <v>14</v>
      </c>
    </row>
    <row r="3555" spans="1:3" x14ac:dyDescent="0.25">
      <c r="A3555" s="141">
        <v>180353</v>
      </c>
      <c r="B3555" s="141" t="s">
        <v>5524</v>
      </c>
      <c r="C3555" s="101">
        <v>14</v>
      </c>
    </row>
    <row r="3556" spans="1:3" x14ac:dyDescent="0.25">
      <c r="A3556" s="141">
        <v>180354</v>
      </c>
      <c r="B3556" s="141" t="s">
        <v>5524</v>
      </c>
      <c r="C3556" s="101">
        <v>14</v>
      </c>
    </row>
    <row r="3557" spans="1:3" x14ac:dyDescent="0.25">
      <c r="A3557" s="141">
        <v>260067</v>
      </c>
      <c r="B3557" s="141" t="s">
        <v>5525</v>
      </c>
      <c r="C3557" s="101">
        <v>17</v>
      </c>
    </row>
    <row r="3558" spans="1:3" x14ac:dyDescent="0.25">
      <c r="A3558" s="141">
        <v>260102</v>
      </c>
      <c r="B3558" s="141" t="s">
        <v>5525</v>
      </c>
      <c r="C3558" s="101">
        <v>17</v>
      </c>
    </row>
    <row r="3559" spans="1:3" x14ac:dyDescent="0.25">
      <c r="A3559" s="141">
        <v>260146</v>
      </c>
      <c r="B3559" s="141" t="s">
        <v>5525</v>
      </c>
      <c r="C3559" s="101">
        <v>17</v>
      </c>
    </row>
    <row r="3560" spans="1:3" x14ac:dyDescent="0.25">
      <c r="A3560" s="141">
        <v>260165</v>
      </c>
      <c r="B3560" s="141" t="s">
        <v>5525</v>
      </c>
      <c r="C3560" s="101">
        <v>17</v>
      </c>
    </row>
    <row r="3561" spans="1:3" x14ac:dyDescent="0.25">
      <c r="A3561" s="141">
        <v>260222</v>
      </c>
      <c r="B3561" s="141" t="s">
        <v>5525</v>
      </c>
      <c r="C3561" s="101">
        <v>17</v>
      </c>
    </row>
    <row r="3562" spans="1:3" x14ac:dyDescent="0.25">
      <c r="A3562" s="141">
        <v>260261</v>
      </c>
      <c r="B3562" s="141" t="s">
        <v>5525</v>
      </c>
      <c r="C3562" s="101">
        <v>17</v>
      </c>
    </row>
    <row r="3563" spans="1:3" x14ac:dyDescent="0.25">
      <c r="A3563" s="141">
        <v>260367</v>
      </c>
      <c r="B3563" s="141" t="s">
        <v>5525</v>
      </c>
      <c r="C3563" s="101">
        <v>17</v>
      </c>
    </row>
    <row r="3564" spans="1:3" x14ac:dyDescent="0.25">
      <c r="A3564" s="141">
        <v>260513</v>
      </c>
      <c r="B3564" s="141" t="s">
        <v>5525</v>
      </c>
      <c r="C3564" s="101">
        <v>17</v>
      </c>
    </row>
    <row r="3565" spans="1:3" x14ac:dyDescent="0.25">
      <c r="A3565" s="141">
        <v>260524</v>
      </c>
      <c r="B3565" s="141" t="s">
        <v>5525</v>
      </c>
      <c r="C3565" s="101">
        <v>17</v>
      </c>
    </row>
    <row r="3566" spans="1:3" x14ac:dyDescent="0.25">
      <c r="A3566" s="141">
        <v>269002</v>
      </c>
      <c r="B3566" s="141" t="s">
        <v>5525</v>
      </c>
      <c r="C3566" s="101">
        <v>17</v>
      </c>
    </row>
    <row r="3567" spans="1:3" x14ac:dyDescent="0.25">
      <c r="A3567" s="141">
        <v>280069</v>
      </c>
      <c r="B3567" s="141" t="s">
        <v>5526</v>
      </c>
      <c r="C3567" s="101">
        <v>20</v>
      </c>
    </row>
    <row r="3568" spans="1:3" x14ac:dyDescent="0.25">
      <c r="A3568" s="141">
        <v>280073</v>
      </c>
      <c r="B3568" s="141" t="s">
        <v>5526</v>
      </c>
      <c r="C3568" s="101">
        <v>20</v>
      </c>
    </row>
    <row r="3569" spans="1:3" x14ac:dyDescent="0.25">
      <c r="A3569" s="141">
        <v>280081</v>
      </c>
      <c r="B3569" s="141" t="s">
        <v>5526</v>
      </c>
      <c r="C3569" s="101">
        <v>20</v>
      </c>
    </row>
    <row r="3570" spans="1:3" x14ac:dyDescent="0.25">
      <c r="A3570" s="141">
        <v>340007</v>
      </c>
      <c r="B3570" s="141" t="s">
        <v>5527</v>
      </c>
      <c r="C3570" s="101">
        <v>21</v>
      </c>
    </row>
    <row r="3571" spans="1:3" x14ac:dyDescent="0.25">
      <c r="A3571" s="141">
        <v>340008</v>
      </c>
      <c r="B3571" s="141" t="s">
        <v>5527</v>
      </c>
      <c r="C3571" s="101">
        <v>21</v>
      </c>
    </row>
    <row r="3572" spans="1:3" x14ac:dyDescent="0.25">
      <c r="A3572" s="141">
        <v>340010</v>
      </c>
      <c r="B3572" s="141" t="s">
        <v>5527</v>
      </c>
      <c r="C3572" s="101">
        <v>21</v>
      </c>
    </row>
    <row r="3573" spans="1:3" x14ac:dyDescent="0.25">
      <c r="A3573" s="141">
        <v>340019</v>
      </c>
      <c r="B3573" s="141" t="s">
        <v>5527</v>
      </c>
      <c r="C3573" s="101">
        <v>21</v>
      </c>
    </row>
    <row r="3574" spans="1:3" x14ac:dyDescent="0.25">
      <c r="A3574" s="141">
        <v>340022</v>
      </c>
      <c r="B3574" s="141" t="s">
        <v>5527</v>
      </c>
      <c r="C3574" s="101">
        <v>21</v>
      </c>
    </row>
    <row r="3575" spans="1:3" x14ac:dyDescent="0.25">
      <c r="A3575" s="141">
        <v>340024</v>
      </c>
      <c r="B3575" s="141" t="s">
        <v>5527</v>
      </c>
      <c r="C3575" s="101">
        <v>21</v>
      </c>
    </row>
    <row r="3576" spans="1:3" x14ac:dyDescent="0.25">
      <c r="A3576" s="141">
        <v>340025</v>
      </c>
      <c r="B3576" s="141" t="s">
        <v>5527</v>
      </c>
      <c r="C3576" s="101">
        <v>21</v>
      </c>
    </row>
    <row r="3577" spans="1:3" x14ac:dyDescent="0.25">
      <c r="A3577" s="141">
        <v>340029</v>
      </c>
      <c r="B3577" s="141" t="s">
        <v>5527</v>
      </c>
      <c r="C3577" s="101">
        <v>21</v>
      </c>
    </row>
    <row r="3578" spans="1:3" x14ac:dyDescent="0.25">
      <c r="A3578" s="141">
        <v>340030</v>
      </c>
      <c r="B3578" s="141" t="s">
        <v>5527</v>
      </c>
      <c r="C3578" s="101">
        <v>21</v>
      </c>
    </row>
    <row r="3579" spans="1:3" x14ac:dyDescent="0.25">
      <c r="A3579" s="141">
        <v>340031</v>
      </c>
      <c r="B3579" s="141" t="s">
        <v>5527</v>
      </c>
      <c r="C3579" s="101">
        <v>21</v>
      </c>
    </row>
    <row r="3580" spans="1:3" x14ac:dyDescent="0.25">
      <c r="A3580" s="141">
        <v>340036</v>
      </c>
      <c r="B3580" s="141" t="s">
        <v>5527</v>
      </c>
      <c r="C3580" s="101">
        <v>21</v>
      </c>
    </row>
    <row r="3581" spans="1:3" x14ac:dyDescent="0.25">
      <c r="A3581" s="141">
        <v>340046</v>
      </c>
      <c r="B3581" s="141" t="s">
        <v>5527</v>
      </c>
      <c r="C3581" s="101">
        <v>21</v>
      </c>
    </row>
    <row r="3582" spans="1:3" x14ac:dyDescent="0.25">
      <c r="A3582" s="141">
        <v>340048</v>
      </c>
      <c r="B3582" s="141" t="s">
        <v>5527</v>
      </c>
      <c r="C3582" s="101">
        <v>21</v>
      </c>
    </row>
    <row r="3583" spans="1:3" x14ac:dyDescent="0.25">
      <c r="A3583" s="141">
        <v>340050</v>
      </c>
      <c r="B3583" s="141" t="s">
        <v>5527</v>
      </c>
      <c r="C3583" s="101">
        <v>21</v>
      </c>
    </row>
    <row r="3584" spans="1:3" x14ac:dyDescent="0.25">
      <c r="A3584" s="141">
        <v>340051</v>
      </c>
      <c r="B3584" s="141" t="s">
        <v>5527</v>
      </c>
      <c r="C3584" s="101">
        <v>21</v>
      </c>
    </row>
    <row r="3585" spans="1:3" x14ac:dyDescent="0.25">
      <c r="A3585" s="141">
        <v>340052</v>
      </c>
      <c r="B3585" s="141" t="s">
        <v>5527</v>
      </c>
      <c r="C3585" s="101">
        <v>21</v>
      </c>
    </row>
    <row r="3586" spans="1:3" x14ac:dyDescent="0.25">
      <c r="A3586" s="141">
        <v>340054</v>
      </c>
      <c r="B3586" s="141" t="s">
        <v>5527</v>
      </c>
      <c r="C3586" s="101">
        <v>21</v>
      </c>
    </row>
    <row r="3587" spans="1:3" x14ac:dyDescent="0.25">
      <c r="A3587" s="141">
        <v>340055</v>
      </c>
      <c r="B3587" s="141" t="s">
        <v>5527</v>
      </c>
      <c r="C3587" s="101">
        <v>21</v>
      </c>
    </row>
    <row r="3588" spans="1:3" x14ac:dyDescent="0.25">
      <c r="A3588" s="141">
        <v>340056</v>
      </c>
      <c r="B3588" s="141" t="s">
        <v>5527</v>
      </c>
      <c r="C3588" s="101">
        <v>21</v>
      </c>
    </row>
    <row r="3589" spans="1:3" x14ac:dyDescent="0.25">
      <c r="A3589" s="141">
        <v>340057</v>
      </c>
      <c r="B3589" s="141" t="s">
        <v>5527</v>
      </c>
      <c r="C3589" s="101">
        <v>21</v>
      </c>
    </row>
    <row r="3590" spans="1:3" x14ac:dyDescent="0.25">
      <c r="A3590" s="141">
        <v>340061</v>
      </c>
      <c r="B3590" s="141" t="s">
        <v>5527</v>
      </c>
      <c r="C3590" s="101">
        <v>21</v>
      </c>
    </row>
    <row r="3591" spans="1:3" x14ac:dyDescent="0.25">
      <c r="A3591" s="141">
        <v>340062</v>
      </c>
      <c r="B3591" s="141" t="s">
        <v>5527</v>
      </c>
      <c r="C3591" s="101">
        <v>21</v>
      </c>
    </row>
    <row r="3592" spans="1:3" x14ac:dyDescent="0.25">
      <c r="A3592" s="141">
        <v>340066</v>
      </c>
      <c r="B3592" s="141" t="s">
        <v>5527</v>
      </c>
      <c r="C3592" s="101">
        <v>21</v>
      </c>
    </row>
    <row r="3593" spans="1:3" x14ac:dyDescent="0.25">
      <c r="A3593" s="141">
        <v>340067</v>
      </c>
      <c r="B3593" s="141" t="s">
        <v>5527</v>
      </c>
      <c r="C3593" s="101">
        <v>21</v>
      </c>
    </row>
    <row r="3594" spans="1:3" x14ac:dyDescent="0.25">
      <c r="A3594" s="141">
        <v>340069</v>
      </c>
      <c r="B3594" s="141" t="s">
        <v>5527</v>
      </c>
      <c r="C3594" s="101">
        <v>21</v>
      </c>
    </row>
    <row r="3595" spans="1:3" x14ac:dyDescent="0.25">
      <c r="A3595" s="141">
        <v>340070</v>
      </c>
      <c r="B3595" s="141" t="s">
        <v>5527</v>
      </c>
      <c r="C3595" s="101">
        <v>21</v>
      </c>
    </row>
    <row r="3596" spans="1:3" x14ac:dyDescent="0.25">
      <c r="A3596" s="141">
        <v>340077</v>
      </c>
      <c r="B3596" s="141" t="s">
        <v>5527</v>
      </c>
      <c r="C3596" s="101">
        <v>21</v>
      </c>
    </row>
    <row r="3597" spans="1:3" x14ac:dyDescent="0.25">
      <c r="A3597" s="141">
        <v>340082</v>
      </c>
      <c r="B3597" s="141" t="s">
        <v>5527</v>
      </c>
      <c r="C3597" s="101">
        <v>21</v>
      </c>
    </row>
    <row r="3598" spans="1:3" x14ac:dyDescent="0.25">
      <c r="A3598" s="141">
        <v>340085</v>
      </c>
      <c r="B3598" s="141" t="s">
        <v>5527</v>
      </c>
      <c r="C3598" s="101">
        <v>21</v>
      </c>
    </row>
    <row r="3599" spans="1:3" x14ac:dyDescent="0.25">
      <c r="A3599" s="141">
        <v>340086</v>
      </c>
      <c r="B3599" s="141" t="s">
        <v>5527</v>
      </c>
      <c r="C3599" s="101">
        <v>21</v>
      </c>
    </row>
    <row r="3600" spans="1:3" x14ac:dyDescent="0.25">
      <c r="A3600" s="141">
        <v>340087</v>
      </c>
      <c r="B3600" s="141" t="s">
        <v>5527</v>
      </c>
      <c r="C3600" s="101">
        <v>21</v>
      </c>
    </row>
    <row r="3601" spans="1:3" x14ac:dyDescent="0.25">
      <c r="A3601" s="141">
        <v>340092</v>
      </c>
      <c r="B3601" s="141" t="s">
        <v>5527</v>
      </c>
      <c r="C3601" s="101">
        <v>21</v>
      </c>
    </row>
    <row r="3602" spans="1:3" x14ac:dyDescent="0.25">
      <c r="A3602" s="141">
        <v>340093</v>
      </c>
      <c r="B3602" s="141" t="s">
        <v>5527</v>
      </c>
      <c r="C3602" s="101">
        <v>21</v>
      </c>
    </row>
    <row r="3603" spans="1:3" x14ac:dyDescent="0.25">
      <c r="A3603" s="141">
        <v>340096</v>
      </c>
      <c r="B3603" s="141" t="s">
        <v>5527</v>
      </c>
      <c r="C3603" s="101">
        <v>21</v>
      </c>
    </row>
    <row r="3604" spans="1:3" x14ac:dyDescent="0.25">
      <c r="A3604" s="141">
        <v>340097</v>
      </c>
      <c r="B3604" s="141" t="s">
        <v>5527</v>
      </c>
      <c r="C3604" s="101">
        <v>21</v>
      </c>
    </row>
    <row r="3605" spans="1:3" x14ac:dyDescent="0.25">
      <c r="A3605" s="141">
        <v>340099</v>
      </c>
      <c r="B3605" s="141" t="s">
        <v>5527</v>
      </c>
      <c r="C3605" s="101">
        <v>21</v>
      </c>
    </row>
    <row r="3606" spans="1:3" x14ac:dyDescent="0.25">
      <c r="A3606" s="141">
        <v>340102</v>
      </c>
      <c r="B3606" s="141" t="s">
        <v>5527</v>
      </c>
      <c r="C3606" s="101">
        <v>21</v>
      </c>
    </row>
    <row r="3607" spans="1:3" x14ac:dyDescent="0.25">
      <c r="A3607" s="141">
        <v>340105</v>
      </c>
      <c r="B3607" s="141" t="s">
        <v>5527</v>
      </c>
      <c r="C3607" s="101">
        <v>21</v>
      </c>
    </row>
    <row r="3608" spans="1:3" x14ac:dyDescent="0.25">
      <c r="A3608" s="141">
        <v>340107</v>
      </c>
      <c r="B3608" s="141" t="s">
        <v>5527</v>
      </c>
      <c r="C3608" s="101">
        <v>21</v>
      </c>
    </row>
    <row r="3609" spans="1:3" x14ac:dyDescent="0.25">
      <c r="A3609" s="141">
        <v>340121</v>
      </c>
      <c r="B3609" s="141" t="s">
        <v>5527</v>
      </c>
      <c r="C3609" s="101">
        <v>21</v>
      </c>
    </row>
    <row r="3610" spans="1:3" x14ac:dyDescent="0.25">
      <c r="A3610" s="141">
        <v>340123</v>
      </c>
      <c r="B3610" s="141" t="s">
        <v>5527</v>
      </c>
      <c r="C3610" s="101">
        <v>21</v>
      </c>
    </row>
    <row r="3611" spans="1:3" x14ac:dyDescent="0.25">
      <c r="A3611" s="141">
        <v>340125</v>
      </c>
      <c r="B3611" s="141" t="s">
        <v>5527</v>
      </c>
      <c r="C3611" s="101">
        <v>21</v>
      </c>
    </row>
    <row r="3612" spans="1:3" x14ac:dyDescent="0.25">
      <c r="A3612" s="141">
        <v>340126</v>
      </c>
      <c r="B3612" s="141" t="s">
        <v>5527</v>
      </c>
      <c r="C3612" s="101">
        <v>21</v>
      </c>
    </row>
    <row r="3613" spans="1:3" x14ac:dyDescent="0.25">
      <c r="A3613" s="141">
        <v>340127</v>
      </c>
      <c r="B3613" s="141" t="s">
        <v>5527</v>
      </c>
      <c r="C3613" s="101">
        <v>21</v>
      </c>
    </row>
    <row r="3614" spans="1:3" x14ac:dyDescent="0.25">
      <c r="A3614" s="141">
        <v>340139</v>
      </c>
      <c r="B3614" s="141" t="s">
        <v>5527</v>
      </c>
      <c r="C3614" s="101">
        <v>21</v>
      </c>
    </row>
    <row r="3615" spans="1:3" x14ac:dyDescent="0.25">
      <c r="A3615" s="141">
        <v>340140</v>
      </c>
      <c r="B3615" s="141" t="s">
        <v>5527</v>
      </c>
      <c r="C3615" s="101">
        <v>21</v>
      </c>
    </row>
    <row r="3616" spans="1:3" x14ac:dyDescent="0.25">
      <c r="A3616" s="141">
        <v>340141</v>
      </c>
      <c r="B3616" s="141" t="s">
        <v>5527</v>
      </c>
      <c r="C3616" s="101">
        <v>21</v>
      </c>
    </row>
    <row r="3617" spans="1:3" x14ac:dyDescent="0.25">
      <c r="A3617" s="141">
        <v>340143</v>
      </c>
      <c r="B3617" s="141" t="s">
        <v>5527</v>
      </c>
      <c r="C3617" s="101">
        <v>21</v>
      </c>
    </row>
    <row r="3618" spans="1:3" x14ac:dyDescent="0.25">
      <c r="A3618" s="141">
        <v>340144</v>
      </c>
      <c r="B3618" s="141" t="s">
        <v>5527</v>
      </c>
      <c r="C3618" s="101">
        <v>21</v>
      </c>
    </row>
    <row r="3619" spans="1:3" x14ac:dyDescent="0.25">
      <c r="A3619" s="141">
        <v>340146</v>
      </c>
      <c r="B3619" s="141" t="s">
        <v>5527</v>
      </c>
      <c r="C3619" s="101">
        <v>21</v>
      </c>
    </row>
    <row r="3620" spans="1:3" x14ac:dyDescent="0.25">
      <c r="A3620" s="141">
        <v>340148</v>
      </c>
      <c r="B3620" s="141" t="s">
        <v>5527</v>
      </c>
      <c r="C3620" s="101">
        <v>21</v>
      </c>
    </row>
    <row r="3621" spans="1:3" x14ac:dyDescent="0.25">
      <c r="A3621" s="141">
        <v>340152</v>
      </c>
      <c r="B3621" s="141" t="s">
        <v>5527</v>
      </c>
      <c r="C3621" s="101">
        <v>21</v>
      </c>
    </row>
    <row r="3622" spans="1:3" x14ac:dyDescent="0.25">
      <c r="A3622" s="141">
        <v>340154</v>
      </c>
      <c r="B3622" s="141" t="s">
        <v>5527</v>
      </c>
      <c r="C3622" s="101">
        <v>21</v>
      </c>
    </row>
    <row r="3623" spans="1:3" x14ac:dyDescent="0.25">
      <c r="A3623" s="141">
        <v>340155</v>
      </c>
      <c r="B3623" s="141" t="s">
        <v>5527</v>
      </c>
      <c r="C3623" s="101">
        <v>21</v>
      </c>
    </row>
    <row r="3624" spans="1:3" x14ac:dyDescent="0.25">
      <c r="A3624" s="141">
        <v>340156</v>
      </c>
      <c r="B3624" s="141" t="s">
        <v>5527</v>
      </c>
      <c r="C3624" s="101">
        <v>21</v>
      </c>
    </row>
    <row r="3625" spans="1:3" x14ac:dyDescent="0.25">
      <c r="A3625" s="141">
        <v>340160</v>
      </c>
      <c r="B3625" s="141" t="s">
        <v>5527</v>
      </c>
      <c r="C3625" s="101">
        <v>21</v>
      </c>
    </row>
    <row r="3626" spans="1:3" x14ac:dyDescent="0.25">
      <c r="A3626" s="141">
        <v>340163</v>
      </c>
      <c r="B3626" s="141" t="s">
        <v>5527</v>
      </c>
      <c r="C3626" s="101">
        <v>21</v>
      </c>
    </row>
    <row r="3627" spans="1:3" x14ac:dyDescent="0.25">
      <c r="A3627" s="141">
        <v>340164</v>
      </c>
      <c r="B3627" s="141" t="s">
        <v>5527</v>
      </c>
      <c r="C3627" s="101">
        <v>21</v>
      </c>
    </row>
    <row r="3628" spans="1:3" x14ac:dyDescent="0.25">
      <c r="A3628" s="141">
        <v>340170</v>
      </c>
      <c r="B3628" s="141" t="s">
        <v>5527</v>
      </c>
      <c r="C3628" s="101">
        <v>21</v>
      </c>
    </row>
    <row r="3629" spans="1:3" x14ac:dyDescent="0.25">
      <c r="A3629" s="141">
        <v>340171</v>
      </c>
      <c r="B3629" s="141" t="s">
        <v>5527</v>
      </c>
      <c r="C3629" s="101">
        <v>21</v>
      </c>
    </row>
    <row r="3630" spans="1:3" x14ac:dyDescent="0.25">
      <c r="A3630" s="141">
        <v>340172</v>
      </c>
      <c r="B3630" s="141" t="s">
        <v>5527</v>
      </c>
      <c r="C3630" s="101">
        <v>21</v>
      </c>
    </row>
    <row r="3631" spans="1:3" x14ac:dyDescent="0.25">
      <c r="A3631" s="141">
        <v>340173</v>
      </c>
      <c r="B3631" s="141" t="s">
        <v>5527</v>
      </c>
      <c r="C3631" s="101">
        <v>21</v>
      </c>
    </row>
    <row r="3632" spans="1:3" x14ac:dyDescent="0.25">
      <c r="A3632" s="141">
        <v>340176</v>
      </c>
      <c r="B3632" s="141" t="s">
        <v>5527</v>
      </c>
      <c r="C3632" s="101">
        <v>21</v>
      </c>
    </row>
    <row r="3633" spans="1:3" x14ac:dyDescent="0.25">
      <c r="A3633" s="141">
        <v>340178</v>
      </c>
      <c r="B3633" s="141" t="s">
        <v>5527</v>
      </c>
      <c r="C3633" s="101">
        <v>21</v>
      </c>
    </row>
    <row r="3634" spans="1:3" x14ac:dyDescent="0.25">
      <c r="A3634" s="141">
        <v>340180</v>
      </c>
      <c r="B3634" s="141" t="s">
        <v>5527</v>
      </c>
      <c r="C3634" s="101">
        <v>21</v>
      </c>
    </row>
    <row r="3635" spans="1:3" x14ac:dyDescent="0.25">
      <c r="A3635" s="141">
        <v>340186</v>
      </c>
      <c r="B3635" s="141" t="s">
        <v>5527</v>
      </c>
      <c r="C3635" s="101">
        <v>21</v>
      </c>
    </row>
    <row r="3636" spans="1:3" x14ac:dyDescent="0.25">
      <c r="A3636" s="141">
        <v>340189</v>
      </c>
      <c r="B3636" s="141" t="s">
        <v>5527</v>
      </c>
      <c r="C3636" s="101">
        <v>21</v>
      </c>
    </row>
    <row r="3637" spans="1:3" x14ac:dyDescent="0.25">
      <c r="A3637" s="141">
        <v>340195</v>
      </c>
      <c r="B3637" s="141" t="s">
        <v>5527</v>
      </c>
      <c r="C3637" s="101">
        <v>21</v>
      </c>
    </row>
    <row r="3638" spans="1:3" x14ac:dyDescent="0.25">
      <c r="A3638" s="141">
        <v>340204</v>
      </c>
      <c r="B3638" s="141" t="s">
        <v>5527</v>
      </c>
      <c r="C3638" s="101">
        <v>21</v>
      </c>
    </row>
    <row r="3639" spans="1:3" x14ac:dyDescent="0.25">
      <c r="A3639" s="141">
        <v>340205</v>
      </c>
      <c r="B3639" s="141" t="s">
        <v>5527</v>
      </c>
      <c r="C3639" s="101">
        <v>21</v>
      </c>
    </row>
    <row r="3640" spans="1:3" x14ac:dyDescent="0.25">
      <c r="A3640" s="141">
        <v>340206</v>
      </c>
      <c r="B3640" s="141" t="s">
        <v>5527</v>
      </c>
      <c r="C3640" s="101">
        <v>21</v>
      </c>
    </row>
    <row r="3641" spans="1:3" x14ac:dyDescent="0.25">
      <c r="A3641" s="141">
        <v>340215</v>
      </c>
      <c r="B3641" s="141" t="s">
        <v>5527</v>
      </c>
      <c r="C3641" s="101">
        <v>21</v>
      </c>
    </row>
    <row r="3642" spans="1:3" x14ac:dyDescent="0.25">
      <c r="A3642" s="141">
        <v>340216</v>
      </c>
      <c r="B3642" s="141" t="s">
        <v>5527</v>
      </c>
      <c r="C3642" s="101">
        <v>21</v>
      </c>
    </row>
    <row r="3643" spans="1:3" x14ac:dyDescent="0.25">
      <c r="A3643" s="141">
        <v>340217</v>
      </c>
      <c r="B3643" s="141" t="s">
        <v>5527</v>
      </c>
      <c r="C3643" s="101">
        <v>21</v>
      </c>
    </row>
    <row r="3644" spans="1:3" x14ac:dyDescent="0.25">
      <c r="A3644" s="141">
        <v>340218</v>
      </c>
      <c r="B3644" s="141" t="s">
        <v>5527</v>
      </c>
      <c r="C3644" s="101">
        <v>21</v>
      </c>
    </row>
    <row r="3645" spans="1:3" x14ac:dyDescent="0.25">
      <c r="A3645" s="141">
        <v>340220</v>
      </c>
      <c r="B3645" s="141" t="s">
        <v>5527</v>
      </c>
      <c r="C3645" s="101">
        <v>21</v>
      </c>
    </row>
    <row r="3646" spans="1:3" x14ac:dyDescent="0.25">
      <c r="A3646" s="141">
        <v>340223</v>
      </c>
      <c r="B3646" s="141" t="s">
        <v>5527</v>
      </c>
      <c r="C3646" s="101">
        <v>21</v>
      </c>
    </row>
    <row r="3647" spans="1:3" x14ac:dyDescent="0.25">
      <c r="A3647" s="141">
        <v>340224</v>
      </c>
      <c r="B3647" s="141" t="s">
        <v>5527</v>
      </c>
      <c r="C3647" s="101">
        <v>21</v>
      </c>
    </row>
    <row r="3648" spans="1:3" x14ac:dyDescent="0.25">
      <c r="A3648" s="141">
        <v>340225</v>
      </c>
      <c r="B3648" s="141" t="s">
        <v>5527</v>
      </c>
      <c r="C3648" s="101">
        <v>21</v>
      </c>
    </row>
    <row r="3649" spans="1:3" x14ac:dyDescent="0.25">
      <c r="A3649" s="141">
        <v>340226</v>
      </c>
      <c r="B3649" s="141" t="s">
        <v>5527</v>
      </c>
      <c r="C3649" s="101">
        <v>21</v>
      </c>
    </row>
    <row r="3650" spans="1:3" x14ac:dyDescent="0.25">
      <c r="A3650" s="141">
        <v>340227</v>
      </c>
      <c r="B3650" s="141" t="s">
        <v>5527</v>
      </c>
      <c r="C3650" s="101">
        <v>21</v>
      </c>
    </row>
    <row r="3651" spans="1:3" x14ac:dyDescent="0.25">
      <c r="A3651" s="141">
        <v>340234</v>
      </c>
      <c r="B3651" s="141" t="s">
        <v>5527</v>
      </c>
      <c r="C3651" s="101">
        <v>21</v>
      </c>
    </row>
    <row r="3652" spans="1:3" x14ac:dyDescent="0.25">
      <c r="A3652" s="141">
        <v>340242</v>
      </c>
      <c r="B3652" s="141" t="s">
        <v>5527</v>
      </c>
      <c r="C3652" s="101">
        <v>21</v>
      </c>
    </row>
    <row r="3653" spans="1:3" x14ac:dyDescent="0.25">
      <c r="A3653" s="141">
        <v>340243</v>
      </c>
      <c r="B3653" s="141" t="s">
        <v>5527</v>
      </c>
      <c r="C3653" s="101">
        <v>21</v>
      </c>
    </row>
    <row r="3654" spans="1:3" x14ac:dyDescent="0.25">
      <c r="A3654" s="141">
        <v>340244</v>
      </c>
      <c r="B3654" s="141" t="s">
        <v>5527</v>
      </c>
      <c r="C3654" s="101">
        <v>21</v>
      </c>
    </row>
    <row r="3655" spans="1:3" x14ac:dyDescent="0.25">
      <c r="A3655" s="141">
        <v>340245</v>
      </c>
      <c r="B3655" s="141" t="s">
        <v>5527</v>
      </c>
      <c r="C3655" s="101">
        <v>21</v>
      </c>
    </row>
    <row r="3656" spans="1:3" x14ac:dyDescent="0.25">
      <c r="A3656" s="141">
        <v>340248</v>
      </c>
      <c r="B3656" s="141" t="s">
        <v>5527</v>
      </c>
      <c r="C3656" s="101">
        <v>21</v>
      </c>
    </row>
    <row r="3657" spans="1:3" x14ac:dyDescent="0.25">
      <c r="A3657" s="141">
        <v>340249</v>
      </c>
      <c r="B3657" s="141" t="s">
        <v>5527</v>
      </c>
      <c r="C3657" s="101">
        <v>21</v>
      </c>
    </row>
    <row r="3658" spans="1:3" x14ac:dyDescent="0.25">
      <c r="A3658" s="141">
        <v>340252</v>
      </c>
      <c r="B3658" s="141" t="s">
        <v>5527</v>
      </c>
      <c r="C3658" s="101">
        <v>21</v>
      </c>
    </row>
    <row r="3659" spans="1:3" x14ac:dyDescent="0.25">
      <c r="A3659" s="141">
        <v>340254</v>
      </c>
      <c r="B3659" s="141" t="s">
        <v>5527</v>
      </c>
      <c r="C3659" s="101">
        <v>21</v>
      </c>
    </row>
    <row r="3660" spans="1:3" x14ac:dyDescent="0.25">
      <c r="A3660" s="141">
        <v>340255</v>
      </c>
      <c r="B3660" s="141" t="s">
        <v>5527</v>
      </c>
      <c r="C3660" s="101">
        <v>21</v>
      </c>
    </row>
    <row r="3661" spans="1:3" x14ac:dyDescent="0.25">
      <c r="A3661" s="141">
        <v>340256</v>
      </c>
      <c r="B3661" s="141" t="s">
        <v>5527</v>
      </c>
      <c r="C3661" s="101">
        <v>21</v>
      </c>
    </row>
    <row r="3662" spans="1:3" x14ac:dyDescent="0.25">
      <c r="A3662" s="141">
        <v>340257</v>
      </c>
      <c r="B3662" s="141" t="s">
        <v>5527</v>
      </c>
      <c r="C3662" s="101">
        <v>21</v>
      </c>
    </row>
    <row r="3663" spans="1:3" x14ac:dyDescent="0.25">
      <c r="A3663" s="141">
        <v>340260</v>
      </c>
      <c r="B3663" s="141" t="s">
        <v>5527</v>
      </c>
      <c r="C3663" s="101">
        <v>21</v>
      </c>
    </row>
    <row r="3664" spans="1:3" x14ac:dyDescent="0.25">
      <c r="A3664" s="141">
        <v>340262</v>
      </c>
      <c r="B3664" s="141" t="s">
        <v>5527</v>
      </c>
      <c r="C3664" s="101">
        <v>21</v>
      </c>
    </row>
    <row r="3665" spans="1:3" x14ac:dyDescent="0.25">
      <c r="A3665" s="141">
        <v>340264</v>
      </c>
      <c r="B3665" s="141" t="s">
        <v>5527</v>
      </c>
      <c r="C3665" s="101">
        <v>21</v>
      </c>
    </row>
    <row r="3666" spans="1:3" x14ac:dyDescent="0.25">
      <c r="A3666" s="141">
        <v>340269</v>
      </c>
      <c r="B3666" s="141" t="s">
        <v>5527</v>
      </c>
      <c r="C3666" s="101">
        <v>21</v>
      </c>
    </row>
    <row r="3667" spans="1:3" x14ac:dyDescent="0.25">
      <c r="A3667" s="141">
        <v>340270</v>
      </c>
      <c r="B3667" s="141" t="s">
        <v>5527</v>
      </c>
      <c r="C3667" s="101">
        <v>21</v>
      </c>
    </row>
    <row r="3668" spans="1:3" x14ac:dyDescent="0.25">
      <c r="A3668" s="141">
        <v>340274</v>
      </c>
      <c r="B3668" s="141" t="s">
        <v>5527</v>
      </c>
      <c r="C3668" s="101">
        <v>21</v>
      </c>
    </row>
    <row r="3669" spans="1:3" x14ac:dyDescent="0.25">
      <c r="A3669" s="141">
        <v>340276</v>
      </c>
      <c r="B3669" s="141" t="s">
        <v>5527</v>
      </c>
      <c r="C3669" s="101">
        <v>21</v>
      </c>
    </row>
    <row r="3670" spans="1:3" x14ac:dyDescent="0.25">
      <c r="A3670" s="141">
        <v>340278</v>
      </c>
      <c r="B3670" s="141" t="s">
        <v>5527</v>
      </c>
      <c r="C3670" s="101">
        <v>21</v>
      </c>
    </row>
    <row r="3671" spans="1:3" x14ac:dyDescent="0.25">
      <c r="A3671" s="141">
        <v>340279</v>
      </c>
      <c r="B3671" s="141" t="s">
        <v>5527</v>
      </c>
      <c r="C3671" s="101">
        <v>21</v>
      </c>
    </row>
    <row r="3672" spans="1:3" x14ac:dyDescent="0.25">
      <c r="A3672" s="141">
        <v>340280</v>
      </c>
      <c r="B3672" s="141" t="s">
        <v>5527</v>
      </c>
      <c r="C3672" s="101">
        <v>21</v>
      </c>
    </row>
    <row r="3673" spans="1:3" x14ac:dyDescent="0.25">
      <c r="A3673" s="141">
        <v>340286</v>
      </c>
      <c r="B3673" s="141" t="s">
        <v>5527</v>
      </c>
      <c r="C3673" s="101">
        <v>21</v>
      </c>
    </row>
    <row r="3674" spans="1:3" x14ac:dyDescent="0.25">
      <c r="A3674" s="141">
        <v>340287</v>
      </c>
      <c r="B3674" s="141" t="s">
        <v>5527</v>
      </c>
      <c r="C3674" s="101">
        <v>21</v>
      </c>
    </row>
    <row r="3675" spans="1:3" x14ac:dyDescent="0.25">
      <c r="A3675" s="141">
        <v>340289</v>
      </c>
      <c r="B3675" s="141" t="s">
        <v>5527</v>
      </c>
      <c r="C3675" s="101">
        <v>21</v>
      </c>
    </row>
    <row r="3676" spans="1:3" x14ac:dyDescent="0.25">
      <c r="A3676" s="141">
        <v>340291</v>
      </c>
      <c r="B3676" s="141" t="s">
        <v>5527</v>
      </c>
      <c r="C3676" s="101">
        <v>21</v>
      </c>
    </row>
    <row r="3677" spans="1:3" x14ac:dyDescent="0.25">
      <c r="A3677" s="141">
        <v>340295</v>
      </c>
      <c r="B3677" s="141" t="s">
        <v>5527</v>
      </c>
      <c r="C3677" s="101">
        <v>21</v>
      </c>
    </row>
    <row r="3678" spans="1:3" x14ac:dyDescent="0.25">
      <c r="A3678" s="141">
        <v>340296</v>
      </c>
      <c r="B3678" s="141" t="s">
        <v>5527</v>
      </c>
      <c r="C3678" s="101">
        <v>21</v>
      </c>
    </row>
    <row r="3679" spans="1:3" x14ac:dyDescent="0.25">
      <c r="A3679" s="141">
        <v>340298</v>
      </c>
      <c r="B3679" s="141" t="s">
        <v>5527</v>
      </c>
      <c r="C3679" s="101">
        <v>21</v>
      </c>
    </row>
    <row r="3680" spans="1:3" x14ac:dyDescent="0.25">
      <c r="A3680" s="141">
        <v>340299</v>
      </c>
      <c r="B3680" s="141" t="s">
        <v>5527</v>
      </c>
      <c r="C3680" s="101">
        <v>21</v>
      </c>
    </row>
    <row r="3681" spans="1:3" x14ac:dyDescent="0.25">
      <c r="A3681" s="141">
        <v>340300</v>
      </c>
      <c r="B3681" s="141" t="s">
        <v>5527</v>
      </c>
      <c r="C3681" s="101">
        <v>21</v>
      </c>
    </row>
    <row r="3682" spans="1:3" x14ac:dyDescent="0.25">
      <c r="A3682" s="141">
        <v>340302</v>
      </c>
      <c r="B3682" s="141" t="s">
        <v>5527</v>
      </c>
      <c r="C3682" s="101">
        <v>21</v>
      </c>
    </row>
    <row r="3683" spans="1:3" x14ac:dyDescent="0.25">
      <c r="A3683" s="141">
        <v>340305</v>
      </c>
      <c r="B3683" s="141" t="s">
        <v>5527</v>
      </c>
      <c r="C3683" s="101">
        <v>21</v>
      </c>
    </row>
    <row r="3684" spans="1:3" x14ac:dyDescent="0.25">
      <c r="A3684" s="141">
        <v>340306</v>
      </c>
      <c r="B3684" s="141" t="s">
        <v>5527</v>
      </c>
      <c r="C3684" s="101">
        <v>21</v>
      </c>
    </row>
    <row r="3685" spans="1:3" x14ac:dyDescent="0.25">
      <c r="A3685" s="141">
        <v>340307</v>
      </c>
      <c r="B3685" s="141" t="s">
        <v>5527</v>
      </c>
      <c r="C3685" s="101">
        <v>21</v>
      </c>
    </row>
    <row r="3686" spans="1:3" x14ac:dyDescent="0.25">
      <c r="A3686" s="141">
        <v>340311</v>
      </c>
      <c r="B3686" s="141" t="s">
        <v>5527</v>
      </c>
      <c r="C3686" s="101">
        <v>21</v>
      </c>
    </row>
    <row r="3687" spans="1:3" x14ac:dyDescent="0.25">
      <c r="A3687" s="141">
        <v>340312</v>
      </c>
      <c r="B3687" s="141" t="s">
        <v>5527</v>
      </c>
      <c r="C3687" s="101">
        <v>21</v>
      </c>
    </row>
    <row r="3688" spans="1:3" x14ac:dyDescent="0.25">
      <c r="A3688" s="141">
        <v>340323</v>
      </c>
      <c r="B3688" s="141" t="s">
        <v>5527</v>
      </c>
      <c r="C3688" s="101">
        <v>21</v>
      </c>
    </row>
    <row r="3689" spans="1:3" x14ac:dyDescent="0.25">
      <c r="A3689" s="141">
        <v>340324</v>
      </c>
      <c r="B3689" s="141" t="s">
        <v>5527</v>
      </c>
      <c r="C3689" s="101">
        <v>21</v>
      </c>
    </row>
    <row r="3690" spans="1:3" x14ac:dyDescent="0.25">
      <c r="A3690" s="141">
        <v>340325</v>
      </c>
      <c r="B3690" s="141" t="s">
        <v>5527</v>
      </c>
      <c r="C3690" s="101">
        <v>21</v>
      </c>
    </row>
    <row r="3691" spans="1:3" x14ac:dyDescent="0.25">
      <c r="A3691" s="141">
        <v>340360</v>
      </c>
      <c r="B3691" s="141" t="s">
        <v>5527</v>
      </c>
      <c r="C3691" s="101">
        <v>21</v>
      </c>
    </row>
    <row r="3692" spans="1:3" x14ac:dyDescent="0.25">
      <c r="A3692" s="141">
        <v>340363</v>
      </c>
      <c r="B3692" s="141" t="s">
        <v>5527</v>
      </c>
      <c r="C3692" s="101">
        <v>21</v>
      </c>
    </row>
    <row r="3693" spans="1:3" x14ac:dyDescent="0.25">
      <c r="A3693" s="141">
        <v>340376</v>
      </c>
      <c r="B3693" s="141" t="s">
        <v>5527</v>
      </c>
      <c r="C3693" s="101">
        <v>21</v>
      </c>
    </row>
    <row r="3694" spans="1:3" x14ac:dyDescent="0.25">
      <c r="A3694" s="141">
        <v>340377</v>
      </c>
      <c r="B3694" s="141" t="s">
        <v>5527</v>
      </c>
      <c r="C3694" s="101">
        <v>21</v>
      </c>
    </row>
    <row r="3695" spans="1:3" x14ac:dyDescent="0.25">
      <c r="A3695" s="141">
        <v>340378</v>
      </c>
      <c r="B3695" s="141" t="s">
        <v>5527</v>
      </c>
      <c r="C3695" s="101">
        <v>21</v>
      </c>
    </row>
    <row r="3696" spans="1:3" x14ac:dyDescent="0.25">
      <c r="A3696" s="141">
        <v>340379</v>
      </c>
      <c r="B3696" s="141" t="s">
        <v>5527</v>
      </c>
      <c r="C3696" s="101">
        <v>21</v>
      </c>
    </row>
    <row r="3697" spans="1:3" x14ac:dyDescent="0.25">
      <c r="A3697" s="141">
        <v>340380</v>
      </c>
      <c r="B3697" s="141" t="s">
        <v>5527</v>
      </c>
      <c r="C3697" s="101">
        <v>21</v>
      </c>
    </row>
    <row r="3698" spans="1:3" x14ac:dyDescent="0.25">
      <c r="A3698" s="141">
        <v>340382</v>
      </c>
      <c r="B3698" s="141" t="s">
        <v>5527</v>
      </c>
      <c r="C3698" s="101">
        <v>21</v>
      </c>
    </row>
    <row r="3699" spans="1:3" x14ac:dyDescent="0.25">
      <c r="A3699" s="141">
        <v>340383</v>
      </c>
      <c r="B3699" s="141" t="s">
        <v>5527</v>
      </c>
      <c r="C3699" s="101">
        <v>21</v>
      </c>
    </row>
    <row r="3700" spans="1:3" x14ac:dyDescent="0.25">
      <c r="A3700" s="141">
        <v>340386</v>
      </c>
      <c r="B3700" s="141" t="s">
        <v>5527</v>
      </c>
      <c r="C3700" s="101">
        <v>21</v>
      </c>
    </row>
    <row r="3701" spans="1:3" x14ac:dyDescent="0.25">
      <c r="A3701" s="141">
        <v>340388</v>
      </c>
      <c r="B3701" s="141" t="s">
        <v>5527</v>
      </c>
      <c r="C3701" s="101">
        <v>21</v>
      </c>
    </row>
    <row r="3702" spans="1:3" x14ac:dyDescent="0.25">
      <c r="A3702" s="141">
        <v>340389</v>
      </c>
      <c r="B3702" s="141" t="s">
        <v>5527</v>
      </c>
      <c r="C3702" s="101">
        <v>21</v>
      </c>
    </row>
    <row r="3703" spans="1:3" x14ac:dyDescent="0.25">
      <c r="A3703" s="141">
        <v>340391</v>
      </c>
      <c r="B3703" s="141" t="s">
        <v>5527</v>
      </c>
      <c r="C3703" s="101">
        <v>21</v>
      </c>
    </row>
    <row r="3704" spans="1:3" x14ac:dyDescent="0.25">
      <c r="A3704" s="141">
        <v>340393</v>
      </c>
      <c r="B3704" s="141" t="s">
        <v>5527</v>
      </c>
      <c r="C3704" s="101">
        <v>21</v>
      </c>
    </row>
    <row r="3705" spans="1:3" x14ac:dyDescent="0.25">
      <c r="A3705" s="141">
        <v>340394</v>
      </c>
      <c r="B3705" s="141" t="s">
        <v>5527</v>
      </c>
      <c r="C3705" s="101">
        <v>21</v>
      </c>
    </row>
    <row r="3706" spans="1:3" x14ac:dyDescent="0.25">
      <c r="A3706" s="141">
        <v>340395</v>
      </c>
      <c r="B3706" s="141" t="s">
        <v>5527</v>
      </c>
      <c r="C3706" s="101">
        <v>21</v>
      </c>
    </row>
    <row r="3707" spans="1:3" x14ac:dyDescent="0.25">
      <c r="A3707" s="141">
        <v>340396</v>
      </c>
      <c r="B3707" s="141" t="s">
        <v>5527</v>
      </c>
      <c r="C3707" s="101">
        <v>21</v>
      </c>
    </row>
    <row r="3708" spans="1:3" x14ac:dyDescent="0.25">
      <c r="A3708" s="141">
        <v>340397</v>
      </c>
      <c r="B3708" s="141" t="s">
        <v>5527</v>
      </c>
      <c r="C3708" s="101">
        <v>21</v>
      </c>
    </row>
    <row r="3709" spans="1:3" x14ac:dyDescent="0.25">
      <c r="A3709" s="141">
        <v>340400</v>
      </c>
      <c r="B3709" s="141" t="s">
        <v>5527</v>
      </c>
      <c r="C3709" s="101">
        <v>21</v>
      </c>
    </row>
    <row r="3710" spans="1:3" x14ac:dyDescent="0.25">
      <c r="A3710" s="141">
        <v>340403</v>
      </c>
      <c r="B3710" s="141" t="s">
        <v>5527</v>
      </c>
      <c r="C3710" s="101">
        <v>21</v>
      </c>
    </row>
    <row r="3711" spans="1:3" x14ac:dyDescent="0.25">
      <c r="A3711" s="141">
        <v>340408</v>
      </c>
      <c r="B3711" s="141" t="s">
        <v>5527</v>
      </c>
      <c r="C3711" s="101">
        <v>21</v>
      </c>
    </row>
    <row r="3712" spans="1:3" x14ac:dyDescent="0.25">
      <c r="A3712" s="141">
        <v>340409</v>
      </c>
      <c r="B3712" s="141" t="s">
        <v>5527</v>
      </c>
      <c r="C3712" s="101">
        <v>21</v>
      </c>
    </row>
    <row r="3713" spans="1:3" x14ac:dyDescent="0.25">
      <c r="A3713" s="141">
        <v>340410</v>
      </c>
      <c r="B3713" s="141" t="s">
        <v>5527</v>
      </c>
      <c r="C3713" s="101">
        <v>21</v>
      </c>
    </row>
    <row r="3714" spans="1:3" x14ac:dyDescent="0.25">
      <c r="A3714" s="141">
        <v>340411</v>
      </c>
      <c r="B3714" s="141" t="s">
        <v>5527</v>
      </c>
      <c r="C3714" s="101">
        <v>21</v>
      </c>
    </row>
    <row r="3715" spans="1:3" x14ac:dyDescent="0.25">
      <c r="A3715" s="141">
        <v>340412</v>
      </c>
      <c r="B3715" s="141" t="s">
        <v>5527</v>
      </c>
      <c r="C3715" s="101">
        <v>21</v>
      </c>
    </row>
    <row r="3716" spans="1:3" x14ac:dyDescent="0.25">
      <c r="A3716" s="141">
        <v>340413</v>
      </c>
      <c r="B3716" s="141" t="s">
        <v>5527</v>
      </c>
      <c r="C3716" s="101">
        <v>21</v>
      </c>
    </row>
    <row r="3717" spans="1:3" x14ac:dyDescent="0.25">
      <c r="A3717" s="141">
        <v>470227</v>
      </c>
      <c r="B3717" s="141" t="s">
        <v>5527</v>
      </c>
      <c r="C3717" s="101">
        <v>21</v>
      </c>
    </row>
    <row r="3718" spans="1:3" x14ac:dyDescent="0.25">
      <c r="A3718" s="141">
        <v>470231</v>
      </c>
      <c r="B3718" s="141" t="s">
        <v>5527</v>
      </c>
      <c r="C3718" s="101">
        <v>21</v>
      </c>
    </row>
    <row r="3719" spans="1:3" x14ac:dyDescent="0.25">
      <c r="A3719" s="141">
        <v>470232</v>
      </c>
      <c r="B3719" s="141" t="s">
        <v>5527</v>
      </c>
      <c r="C3719" s="101">
        <v>21</v>
      </c>
    </row>
    <row r="3720" spans="1:3" x14ac:dyDescent="0.25">
      <c r="A3720" s="141">
        <v>470234</v>
      </c>
      <c r="B3720" s="141" t="s">
        <v>5527</v>
      </c>
      <c r="C3720" s="101">
        <v>21</v>
      </c>
    </row>
    <row r="3721" spans="1:3" x14ac:dyDescent="0.25">
      <c r="A3721" s="141">
        <v>470235</v>
      </c>
      <c r="B3721" s="141" t="s">
        <v>5527</v>
      </c>
      <c r="C3721" s="101">
        <v>21</v>
      </c>
    </row>
    <row r="3722" spans="1:3" x14ac:dyDescent="0.25">
      <c r="A3722" s="141">
        <v>470236</v>
      </c>
      <c r="B3722" s="141" t="s">
        <v>5527</v>
      </c>
      <c r="C3722" s="101">
        <v>21</v>
      </c>
    </row>
    <row r="3723" spans="1:3" x14ac:dyDescent="0.25">
      <c r="A3723" s="141">
        <v>470238</v>
      </c>
      <c r="B3723" s="141" t="s">
        <v>5527</v>
      </c>
      <c r="C3723" s="101">
        <v>21</v>
      </c>
    </row>
    <row r="3724" spans="1:3" x14ac:dyDescent="0.25">
      <c r="A3724" s="141">
        <v>470240</v>
      </c>
      <c r="B3724" s="141" t="s">
        <v>5527</v>
      </c>
      <c r="C3724" s="101">
        <v>21</v>
      </c>
    </row>
    <row r="3725" spans="1:3" x14ac:dyDescent="0.25">
      <c r="A3725" s="141">
        <v>470245</v>
      </c>
      <c r="B3725" s="141" t="s">
        <v>5527</v>
      </c>
      <c r="C3725" s="101">
        <v>21</v>
      </c>
    </row>
    <row r="3726" spans="1:3" x14ac:dyDescent="0.25">
      <c r="A3726" s="141">
        <v>470246</v>
      </c>
      <c r="B3726" s="141" t="s">
        <v>5527</v>
      </c>
      <c r="C3726" s="101">
        <v>21</v>
      </c>
    </row>
    <row r="3727" spans="1:3" x14ac:dyDescent="0.25">
      <c r="A3727" s="141">
        <v>470247</v>
      </c>
      <c r="B3727" s="141" t="s">
        <v>5527</v>
      </c>
      <c r="C3727" s="101">
        <v>21</v>
      </c>
    </row>
    <row r="3728" spans="1:3" x14ac:dyDescent="0.25">
      <c r="A3728" s="141">
        <v>470248</v>
      </c>
      <c r="B3728" s="141" t="s">
        <v>5527</v>
      </c>
      <c r="C3728" s="101">
        <v>21</v>
      </c>
    </row>
    <row r="3729" spans="1:3" x14ac:dyDescent="0.25">
      <c r="A3729" s="141">
        <v>470250</v>
      </c>
      <c r="B3729" s="141" t="s">
        <v>5527</v>
      </c>
      <c r="C3729" s="101">
        <v>21</v>
      </c>
    </row>
    <row r="3730" spans="1:3" x14ac:dyDescent="0.25">
      <c r="A3730" s="141">
        <v>470257</v>
      </c>
      <c r="B3730" s="141" t="s">
        <v>5527</v>
      </c>
      <c r="C3730" s="101">
        <v>21</v>
      </c>
    </row>
    <row r="3731" spans="1:3" x14ac:dyDescent="0.25">
      <c r="A3731" s="141">
        <v>70006</v>
      </c>
      <c r="B3731" s="141" t="s">
        <v>5528</v>
      </c>
      <c r="C3731" s="101">
        <v>22</v>
      </c>
    </row>
    <row r="3732" spans="1:3" x14ac:dyDescent="0.25">
      <c r="A3732" s="141">
        <v>70011</v>
      </c>
      <c r="B3732" s="141" t="s">
        <v>5528</v>
      </c>
      <c r="C3732" s="101">
        <v>22</v>
      </c>
    </row>
    <row r="3733" spans="1:3" x14ac:dyDescent="0.25">
      <c r="A3733" s="141">
        <v>220019</v>
      </c>
      <c r="B3733" s="141" t="s">
        <v>5528</v>
      </c>
      <c r="C3733" s="101">
        <v>22</v>
      </c>
    </row>
    <row r="3734" spans="1:3" x14ac:dyDescent="0.25">
      <c r="A3734" s="141">
        <v>220020</v>
      </c>
      <c r="B3734" s="141" t="s">
        <v>5528</v>
      </c>
      <c r="C3734" s="101">
        <v>22</v>
      </c>
    </row>
    <row r="3735" spans="1:3" x14ac:dyDescent="0.25">
      <c r="A3735" s="141">
        <v>220097</v>
      </c>
      <c r="B3735" s="141" t="s">
        <v>5528</v>
      </c>
      <c r="C3735" s="101">
        <v>22</v>
      </c>
    </row>
    <row r="3736" spans="1:3" x14ac:dyDescent="0.25">
      <c r="A3736" s="141">
        <v>220098</v>
      </c>
      <c r="B3736" s="141" t="s">
        <v>5528</v>
      </c>
      <c r="C3736" s="101">
        <v>22</v>
      </c>
    </row>
    <row r="3737" spans="1:3" x14ac:dyDescent="0.25">
      <c r="A3737" s="141">
        <v>220099</v>
      </c>
      <c r="B3737" s="141" t="s">
        <v>5528</v>
      </c>
      <c r="C3737" s="101">
        <v>22</v>
      </c>
    </row>
    <row r="3738" spans="1:3" x14ac:dyDescent="0.25">
      <c r="A3738" s="141">
        <v>310017</v>
      </c>
      <c r="B3738" s="141" t="s">
        <v>5528</v>
      </c>
      <c r="C3738" s="101">
        <v>22</v>
      </c>
    </row>
    <row r="3739" spans="1:3" x14ac:dyDescent="0.25">
      <c r="A3739" s="141">
        <v>310020</v>
      </c>
      <c r="B3739" s="141" t="s">
        <v>5528</v>
      </c>
      <c r="C3739" s="101">
        <v>22</v>
      </c>
    </row>
    <row r="3740" spans="1:3" x14ac:dyDescent="0.25">
      <c r="A3740" s="141">
        <v>310032</v>
      </c>
      <c r="B3740" s="141" t="s">
        <v>5528</v>
      </c>
      <c r="C3740" s="101">
        <v>22</v>
      </c>
    </row>
    <row r="3741" spans="1:3" x14ac:dyDescent="0.25">
      <c r="A3741" s="141">
        <v>310044</v>
      </c>
      <c r="B3741" s="141" t="s">
        <v>5528</v>
      </c>
      <c r="C3741" s="101">
        <v>22</v>
      </c>
    </row>
    <row r="3742" spans="1:3" x14ac:dyDescent="0.25">
      <c r="A3742" s="141">
        <v>310045</v>
      </c>
      <c r="B3742" s="141" t="s">
        <v>5528</v>
      </c>
      <c r="C3742" s="101">
        <v>22</v>
      </c>
    </row>
    <row r="3743" spans="1:3" x14ac:dyDescent="0.25">
      <c r="A3743" s="141">
        <v>310048</v>
      </c>
      <c r="B3743" s="141" t="s">
        <v>5528</v>
      </c>
      <c r="C3743" s="101">
        <v>22</v>
      </c>
    </row>
    <row r="3744" spans="1:3" x14ac:dyDescent="0.25">
      <c r="A3744" s="141">
        <v>330027</v>
      </c>
      <c r="B3744" s="141" t="s">
        <v>5528</v>
      </c>
      <c r="C3744" s="101">
        <v>22</v>
      </c>
    </row>
    <row r="3745" spans="1:3" x14ac:dyDescent="0.25">
      <c r="A3745" s="141">
        <v>330028</v>
      </c>
      <c r="B3745" s="141" t="s">
        <v>5528</v>
      </c>
      <c r="C3745" s="101">
        <v>22</v>
      </c>
    </row>
    <row r="3746" spans="1:3" x14ac:dyDescent="0.25">
      <c r="A3746" s="141">
        <v>330035</v>
      </c>
      <c r="B3746" s="141" t="s">
        <v>5528</v>
      </c>
      <c r="C3746" s="101">
        <v>22</v>
      </c>
    </row>
    <row r="3747" spans="1:3" x14ac:dyDescent="0.25">
      <c r="A3747" s="141">
        <v>330040</v>
      </c>
      <c r="B3747" s="141" t="s">
        <v>5528</v>
      </c>
      <c r="C3747" s="101">
        <v>22</v>
      </c>
    </row>
    <row r="3748" spans="1:3" x14ac:dyDescent="0.25">
      <c r="A3748" s="141">
        <v>330041</v>
      </c>
      <c r="B3748" s="141" t="s">
        <v>5528</v>
      </c>
      <c r="C3748" s="101">
        <v>22</v>
      </c>
    </row>
    <row r="3749" spans="1:3" x14ac:dyDescent="0.25">
      <c r="A3749" s="141">
        <v>330044</v>
      </c>
      <c r="B3749" s="141" t="s">
        <v>5528</v>
      </c>
      <c r="C3749" s="101">
        <v>22</v>
      </c>
    </row>
    <row r="3750" spans="1:3" x14ac:dyDescent="0.25">
      <c r="A3750" s="141">
        <v>330046</v>
      </c>
      <c r="B3750" s="141" t="s">
        <v>5528</v>
      </c>
      <c r="C3750" s="101">
        <v>22</v>
      </c>
    </row>
    <row r="3751" spans="1:3" x14ac:dyDescent="0.25">
      <c r="A3751" s="141">
        <v>330047</v>
      </c>
      <c r="B3751" s="141" t="s">
        <v>5528</v>
      </c>
      <c r="C3751" s="101">
        <v>22</v>
      </c>
    </row>
    <row r="3752" spans="1:3" x14ac:dyDescent="0.25">
      <c r="A3752" s="141">
        <v>330067</v>
      </c>
      <c r="B3752" s="141" t="s">
        <v>5528</v>
      </c>
      <c r="C3752" s="101">
        <v>22</v>
      </c>
    </row>
    <row r="3753" spans="1:3" x14ac:dyDescent="0.25">
      <c r="A3753" s="141">
        <v>330068</v>
      </c>
      <c r="B3753" s="141" t="s">
        <v>5528</v>
      </c>
      <c r="C3753" s="101">
        <v>22</v>
      </c>
    </row>
    <row r="3754" spans="1:3" x14ac:dyDescent="0.25">
      <c r="A3754" s="141">
        <v>330069</v>
      </c>
      <c r="B3754" s="141" t="s">
        <v>5528</v>
      </c>
      <c r="C3754" s="101">
        <v>22</v>
      </c>
    </row>
    <row r="3755" spans="1:3" x14ac:dyDescent="0.25">
      <c r="A3755" s="141">
        <v>330070</v>
      </c>
      <c r="B3755" s="141" t="s">
        <v>5528</v>
      </c>
      <c r="C3755" s="101">
        <v>22</v>
      </c>
    </row>
    <row r="3756" spans="1:3" x14ac:dyDescent="0.25">
      <c r="A3756" s="141">
        <v>330072</v>
      </c>
      <c r="B3756" s="141" t="s">
        <v>5528</v>
      </c>
      <c r="C3756" s="101">
        <v>22</v>
      </c>
    </row>
    <row r="3757" spans="1:3" x14ac:dyDescent="0.25">
      <c r="A3757" s="141">
        <v>330075</v>
      </c>
      <c r="B3757" s="141" t="s">
        <v>5528</v>
      </c>
      <c r="C3757" s="101">
        <v>22</v>
      </c>
    </row>
    <row r="3758" spans="1:3" x14ac:dyDescent="0.25">
      <c r="A3758" s="141">
        <v>330080</v>
      </c>
      <c r="B3758" s="141" t="s">
        <v>5528</v>
      </c>
      <c r="C3758" s="101">
        <v>22</v>
      </c>
    </row>
    <row r="3759" spans="1:3" x14ac:dyDescent="0.25">
      <c r="A3759" s="141">
        <v>330098</v>
      </c>
      <c r="B3759" s="141" t="s">
        <v>5528</v>
      </c>
      <c r="C3759" s="101">
        <v>22</v>
      </c>
    </row>
    <row r="3760" spans="1:3" x14ac:dyDescent="0.25">
      <c r="A3760" s="141">
        <v>330100</v>
      </c>
      <c r="B3760" s="141" t="s">
        <v>5528</v>
      </c>
      <c r="C3760" s="101">
        <v>22</v>
      </c>
    </row>
    <row r="3761" spans="1:3" x14ac:dyDescent="0.25">
      <c r="A3761" s="141">
        <v>330102</v>
      </c>
      <c r="B3761" s="141" t="s">
        <v>5528</v>
      </c>
      <c r="C3761" s="101">
        <v>22</v>
      </c>
    </row>
    <row r="3762" spans="1:3" x14ac:dyDescent="0.25">
      <c r="A3762" s="141">
        <v>330120</v>
      </c>
      <c r="B3762" s="141" t="s">
        <v>5528</v>
      </c>
      <c r="C3762" s="101">
        <v>22</v>
      </c>
    </row>
    <row r="3763" spans="1:3" x14ac:dyDescent="0.25">
      <c r="A3763" s="141">
        <v>330123</v>
      </c>
      <c r="B3763" s="141" t="s">
        <v>5528</v>
      </c>
      <c r="C3763" s="101">
        <v>22</v>
      </c>
    </row>
    <row r="3764" spans="1:3" x14ac:dyDescent="0.25">
      <c r="A3764" s="141">
        <v>330125</v>
      </c>
      <c r="B3764" s="141" t="s">
        <v>5528</v>
      </c>
      <c r="C3764" s="101">
        <v>22</v>
      </c>
    </row>
    <row r="3765" spans="1:3" x14ac:dyDescent="0.25">
      <c r="A3765" s="141">
        <v>330127</v>
      </c>
      <c r="B3765" s="141" t="s">
        <v>5528</v>
      </c>
      <c r="C3765" s="101">
        <v>22</v>
      </c>
    </row>
    <row r="3766" spans="1:3" x14ac:dyDescent="0.25">
      <c r="A3766" s="141">
        <v>330128</v>
      </c>
      <c r="B3766" s="141" t="s">
        <v>5528</v>
      </c>
      <c r="C3766" s="101">
        <v>22</v>
      </c>
    </row>
    <row r="3767" spans="1:3" x14ac:dyDescent="0.25">
      <c r="A3767" s="141">
        <v>330133</v>
      </c>
      <c r="B3767" s="141" t="s">
        <v>5528</v>
      </c>
      <c r="C3767" s="101">
        <v>22</v>
      </c>
    </row>
    <row r="3768" spans="1:3" x14ac:dyDescent="0.25">
      <c r="A3768" s="141">
        <v>330135</v>
      </c>
      <c r="B3768" s="141" t="s">
        <v>5528</v>
      </c>
      <c r="C3768" s="101">
        <v>22</v>
      </c>
    </row>
    <row r="3769" spans="1:3" x14ac:dyDescent="0.25">
      <c r="A3769" s="141">
        <v>390093</v>
      </c>
      <c r="B3769" s="141" t="s">
        <v>5528</v>
      </c>
      <c r="C3769" s="101">
        <v>22</v>
      </c>
    </row>
    <row r="3770" spans="1:3" x14ac:dyDescent="0.25">
      <c r="A3770" s="141">
        <v>50067</v>
      </c>
      <c r="B3770" s="141" t="s">
        <v>5529</v>
      </c>
      <c r="C3770" s="101">
        <v>4</v>
      </c>
    </row>
    <row r="3771" spans="1:3" x14ac:dyDescent="0.25">
      <c r="A3771" s="141">
        <v>50401</v>
      </c>
      <c r="B3771" s="141" t="s">
        <v>5529</v>
      </c>
      <c r="C3771" s="101">
        <v>4</v>
      </c>
    </row>
    <row r="3772" spans="1:3" x14ac:dyDescent="0.25">
      <c r="A3772" s="141">
        <v>50403</v>
      </c>
      <c r="B3772" s="141" t="s">
        <v>5529</v>
      </c>
      <c r="C3772" s="101">
        <v>4</v>
      </c>
    </row>
    <row r="3773" spans="1:3" x14ac:dyDescent="0.25">
      <c r="A3773" s="141">
        <v>57014</v>
      </c>
      <c r="B3773" s="141" t="s">
        <v>5529</v>
      </c>
      <c r="C3773" s="101">
        <v>4</v>
      </c>
    </row>
    <row r="3774" spans="1:3" x14ac:dyDescent="0.25">
      <c r="A3774" s="141">
        <v>290077</v>
      </c>
      <c r="B3774" s="141" t="s">
        <v>5529</v>
      </c>
      <c r="C3774" s="101">
        <v>4</v>
      </c>
    </row>
    <row r="3775" spans="1:3" x14ac:dyDescent="0.25">
      <c r="A3775" s="141">
        <v>480044</v>
      </c>
      <c r="B3775" s="141" t="s">
        <v>5530</v>
      </c>
      <c r="C3775" s="101">
        <v>23</v>
      </c>
    </row>
    <row r="3776" spans="1:3" x14ac:dyDescent="0.25">
      <c r="A3776" s="141">
        <v>480056</v>
      </c>
      <c r="B3776" s="141" t="s">
        <v>5530</v>
      </c>
      <c r="C3776" s="101">
        <v>23</v>
      </c>
    </row>
    <row r="3777" spans="1:3" x14ac:dyDescent="0.25">
      <c r="A3777" s="141">
        <v>480090</v>
      </c>
      <c r="B3777" s="141" t="s">
        <v>5530</v>
      </c>
      <c r="C3777" s="101">
        <v>23</v>
      </c>
    </row>
    <row r="3778" spans="1:3" x14ac:dyDescent="0.25">
      <c r="A3778" s="141">
        <v>480111</v>
      </c>
      <c r="B3778" s="141" t="s">
        <v>5530</v>
      </c>
      <c r="C3778" s="101">
        <v>23</v>
      </c>
    </row>
    <row r="3779" spans="1:3" x14ac:dyDescent="0.25">
      <c r="A3779" s="141">
        <v>360166</v>
      </c>
      <c r="B3779" s="141" t="s">
        <v>5531</v>
      </c>
      <c r="C3779" s="101">
        <v>24</v>
      </c>
    </row>
    <row r="3780" spans="1:3" x14ac:dyDescent="0.25">
      <c r="A3780" s="141">
        <v>360183</v>
      </c>
      <c r="B3780" s="141" t="s">
        <v>5531</v>
      </c>
      <c r="C3780" s="101">
        <v>24</v>
      </c>
    </row>
    <row r="3781" spans="1:3" x14ac:dyDescent="0.25">
      <c r="A3781" s="141">
        <v>360228</v>
      </c>
      <c r="B3781" s="141" t="s">
        <v>5531</v>
      </c>
      <c r="C3781" s="101">
        <v>24</v>
      </c>
    </row>
    <row r="3782" spans="1:3" x14ac:dyDescent="0.25">
      <c r="A3782" s="141">
        <v>360248</v>
      </c>
      <c r="B3782" s="141" t="s">
        <v>5531</v>
      </c>
      <c r="C3782" s="101">
        <v>24</v>
      </c>
    </row>
    <row r="3783" spans="1:3" x14ac:dyDescent="0.25">
      <c r="A3783" s="141">
        <v>360251</v>
      </c>
      <c r="B3783" s="141" t="s">
        <v>5531</v>
      </c>
      <c r="C3783" s="101">
        <v>24</v>
      </c>
    </row>
    <row r="3784" spans="1:3" x14ac:dyDescent="0.25">
      <c r="A3784" s="141">
        <v>370011</v>
      </c>
      <c r="B3784" s="141" t="s">
        <v>5532</v>
      </c>
      <c r="C3784" s="101">
        <v>25</v>
      </c>
    </row>
    <row r="3785" spans="1:3" x14ac:dyDescent="0.25">
      <c r="A3785" s="141">
        <v>370046</v>
      </c>
      <c r="B3785" s="141" t="s">
        <v>5532</v>
      </c>
      <c r="C3785" s="101">
        <v>25</v>
      </c>
    </row>
    <row r="3786" spans="1:3" x14ac:dyDescent="0.25">
      <c r="A3786" s="141">
        <v>370091</v>
      </c>
      <c r="B3786" s="141" t="s">
        <v>5532</v>
      </c>
      <c r="C3786" s="101">
        <v>25</v>
      </c>
    </row>
    <row r="3787" spans="1:3" x14ac:dyDescent="0.25">
      <c r="A3787" s="141">
        <v>370149</v>
      </c>
      <c r="B3787" s="141" t="s">
        <v>5532</v>
      </c>
      <c r="C3787" s="101">
        <v>25</v>
      </c>
    </row>
    <row r="3788" spans="1:3" x14ac:dyDescent="0.25">
      <c r="A3788" s="141">
        <v>370181</v>
      </c>
      <c r="B3788" s="141" t="s">
        <v>5532</v>
      </c>
      <c r="C3788" s="101">
        <v>25</v>
      </c>
    </row>
    <row r="3789" spans="1:3" x14ac:dyDescent="0.25">
      <c r="A3789" s="141">
        <v>370204</v>
      </c>
      <c r="B3789" s="141" t="s">
        <v>5532</v>
      </c>
      <c r="C3789" s="101">
        <v>25</v>
      </c>
    </row>
    <row r="3790" spans="1:3" x14ac:dyDescent="0.25">
      <c r="A3790" s="141">
        <v>370234</v>
      </c>
      <c r="B3790" s="141" t="s">
        <v>5532</v>
      </c>
      <c r="C3790" s="101">
        <v>25</v>
      </c>
    </row>
    <row r="3791" spans="1:3" x14ac:dyDescent="0.25">
      <c r="A3791" s="141">
        <v>370239</v>
      </c>
      <c r="B3791" s="141" t="s">
        <v>5532</v>
      </c>
      <c r="C3791" s="101">
        <v>25</v>
      </c>
    </row>
    <row r="3792" spans="1:3" x14ac:dyDescent="0.25">
      <c r="A3792" s="141">
        <v>370241</v>
      </c>
      <c r="B3792" s="141" t="s">
        <v>5532</v>
      </c>
      <c r="C3792" s="101">
        <v>25</v>
      </c>
    </row>
    <row r="3793" spans="1:3" x14ac:dyDescent="0.25">
      <c r="A3793" s="141">
        <v>370245</v>
      </c>
      <c r="B3793" s="141" t="s">
        <v>5532</v>
      </c>
      <c r="C3793" s="101">
        <v>25</v>
      </c>
    </row>
    <row r="3794" spans="1:3" x14ac:dyDescent="0.25">
      <c r="A3794" s="141">
        <v>370246</v>
      </c>
      <c r="B3794" s="141" t="s">
        <v>5532</v>
      </c>
      <c r="C3794" s="101">
        <v>25</v>
      </c>
    </row>
    <row r="3795" spans="1:3" x14ac:dyDescent="0.25">
      <c r="A3795" s="141">
        <v>380083</v>
      </c>
      <c r="B3795" s="141" t="s">
        <v>5533</v>
      </c>
      <c r="C3795" s="101">
        <v>26</v>
      </c>
    </row>
    <row r="3796" spans="1:3" x14ac:dyDescent="0.25">
      <c r="A3796" s="141">
        <v>380086</v>
      </c>
      <c r="B3796" s="141" t="s">
        <v>5533</v>
      </c>
      <c r="C3796" s="101">
        <v>26</v>
      </c>
    </row>
    <row r="3797" spans="1:3" x14ac:dyDescent="0.25">
      <c r="A3797" s="141">
        <v>380091</v>
      </c>
      <c r="B3797" s="141" t="s">
        <v>5533</v>
      </c>
      <c r="C3797" s="101">
        <v>26</v>
      </c>
    </row>
    <row r="3798" spans="1:3" x14ac:dyDescent="0.25">
      <c r="A3798" s="141">
        <v>380092</v>
      </c>
      <c r="B3798" s="141" t="s">
        <v>5533</v>
      </c>
      <c r="C3798" s="101">
        <v>26</v>
      </c>
    </row>
    <row r="3799" spans="1:3" x14ac:dyDescent="0.25">
      <c r="A3799" s="141">
        <v>380093</v>
      </c>
      <c r="B3799" s="141" t="s">
        <v>5533</v>
      </c>
      <c r="C3799" s="101">
        <v>26</v>
      </c>
    </row>
    <row r="3800" spans="1:3" x14ac:dyDescent="0.25">
      <c r="A3800" s="141">
        <v>380094</v>
      </c>
      <c r="B3800" s="141" t="s">
        <v>5533</v>
      </c>
      <c r="C3800" s="101">
        <v>26</v>
      </c>
    </row>
    <row r="3801" spans="1:3" x14ac:dyDescent="0.25">
      <c r="A3801" s="141">
        <v>50141</v>
      </c>
      <c r="B3801" s="141" t="s">
        <v>5534</v>
      </c>
      <c r="C3801" s="101">
        <v>27</v>
      </c>
    </row>
    <row r="3802" spans="1:3" x14ac:dyDescent="0.25">
      <c r="A3802" s="141">
        <v>50203</v>
      </c>
      <c r="B3802" s="141" t="s">
        <v>5534</v>
      </c>
      <c r="C3802" s="101">
        <v>27</v>
      </c>
    </row>
    <row r="3803" spans="1:3" x14ac:dyDescent="0.25">
      <c r="A3803" s="141">
        <v>50232</v>
      </c>
      <c r="B3803" s="141" t="s">
        <v>5534</v>
      </c>
      <c r="C3803" s="101">
        <v>27</v>
      </c>
    </row>
    <row r="3804" spans="1:3" x14ac:dyDescent="0.25">
      <c r="A3804" s="141">
        <v>50252</v>
      </c>
      <c r="B3804" s="141" t="s">
        <v>5534</v>
      </c>
      <c r="C3804" s="101">
        <v>27</v>
      </c>
    </row>
    <row r="3805" spans="1:3" x14ac:dyDescent="0.25">
      <c r="A3805" s="141">
        <v>50259</v>
      </c>
      <c r="B3805" s="141" t="s">
        <v>5534</v>
      </c>
      <c r="C3805" s="101">
        <v>27</v>
      </c>
    </row>
    <row r="3806" spans="1:3" x14ac:dyDescent="0.25">
      <c r="A3806" s="141">
        <v>50264</v>
      </c>
      <c r="B3806" s="141" t="s">
        <v>5534</v>
      </c>
      <c r="C3806" s="101">
        <v>27</v>
      </c>
    </row>
    <row r="3807" spans="1:3" x14ac:dyDescent="0.25">
      <c r="A3807" s="141">
        <v>50301</v>
      </c>
      <c r="B3807" s="141" t="s">
        <v>5534</v>
      </c>
      <c r="C3807" s="101">
        <v>27</v>
      </c>
    </row>
    <row r="3808" spans="1:3" x14ac:dyDescent="0.25">
      <c r="A3808" s="141">
        <v>530002</v>
      </c>
      <c r="B3808" s="141" t="s">
        <v>5534</v>
      </c>
      <c r="C3808" s="101">
        <v>27</v>
      </c>
    </row>
    <row r="3809" spans="1:3" x14ac:dyDescent="0.25">
      <c r="A3809" s="141">
        <v>390059</v>
      </c>
      <c r="B3809" s="141" t="s">
        <v>5535</v>
      </c>
      <c r="C3809" s="101">
        <v>28</v>
      </c>
    </row>
    <row r="3810" spans="1:3" x14ac:dyDescent="0.25">
      <c r="A3810" s="141">
        <v>390098</v>
      </c>
      <c r="B3810" s="141" t="s">
        <v>5535</v>
      </c>
      <c r="C3810" s="101">
        <v>28</v>
      </c>
    </row>
    <row r="3811" spans="1:3" x14ac:dyDescent="0.25">
      <c r="A3811" s="141">
        <v>390103</v>
      </c>
      <c r="B3811" s="141" t="s">
        <v>5535</v>
      </c>
      <c r="C3811" s="101">
        <v>28</v>
      </c>
    </row>
    <row r="3812" spans="1:3" x14ac:dyDescent="0.25">
      <c r="A3812" s="141">
        <v>390105</v>
      </c>
      <c r="B3812" s="141" t="s">
        <v>5535</v>
      </c>
      <c r="C3812" s="101">
        <v>28</v>
      </c>
    </row>
    <row r="3813" spans="1:3" x14ac:dyDescent="0.25">
      <c r="A3813" s="141">
        <v>390107</v>
      </c>
      <c r="B3813" s="141" t="s">
        <v>5535</v>
      </c>
      <c r="C3813" s="101">
        <v>28</v>
      </c>
    </row>
    <row r="3814" spans="1:3" x14ac:dyDescent="0.25">
      <c r="A3814" s="141">
        <v>390108</v>
      </c>
      <c r="B3814" s="141" t="s">
        <v>5535</v>
      </c>
      <c r="C3814" s="101">
        <v>28</v>
      </c>
    </row>
    <row r="3815" spans="1:3" x14ac:dyDescent="0.25">
      <c r="A3815" s="141">
        <v>440073</v>
      </c>
      <c r="B3815" s="141" t="s">
        <v>5536</v>
      </c>
      <c r="C3815" s="101">
        <v>30</v>
      </c>
    </row>
    <row r="3816" spans="1:3" x14ac:dyDescent="0.25">
      <c r="A3816" s="141">
        <v>440132</v>
      </c>
      <c r="B3816" s="141" t="s">
        <v>5536</v>
      </c>
      <c r="C3816" s="101">
        <v>30</v>
      </c>
    </row>
    <row r="3817" spans="1:3" x14ac:dyDescent="0.25">
      <c r="A3817" s="141">
        <v>440151</v>
      </c>
      <c r="B3817" s="141" t="s">
        <v>5536</v>
      </c>
      <c r="C3817" s="101">
        <v>30</v>
      </c>
    </row>
    <row r="3818" spans="1:3" x14ac:dyDescent="0.25">
      <c r="A3818" s="141">
        <v>440157</v>
      </c>
      <c r="B3818" s="141" t="s">
        <v>5536</v>
      </c>
      <c r="C3818" s="101">
        <v>30</v>
      </c>
    </row>
    <row r="3819" spans="1:3" x14ac:dyDescent="0.25">
      <c r="A3819" s="141">
        <v>440176</v>
      </c>
      <c r="B3819" s="141" t="s">
        <v>5536</v>
      </c>
      <c r="C3819" s="101">
        <v>30</v>
      </c>
    </row>
    <row r="3820" spans="1:3" x14ac:dyDescent="0.25">
      <c r="A3820" s="141">
        <v>440211</v>
      </c>
      <c r="B3820" s="141" t="s">
        <v>5536</v>
      </c>
      <c r="C3820" s="101">
        <v>30</v>
      </c>
    </row>
    <row r="3821" spans="1:3" x14ac:dyDescent="0.25">
      <c r="A3821" s="141">
        <v>440238</v>
      </c>
      <c r="B3821" s="141" t="s">
        <v>5536</v>
      </c>
      <c r="C3821" s="101">
        <v>30</v>
      </c>
    </row>
    <row r="3822" spans="1:3" x14ac:dyDescent="0.25">
      <c r="A3822" s="141">
        <v>440365</v>
      </c>
      <c r="B3822" s="141" t="s">
        <v>5536</v>
      </c>
      <c r="C3822" s="101">
        <v>30</v>
      </c>
    </row>
    <row r="3823" spans="1:3" x14ac:dyDescent="0.25">
      <c r="A3823" s="141">
        <v>440468</v>
      </c>
      <c r="B3823" s="141" t="s">
        <v>5536</v>
      </c>
      <c r="C3823" s="101">
        <v>30</v>
      </c>
    </row>
    <row r="3824" spans="1:3" x14ac:dyDescent="0.25">
      <c r="A3824" s="141">
        <v>440546</v>
      </c>
      <c r="B3824" s="141" t="s">
        <v>5536</v>
      </c>
      <c r="C3824" s="101">
        <v>30</v>
      </c>
    </row>
    <row r="3825" spans="1:3" x14ac:dyDescent="0.25">
      <c r="A3825" s="141">
        <v>440564</v>
      </c>
      <c r="B3825" s="141" t="s">
        <v>5536</v>
      </c>
      <c r="C3825" s="101">
        <v>30</v>
      </c>
    </row>
    <row r="3826" spans="1:3" x14ac:dyDescent="0.25">
      <c r="A3826" s="141">
        <v>440590</v>
      </c>
      <c r="B3826" s="141" t="s">
        <v>5536</v>
      </c>
      <c r="C3826" s="101">
        <v>30</v>
      </c>
    </row>
    <row r="3827" spans="1:3" x14ac:dyDescent="0.25">
      <c r="A3827" s="141">
        <v>440596</v>
      </c>
      <c r="B3827" s="141" t="s">
        <v>5536</v>
      </c>
      <c r="C3827" s="101">
        <v>30</v>
      </c>
    </row>
    <row r="3828" spans="1:3" x14ac:dyDescent="0.25">
      <c r="A3828" s="141">
        <v>440599</v>
      </c>
      <c r="B3828" s="141" t="s">
        <v>5536</v>
      </c>
      <c r="C3828" s="101">
        <v>30</v>
      </c>
    </row>
    <row r="3829" spans="1:3" x14ac:dyDescent="0.25">
      <c r="A3829" s="141">
        <v>440601</v>
      </c>
      <c r="B3829" s="141" t="s">
        <v>5536</v>
      </c>
      <c r="C3829" s="101">
        <v>30</v>
      </c>
    </row>
    <row r="3830" spans="1:3" x14ac:dyDescent="0.25">
      <c r="A3830" s="141">
        <v>440607</v>
      </c>
      <c r="B3830" s="141" t="s">
        <v>5536</v>
      </c>
      <c r="C3830" s="101">
        <v>30</v>
      </c>
    </row>
    <row r="3831" spans="1:3" x14ac:dyDescent="0.25">
      <c r="A3831" s="141">
        <v>440608</v>
      </c>
      <c r="B3831" s="141" t="s">
        <v>5536</v>
      </c>
      <c r="C3831" s="101">
        <v>30</v>
      </c>
    </row>
    <row r="3832" spans="1:3" x14ac:dyDescent="0.25">
      <c r="A3832" s="141">
        <v>440609</v>
      </c>
      <c r="B3832" s="141" t="s">
        <v>5536</v>
      </c>
      <c r="C3832" s="101">
        <v>30</v>
      </c>
    </row>
    <row r="3833" spans="1:3" x14ac:dyDescent="0.25">
      <c r="A3833" s="141">
        <v>440610</v>
      </c>
      <c r="B3833" s="141" t="s">
        <v>5536</v>
      </c>
      <c r="C3833" s="101">
        <v>30</v>
      </c>
    </row>
    <row r="3834" spans="1:3" x14ac:dyDescent="0.25">
      <c r="A3834" s="141">
        <v>440611</v>
      </c>
      <c r="B3834" s="141" t="s">
        <v>5536</v>
      </c>
      <c r="C3834" s="101">
        <v>30</v>
      </c>
    </row>
    <row r="3835" spans="1:3" x14ac:dyDescent="0.25">
      <c r="A3835" s="141">
        <v>440613</v>
      </c>
      <c r="B3835" s="141" t="s">
        <v>5536</v>
      </c>
      <c r="C3835" s="101">
        <v>30</v>
      </c>
    </row>
    <row r="3836" spans="1:3" x14ac:dyDescent="0.25">
      <c r="A3836" s="141">
        <v>440615</v>
      </c>
      <c r="B3836" s="141" t="s">
        <v>5536</v>
      </c>
      <c r="C3836" s="101">
        <v>30</v>
      </c>
    </row>
    <row r="3837" spans="1:3" x14ac:dyDescent="0.25">
      <c r="A3837" s="141">
        <v>440616</v>
      </c>
      <c r="B3837" s="141" t="s">
        <v>5536</v>
      </c>
      <c r="C3837" s="101">
        <v>30</v>
      </c>
    </row>
    <row r="3838" spans="1:3" x14ac:dyDescent="0.25">
      <c r="A3838" s="141">
        <v>449001</v>
      </c>
      <c r="B3838" s="141" t="s">
        <v>5536</v>
      </c>
      <c r="C3838" s="101">
        <v>30</v>
      </c>
    </row>
    <row r="3839" spans="1:3" x14ac:dyDescent="0.25">
      <c r="A3839" s="141">
        <v>449003</v>
      </c>
      <c r="B3839" s="141" t="s">
        <v>5536</v>
      </c>
      <c r="C3839" s="101">
        <v>30</v>
      </c>
    </row>
    <row r="3840" spans="1:3" x14ac:dyDescent="0.25">
      <c r="A3840" s="141">
        <v>430046</v>
      </c>
      <c r="B3840" s="141" t="s">
        <v>5537</v>
      </c>
      <c r="C3840" s="101">
        <v>31</v>
      </c>
    </row>
    <row r="3841" spans="1:3" x14ac:dyDescent="0.25">
      <c r="A3841" s="141">
        <v>430092</v>
      </c>
      <c r="B3841" s="141" t="s">
        <v>5537</v>
      </c>
      <c r="C3841" s="101">
        <v>31</v>
      </c>
    </row>
    <row r="3842" spans="1:3" x14ac:dyDescent="0.25">
      <c r="A3842" s="141">
        <v>430099</v>
      </c>
      <c r="B3842" s="141" t="s">
        <v>5537</v>
      </c>
      <c r="C3842" s="101">
        <v>31</v>
      </c>
    </row>
    <row r="3843" spans="1:3" x14ac:dyDescent="0.25">
      <c r="A3843" s="141">
        <v>430102</v>
      </c>
      <c r="B3843" s="141" t="s">
        <v>5537</v>
      </c>
      <c r="C3843" s="101">
        <v>31</v>
      </c>
    </row>
    <row r="3844" spans="1:3" x14ac:dyDescent="0.25">
      <c r="A3844" s="141">
        <v>160067</v>
      </c>
      <c r="B3844" s="141" t="s">
        <v>5538</v>
      </c>
      <c r="C3844" s="101">
        <v>32</v>
      </c>
    </row>
    <row r="3845" spans="1:3" x14ac:dyDescent="0.25">
      <c r="A3845" s="141">
        <v>160095</v>
      </c>
      <c r="B3845" s="141" t="s">
        <v>5538</v>
      </c>
      <c r="C3845" s="101">
        <v>32</v>
      </c>
    </row>
    <row r="3846" spans="1:3" x14ac:dyDescent="0.25">
      <c r="A3846" s="141">
        <v>160098</v>
      </c>
      <c r="B3846" s="141" t="s">
        <v>5538</v>
      </c>
      <c r="C3846" s="101">
        <v>32</v>
      </c>
    </row>
    <row r="3847" spans="1:3" x14ac:dyDescent="0.25">
      <c r="A3847" s="141">
        <v>160155</v>
      </c>
      <c r="B3847" s="141" t="s">
        <v>5538</v>
      </c>
      <c r="C3847" s="101">
        <v>32</v>
      </c>
    </row>
    <row r="3848" spans="1:3" x14ac:dyDescent="0.25">
      <c r="A3848" s="141">
        <v>160175</v>
      </c>
      <c r="B3848" s="141" t="s">
        <v>5538</v>
      </c>
      <c r="C3848" s="101">
        <v>32</v>
      </c>
    </row>
    <row r="3849" spans="1:3" x14ac:dyDescent="0.25">
      <c r="A3849" s="141">
        <v>160202</v>
      </c>
      <c r="B3849" s="141" t="s">
        <v>5538</v>
      </c>
      <c r="C3849" s="101">
        <v>32</v>
      </c>
    </row>
    <row r="3850" spans="1:3" x14ac:dyDescent="0.25">
      <c r="A3850" s="141">
        <v>470016</v>
      </c>
      <c r="B3850" s="141" t="s">
        <v>5539</v>
      </c>
      <c r="C3850" s="101">
        <v>34</v>
      </c>
    </row>
    <row r="3851" spans="1:3" x14ac:dyDescent="0.25">
      <c r="A3851" s="141">
        <v>470035</v>
      </c>
      <c r="B3851" s="141" t="s">
        <v>5539</v>
      </c>
      <c r="C3851" s="101">
        <v>34</v>
      </c>
    </row>
    <row r="3852" spans="1:3" x14ac:dyDescent="0.25">
      <c r="A3852" s="141">
        <v>470140</v>
      </c>
      <c r="B3852" s="141" t="s">
        <v>5539</v>
      </c>
      <c r="C3852" s="101">
        <v>34</v>
      </c>
    </row>
    <row r="3853" spans="1:3" x14ac:dyDescent="0.25">
      <c r="A3853" s="141">
        <v>470146</v>
      </c>
      <c r="B3853" s="141" t="s">
        <v>5539</v>
      </c>
      <c r="C3853" s="101">
        <v>34</v>
      </c>
    </row>
    <row r="3854" spans="1:3" x14ac:dyDescent="0.25">
      <c r="A3854" s="141">
        <v>470180</v>
      </c>
      <c r="B3854" s="141" t="s">
        <v>5539</v>
      </c>
      <c r="C3854" s="101">
        <v>34</v>
      </c>
    </row>
    <row r="3855" spans="1:3" x14ac:dyDescent="0.25">
      <c r="A3855" s="141">
        <v>470195</v>
      </c>
      <c r="B3855" s="141" t="s">
        <v>5539</v>
      </c>
      <c r="C3855" s="101">
        <v>34</v>
      </c>
    </row>
    <row r="3856" spans="1:3" x14ac:dyDescent="0.25">
      <c r="A3856" s="141">
        <v>470262</v>
      </c>
      <c r="B3856" s="141" t="s">
        <v>5539</v>
      </c>
      <c r="C3856" s="101">
        <v>34</v>
      </c>
    </row>
    <row r="3857" spans="1:3" x14ac:dyDescent="0.25">
      <c r="A3857" s="141">
        <v>490016</v>
      </c>
      <c r="B3857" s="141" t="s">
        <v>5540</v>
      </c>
      <c r="C3857" s="105">
        <v>35</v>
      </c>
    </row>
    <row r="3858" spans="1:3" x14ac:dyDescent="0.25">
      <c r="A3858" s="141">
        <v>490020</v>
      </c>
      <c r="B3858" s="141" t="s">
        <v>5540</v>
      </c>
      <c r="C3858" s="105">
        <v>35</v>
      </c>
    </row>
  </sheetData>
  <sheetProtection algorithmName="SHA-512" hashValue="qiGZmdQ8L5RUNwLLKr3/y5NvBvRncuI/wuSrLyXMmoTtDc8FOuegXBCIc1Z93ocNK9vFv4LktdjMROBt2hqF0Q==" saltValue="Ou9j46dYMX5urmjGwFARoA==" spinCount="100000" sheet="1" objects="1" scenarios="1"/>
  <autoFilter ref="A1:C3457"/>
  <sortState ref="A2:C3480">
    <sortCondition ref="B2:B3480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03"/>
  <sheetViews>
    <sheetView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D2" sqref="D2"/>
    </sheetView>
  </sheetViews>
  <sheetFormatPr defaultRowHeight="15" x14ac:dyDescent="0.25"/>
  <cols>
    <col min="1" max="1" width="7" bestFit="1" customWidth="1"/>
    <col min="2" max="2" width="26.140625" bestFit="1" customWidth="1"/>
    <col min="3" max="3" width="14.140625" customWidth="1"/>
    <col min="4" max="4" width="24" customWidth="1"/>
    <col min="5" max="5" width="32" customWidth="1"/>
    <col min="6" max="6" width="24.85546875" customWidth="1"/>
    <col min="7" max="7" width="5.5703125" bestFit="1" customWidth="1"/>
    <col min="8" max="8" width="10.7109375" bestFit="1" customWidth="1"/>
    <col min="9" max="9" width="11.7109375" style="110" bestFit="1" customWidth="1"/>
    <col min="10" max="10" width="16.5703125" style="110" bestFit="1" customWidth="1"/>
    <col min="11" max="11" width="10.85546875" style="110" bestFit="1" customWidth="1"/>
    <col min="12" max="12" width="14.42578125" style="110" bestFit="1" customWidth="1"/>
    <col min="13" max="13" width="17" style="110" bestFit="1" customWidth="1"/>
    <col min="14" max="14" width="14.28515625" style="110" bestFit="1" customWidth="1"/>
  </cols>
  <sheetData>
    <row r="1" spans="1:14" x14ac:dyDescent="0.25">
      <c r="A1" t="s">
        <v>49</v>
      </c>
      <c r="B1" t="s">
        <v>380</v>
      </c>
      <c r="C1" t="s">
        <v>0</v>
      </c>
      <c r="D1" t="s">
        <v>118</v>
      </c>
      <c r="E1" t="s">
        <v>119</v>
      </c>
      <c r="F1" t="s">
        <v>120</v>
      </c>
      <c r="G1" t="s">
        <v>54</v>
      </c>
      <c r="H1" t="s">
        <v>55</v>
      </c>
      <c r="I1" s="110" t="s">
        <v>495</v>
      </c>
      <c r="J1" s="110" t="s">
        <v>496</v>
      </c>
      <c r="K1" s="110" t="s">
        <v>497</v>
      </c>
      <c r="L1" s="110" t="s">
        <v>498</v>
      </c>
      <c r="M1" s="110" t="s">
        <v>499</v>
      </c>
      <c r="N1" s="110" t="s">
        <v>500</v>
      </c>
    </row>
    <row r="2" spans="1:14" x14ac:dyDescent="0.25">
      <c r="A2">
        <v>10004</v>
      </c>
      <c r="B2" t="s">
        <v>5541</v>
      </c>
      <c r="C2">
        <v>1</v>
      </c>
      <c r="D2" t="s">
        <v>501</v>
      </c>
      <c r="E2" t="s">
        <v>502</v>
      </c>
      <c r="F2" t="s">
        <v>503</v>
      </c>
      <c r="G2" t="s">
        <v>5542</v>
      </c>
      <c r="H2" t="s">
        <v>504</v>
      </c>
      <c r="I2" s="110">
        <v>375</v>
      </c>
      <c r="J2" s="110">
        <v>0</v>
      </c>
      <c r="K2" s="110">
        <v>50</v>
      </c>
      <c r="L2" s="110">
        <v>0</v>
      </c>
      <c r="M2" s="110">
        <v>0</v>
      </c>
      <c r="N2" s="110">
        <v>0</v>
      </c>
    </row>
    <row r="3" spans="1:14" x14ac:dyDescent="0.25">
      <c r="A3">
        <v>10005</v>
      </c>
      <c r="B3" t="s">
        <v>5541</v>
      </c>
      <c r="C3" s="74">
        <v>1</v>
      </c>
      <c r="D3" t="s">
        <v>501</v>
      </c>
      <c r="E3" t="s">
        <v>505</v>
      </c>
      <c r="F3" t="s">
        <v>506</v>
      </c>
      <c r="G3" t="s">
        <v>5542</v>
      </c>
      <c r="H3" t="s">
        <v>507</v>
      </c>
      <c r="I3" s="110">
        <v>0</v>
      </c>
      <c r="J3" s="110">
        <v>0</v>
      </c>
      <c r="K3" s="110">
        <v>0</v>
      </c>
      <c r="L3" s="110">
        <v>556</v>
      </c>
      <c r="M3" s="110">
        <v>0</v>
      </c>
      <c r="N3" s="110">
        <v>0</v>
      </c>
    </row>
    <row r="4" spans="1:14" x14ac:dyDescent="0.25">
      <c r="A4">
        <v>10006</v>
      </c>
      <c r="B4" t="s">
        <v>5541</v>
      </c>
      <c r="C4" s="74">
        <v>1</v>
      </c>
      <c r="D4" t="s">
        <v>508</v>
      </c>
      <c r="E4" t="s">
        <v>509</v>
      </c>
      <c r="F4" t="s">
        <v>510</v>
      </c>
      <c r="G4" t="s">
        <v>5542</v>
      </c>
      <c r="H4" t="s">
        <v>511</v>
      </c>
      <c r="I4" s="110">
        <v>0</v>
      </c>
      <c r="J4" s="110">
        <v>0</v>
      </c>
      <c r="K4" s="110">
        <v>190</v>
      </c>
      <c r="L4" s="110">
        <v>310</v>
      </c>
      <c r="M4" s="110">
        <v>0</v>
      </c>
      <c r="N4" s="110">
        <v>300</v>
      </c>
    </row>
    <row r="5" spans="1:14" x14ac:dyDescent="0.25">
      <c r="A5">
        <v>10010</v>
      </c>
      <c r="B5" t="s">
        <v>5541</v>
      </c>
      <c r="C5" s="74">
        <v>1</v>
      </c>
      <c r="D5" t="s">
        <v>501</v>
      </c>
      <c r="E5" t="s">
        <v>512</v>
      </c>
      <c r="F5" t="s">
        <v>513</v>
      </c>
      <c r="G5" t="s">
        <v>5542</v>
      </c>
      <c r="H5" t="s">
        <v>124</v>
      </c>
      <c r="I5" s="110">
        <v>28140.13</v>
      </c>
      <c r="J5" s="110">
        <v>0</v>
      </c>
      <c r="K5" s="110">
        <v>1425</v>
      </c>
      <c r="L5" s="110">
        <v>25</v>
      </c>
      <c r="M5" s="110">
        <v>0</v>
      </c>
      <c r="N5" s="110">
        <v>485</v>
      </c>
    </row>
    <row r="6" spans="1:14" x14ac:dyDescent="0.25">
      <c r="A6">
        <v>10011</v>
      </c>
      <c r="B6" t="s">
        <v>5541</v>
      </c>
      <c r="C6" s="74">
        <v>1</v>
      </c>
      <c r="D6" t="s">
        <v>514</v>
      </c>
      <c r="E6" t="s">
        <v>515</v>
      </c>
      <c r="F6" t="s">
        <v>513</v>
      </c>
      <c r="G6" t="s">
        <v>5542</v>
      </c>
      <c r="H6" t="s">
        <v>516</v>
      </c>
      <c r="I6" s="110">
        <v>1350</v>
      </c>
      <c r="J6" s="110">
        <v>0</v>
      </c>
      <c r="K6" s="110">
        <v>300</v>
      </c>
      <c r="L6" s="110">
        <v>0</v>
      </c>
      <c r="M6" s="110">
        <v>0</v>
      </c>
      <c r="N6" s="110">
        <v>0</v>
      </c>
    </row>
    <row r="7" spans="1:14" x14ac:dyDescent="0.25">
      <c r="A7">
        <v>10012</v>
      </c>
      <c r="B7" t="s">
        <v>5541</v>
      </c>
      <c r="C7" s="74">
        <v>1</v>
      </c>
      <c r="D7" t="s">
        <v>517</v>
      </c>
      <c r="E7" t="s">
        <v>518</v>
      </c>
      <c r="F7" t="s">
        <v>513</v>
      </c>
      <c r="G7" t="s">
        <v>5542</v>
      </c>
      <c r="H7" t="s">
        <v>519</v>
      </c>
      <c r="I7" s="110">
        <v>950</v>
      </c>
      <c r="J7" s="110">
        <v>0</v>
      </c>
      <c r="K7" s="110">
        <v>65</v>
      </c>
      <c r="L7" s="110">
        <v>77</v>
      </c>
      <c r="M7" s="110">
        <v>0</v>
      </c>
      <c r="N7" s="110">
        <v>0</v>
      </c>
    </row>
    <row r="8" spans="1:14" x14ac:dyDescent="0.25">
      <c r="A8">
        <v>10013</v>
      </c>
      <c r="B8" t="s">
        <v>5541</v>
      </c>
      <c r="C8" s="74">
        <v>1</v>
      </c>
      <c r="D8" t="s">
        <v>5543</v>
      </c>
      <c r="E8" t="s">
        <v>5544</v>
      </c>
      <c r="F8" t="s">
        <v>513</v>
      </c>
      <c r="G8" t="s">
        <v>5542</v>
      </c>
      <c r="H8" t="s">
        <v>5545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</row>
    <row r="9" spans="1:14" x14ac:dyDescent="0.25">
      <c r="A9">
        <v>10014</v>
      </c>
      <c r="B9" t="s">
        <v>5541</v>
      </c>
      <c r="C9" s="74">
        <v>1</v>
      </c>
      <c r="D9" t="s">
        <v>520</v>
      </c>
      <c r="E9" t="s">
        <v>521</v>
      </c>
      <c r="F9" t="s">
        <v>522</v>
      </c>
      <c r="G9" t="s">
        <v>5542</v>
      </c>
      <c r="H9" t="s">
        <v>523</v>
      </c>
      <c r="I9" s="110">
        <v>13581.26</v>
      </c>
      <c r="J9" s="110">
        <v>0</v>
      </c>
      <c r="K9" s="110">
        <v>482</v>
      </c>
      <c r="L9" s="110">
        <v>375</v>
      </c>
      <c r="M9" s="110">
        <v>0</v>
      </c>
      <c r="N9" s="110">
        <v>0</v>
      </c>
    </row>
    <row r="10" spans="1:14" x14ac:dyDescent="0.25">
      <c r="A10">
        <v>10015</v>
      </c>
      <c r="B10" t="s">
        <v>5541</v>
      </c>
      <c r="C10" s="74">
        <v>1</v>
      </c>
      <c r="D10" t="s">
        <v>524</v>
      </c>
      <c r="E10" t="s">
        <v>525</v>
      </c>
      <c r="F10" t="s">
        <v>526</v>
      </c>
      <c r="G10" t="s">
        <v>5542</v>
      </c>
      <c r="H10" t="s">
        <v>5546</v>
      </c>
      <c r="I10" s="110">
        <v>0</v>
      </c>
      <c r="J10" s="110">
        <v>0</v>
      </c>
      <c r="K10" s="110">
        <v>44</v>
      </c>
      <c r="L10" s="110">
        <v>0</v>
      </c>
      <c r="M10" s="110">
        <v>0</v>
      </c>
      <c r="N10" s="110">
        <v>0</v>
      </c>
    </row>
    <row r="11" spans="1:14" x14ac:dyDescent="0.25">
      <c r="A11">
        <v>10016</v>
      </c>
      <c r="B11" t="s">
        <v>5541</v>
      </c>
      <c r="C11" s="74">
        <v>1</v>
      </c>
      <c r="D11" t="s">
        <v>5547</v>
      </c>
      <c r="E11" t="s">
        <v>5548</v>
      </c>
      <c r="F11" t="s">
        <v>5549</v>
      </c>
      <c r="G11" t="s">
        <v>5542</v>
      </c>
      <c r="H11" t="s">
        <v>5550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</row>
    <row r="12" spans="1:14" x14ac:dyDescent="0.25">
      <c r="A12">
        <v>10020</v>
      </c>
      <c r="B12" t="s">
        <v>5541</v>
      </c>
      <c r="C12" s="74">
        <v>1</v>
      </c>
      <c r="D12" t="s">
        <v>501</v>
      </c>
      <c r="E12" t="s">
        <v>527</v>
      </c>
      <c r="F12" t="s">
        <v>528</v>
      </c>
      <c r="G12" t="s">
        <v>5542</v>
      </c>
      <c r="H12" t="s">
        <v>121</v>
      </c>
      <c r="I12" s="110">
        <v>500</v>
      </c>
      <c r="J12" s="110">
        <v>0</v>
      </c>
      <c r="K12" s="110">
        <v>340</v>
      </c>
      <c r="L12" s="110">
        <v>214</v>
      </c>
      <c r="M12" s="110">
        <v>0</v>
      </c>
      <c r="N12" s="110">
        <v>0</v>
      </c>
    </row>
    <row r="13" spans="1:14" x14ac:dyDescent="0.25">
      <c r="A13">
        <v>10021</v>
      </c>
      <c r="B13" t="s">
        <v>5541</v>
      </c>
      <c r="C13" s="74">
        <v>1</v>
      </c>
      <c r="D13" t="s">
        <v>501</v>
      </c>
      <c r="E13" t="s">
        <v>529</v>
      </c>
      <c r="F13" t="s">
        <v>530</v>
      </c>
      <c r="G13" t="s">
        <v>5542</v>
      </c>
      <c r="H13" t="s">
        <v>531</v>
      </c>
      <c r="I13" s="110">
        <v>0</v>
      </c>
      <c r="J13" s="110">
        <v>0</v>
      </c>
      <c r="K13" s="110">
        <v>100</v>
      </c>
      <c r="L13" s="110">
        <v>100</v>
      </c>
      <c r="M13" s="110">
        <v>200</v>
      </c>
      <c r="N13" s="110">
        <v>100</v>
      </c>
    </row>
    <row r="14" spans="1:14" x14ac:dyDescent="0.25">
      <c r="A14">
        <v>10024</v>
      </c>
      <c r="B14" t="s">
        <v>5541</v>
      </c>
      <c r="C14" s="74">
        <v>1</v>
      </c>
      <c r="D14" t="s">
        <v>5551</v>
      </c>
      <c r="E14" t="s">
        <v>5552</v>
      </c>
      <c r="F14" t="s">
        <v>581</v>
      </c>
      <c r="G14" t="s">
        <v>5542</v>
      </c>
      <c r="H14" t="s">
        <v>5553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</row>
    <row r="15" spans="1:14" x14ac:dyDescent="0.25">
      <c r="A15">
        <v>10025</v>
      </c>
      <c r="B15" t="s">
        <v>5541</v>
      </c>
      <c r="C15" s="74">
        <v>1</v>
      </c>
      <c r="D15" t="s">
        <v>532</v>
      </c>
      <c r="E15" t="s">
        <v>533</v>
      </c>
      <c r="F15" t="s">
        <v>534</v>
      </c>
      <c r="G15" t="s">
        <v>5542</v>
      </c>
      <c r="H15" t="s">
        <v>130</v>
      </c>
      <c r="I15" s="110">
        <v>4098.3</v>
      </c>
      <c r="J15" s="110">
        <v>0</v>
      </c>
      <c r="K15" s="110">
        <v>731</v>
      </c>
      <c r="L15" s="110">
        <v>752</v>
      </c>
      <c r="M15" s="110">
        <v>648</v>
      </c>
      <c r="N15" s="110">
        <v>0</v>
      </c>
    </row>
    <row r="16" spans="1:14" x14ac:dyDescent="0.25">
      <c r="A16">
        <v>10026</v>
      </c>
      <c r="B16" t="s">
        <v>5541</v>
      </c>
      <c r="C16" s="74">
        <v>1</v>
      </c>
      <c r="D16" t="s">
        <v>535</v>
      </c>
      <c r="E16" t="s">
        <v>536</v>
      </c>
      <c r="F16" t="s">
        <v>537</v>
      </c>
      <c r="G16" t="s">
        <v>5542</v>
      </c>
      <c r="H16" t="s">
        <v>538</v>
      </c>
      <c r="I16" s="110">
        <v>0</v>
      </c>
      <c r="J16" s="110">
        <v>0</v>
      </c>
      <c r="K16" s="110">
        <v>30</v>
      </c>
      <c r="L16" s="110">
        <v>200</v>
      </c>
      <c r="M16" s="110">
        <v>0</v>
      </c>
      <c r="N16" s="110">
        <v>0</v>
      </c>
    </row>
    <row r="17" spans="1:14" x14ac:dyDescent="0.25">
      <c r="A17">
        <v>10028</v>
      </c>
      <c r="B17" t="s">
        <v>5541</v>
      </c>
      <c r="C17" s="74">
        <v>1</v>
      </c>
      <c r="D17" t="s">
        <v>501</v>
      </c>
      <c r="E17" t="s">
        <v>539</v>
      </c>
      <c r="F17" t="s">
        <v>540</v>
      </c>
      <c r="G17" t="s">
        <v>5542</v>
      </c>
      <c r="H17" t="s">
        <v>541</v>
      </c>
      <c r="I17" s="110">
        <v>11458.34</v>
      </c>
      <c r="J17" s="110">
        <v>0</v>
      </c>
      <c r="K17" s="110">
        <v>2471</v>
      </c>
      <c r="L17" s="110">
        <v>2457.1</v>
      </c>
      <c r="M17" s="110">
        <v>2175</v>
      </c>
      <c r="N17" s="110">
        <v>0</v>
      </c>
    </row>
    <row r="18" spans="1:14" x14ac:dyDescent="0.25">
      <c r="A18">
        <v>10030</v>
      </c>
      <c r="B18" t="s">
        <v>5541</v>
      </c>
      <c r="C18" s="74">
        <v>1</v>
      </c>
      <c r="D18" t="s">
        <v>542</v>
      </c>
      <c r="E18" t="s">
        <v>543</v>
      </c>
      <c r="F18" t="s">
        <v>544</v>
      </c>
      <c r="G18" t="s">
        <v>5542</v>
      </c>
      <c r="H18" t="s">
        <v>545</v>
      </c>
      <c r="I18" s="110">
        <v>2950</v>
      </c>
      <c r="J18" s="110">
        <v>0</v>
      </c>
      <c r="K18" s="110">
        <v>250</v>
      </c>
      <c r="L18" s="110">
        <v>300</v>
      </c>
      <c r="M18" s="110">
        <v>0</v>
      </c>
      <c r="N18" s="110">
        <v>0</v>
      </c>
    </row>
    <row r="19" spans="1:14" x14ac:dyDescent="0.25">
      <c r="A19">
        <v>10032</v>
      </c>
      <c r="B19" t="s">
        <v>5541</v>
      </c>
      <c r="C19" s="74">
        <v>1</v>
      </c>
      <c r="D19" t="s">
        <v>546</v>
      </c>
      <c r="E19" t="s">
        <v>547</v>
      </c>
      <c r="F19" t="s">
        <v>548</v>
      </c>
      <c r="G19" t="s">
        <v>5542</v>
      </c>
      <c r="H19" t="s">
        <v>394</v>
      </c>
      <c r="I19" s="110">
        <v>0</v>
      </c>
      <c r="J19" s="110">
        <v>0</v>
      </c>
      <c r="K19" s="110">
        <v>100</v>
      </c>
      <c r="L19" s="110">
        <v>0</v>
      </c>
      <c r="M19" s="110">
        <v>0</v>
      </c>
      <c r="N19" s="110">
        <v>0</v>
      </c>
    </row>
    <row r="20" spans="1:14" x14ac:dyDescent="0.25">
      <c r="A20">
        <v>10033</v>
      </c>
      <c r="B20" t="s">
        <v>5541</v>
      </c>
      <c r="C20" s="74">
        <v>1</v>
      </c>
      <c r="D20" t="s">
        <v>501</v>
      </c>
      <c r="E20" t="s">
        <v>549</v>
      </c>
      <c r="F20" t="s">
        <v>550</v>
      </c>
      <c r="G20" t="s">
        <v>5542</v>
      </c>
      <c r="H20" t="s">
        <v>551</v>
      </c>
      <c r="I20" s="110">
        <v>0</v>
      </c>
      <c r="J20" s="110">
        <v>0</v>
      </c>
      <c r="K20" s="110">
        <v>300</v>
      </c>
      <c r="L20" s="110">
        <v>359</v>
      </c>
      <c r="M20" s="110">
        <v>0</v>
      </c>
      <c r="N20" s="110">
        <v>0</v>
      </c>
    </row>
    <row r="21" spans="1:14" x14ac:dyDescent="0.25">
      <c r="A21">
        <v>10034</v>
      </c>
      <c r="B21" t="s">
        <v>5541</v>
      </c>
      <c r="C21" s="74">
        <v>1</v>
      </c>
      <c r="D21" t="s">
        <v>5554</v>
      </c>
      <c r="E21" t="s">
        <v>1159</v>
      </c>
      <c r="F21" t="s">
        <v>554</v>
      </c>
      <c r="G21" t="s">
        <v>5542</v>
      </c>
      <c r="H21" t="s">
        <v>5555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</row>
    <row r="22" spans="1:14" x14ac:dyDescent="0.25">
      <c r="A22">
        <v>10035</v>
      </c>
      <c r="B22" t="s">
        <v>5541</v>
      </c>
      <c r="C22" s="74">
        <v>1</v>
      </c>
      <c r="D22" t="s">
        <v>552</v>
      </c>
      <c r="E22" t="s">
        <v>553</v>
      </c>
      <c r="F22" t="s">
        <v>554</v>
      </c>
      <c r="G22" t="s">
        <v>5542</v>
      </c>
      <c r="H22" t="s">
        <v>127</v>
      </c>
      <c r="I22" s="110">
        <v>500</v>
      </c>
      <c r="J22" s="110">
        <v>0</v>
      </c>
      <c r="K22" s="110">
        <v>150</v>
      </c>
      <c r="L22" s="110">
        <v>100</v>
      </c>
      <c r="M22" s="110">
        <v>150</v>
      </c>
      <c r="N22" s="110">
        <v>150</v>
      </c>
    </row>
    <row r="23" spans="1:14" x14ac:dyDescent="0.25">
      <c r="A23">
        <v>10036</v>
      </c>
      <c r="B23" t="s">
        <v>5541</v>
      </c>
      <c r="C23" s="74">
        <v>1</v>
      </c>
      <c r="D23" t="s">
        <v>555</v>
      </c>
      <c r="E23" t="s">
        <v>556</v>
      </c>
      <c r="F23" t="s">
        <v>554</v>
      </c>
      <c r="G23" t="s">
        <v>5542</v>
      </c>
      <c r="H23" t="s">
        <v>128</v>
      </c>
      <c r="I23" s="110">
        <v>1900</v>
      </c>
      <c r="J23" s="110">
        <v>0</v>
      </c>
      <c r="K23" s="110">
        <v>265</v>
      </c>
      <c r="L23" s="110">
        <v>185</v>
      </c>
      <c r="M23" s="110">
        <v>0</v>
      </c>
      <c r="N23" s="110">
        <v>0</v>
      </c>
    </row>
    <row r="24" spans="1:14" x14ac:dyDescent="0.25">
      <c r="A24">
        <v>10037</v>
      </c>
      <c r="B24" t="s">
        <v>5541</v>
      </c>
      <c r="C24" s="74">
        <v>1</v>
      </c>
      <c r="D24" t="s">
        <v>5556</v>
      </c>
      <c r="E24" t="s">
        <v>5557</v>
      </c>
      <c r="F24" t="s">
        <v>554</v>
      </c>
      <c r="G24" t="s">
        <v>5542</v>
      </c>
      <c r="H24" t="s">
        <v>5558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</row>
    <row r="25" spans="1:14" x14ac:dyDescent="0.25">
      <c r="A25">
        <v>10038</v>
      </c>
      <c r="B25" t="s">
        <v>5541</v>
      </c>
      <c r="C25" s="74">
        <v>1</v>
      </c>
      <c r="D25" t="s">
        <v>501</v>
      </c>
      <c r="E25" t="s">
        <v>557</v>
      </c>
      <c r="F25" t="s">
        <v>558</v>
      </c>
      <c r="G25" t="s">
        <v>5542</v>
      </c>
      <c r="H25" t="s">
        <v>559</v>
      </c>
      <c r="I25" s="110">
        <v>7744.24</v>
      </c>
      <c r="J25" s="110">
        <v>0</v>
      </c>
      <c r="K25" s="110">
        <v>3612</v>
      </c>
      <c r="L25" s="110">
        <v>2610</v>
      </c>
      <c r="M25" s="110">
        <v>0</v>
      </c>
      <c r="N25" s="110">
        <v>25</v>
      </c>
    </row>
    <row r="26" spans="1:14" x14ac:dyDescent="0.25">
      <c r="A26">
        <v>10040</v>
      </c>
      <c r="B26" t="s">
        <v>5541</v>
      </c>
      <c r="C26" s="74">
        <v>1</v>
      </c>
      <c r="D26" t="s">
        <v>501</v>
      </c>
      <c r="E26" t="s">
        <v>560</v>
      </c>
      <c r="F26" t="s">
        <v>561</v>
      </c>
      <c r="G26" t="s">
        <v>5542</v>
      </c>
      <c r="H26" t="s">
        <v>125</v>
      </c>
      <c r="I26" s="110">
        <v>0</v>
      </c>
      <c r="J26" s="110">
        <v>0</v>
      </c>
      <c r="K26" s="110">
        <v>95</v>
      </c>
      <c r="L26" s="110">
        <v>145</v>
      </c>
      <c r="M26" s="110">
        <v>190</v>
      </c>
      <c r="N26" s="110">
        <v>295</v>
      </c>
    </row>
    <row r="27" spans="1:14" x14ac:dyDescent="0.25">
      <c r="A27">
        <v>10041</v>
      </c>
      <c r="B27" t="s">
        <v>5541</v>
      </c>
      <c r="C27" s="74">
        <v>1</v>
      </c>
      <c r="D27" t="s">
        <v>501</v>
      </c>
      <c r="E27" t="s">
        <v>5559</v>
      </c>
      <c r="F27" t="s">
        <v>5560</v>
      </c>
      <c r="G27" t="s">
        <v>5542</v>
      </c>
      <c r="H27" t="s">
        <v>5561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</row>
    <row r="28" spans="1:14" x14ac:dyDescent="0.25">
      <c r="A28">
        <v>10043</v>
      </c>
      <c r="B28" t="s">
        <v>5541</v>
      </c>
      <c r="C28" s="74">
        <v>1</v>
      </c>
      <c r="D28" t="s">
        <v>562</v>
      </c>
      <c r="E28" t="s">
        <v>563</v>
      </c>
      <c r="F28" t="s">
        <v>564</v>
      </c>
      <c r="G28" t="s">
        <v>5542</v>
      </c>
      <c r="H28" t="s">
        <v>565</v>
      </c>
      <c r="I28" s="110">
        <v>1000</v>
      </c>
      <c r="J28" s="110">
        <v>0</v>
      </c>
      <c r="K28" s="110">
        <v>64</v>
      </c>
      <c r="L28" s="110">
        <v>0</v>
      </c>
      <c r="M28" s="110">
        <v>0</v>
      </c>
      <c r="N28" s="110">
        <v>0</v>
      </c>
    </row>
    <row r="29" spans="1:14" x14ac:dyDescent="0.25">
      <c r="A29">
        <v>10044</v>
      </c>
      <c r="B29" t="s">
        <v>5541</v>
      </c>
      <c r="C29" s="74">
        <v>1</v>
      </c>
      <c r="D29" t="s">
        <v>566</v>
      </c>
      <c r="E29" t="s">
        <v>5562</v>
      </c>
      <c r="F29" t="s">
        <v>554</v>
      </c>
      <c r="G29" t="s">
        <v>5542</v>
      </c>
      <c r="H29" t="s">
        <v>5558</v>
      </c>
      <c r="I29" s="110">
        <v>95</v>
      </c>
      <c r="J29" s="110">
        <v>0</v>
      </c>
      <c r="K29" s="110">
        <v>35</v>
      </c>
      <c r="L29" s="110">
        <v>35</v>
      </c>
      <c r="M29" s="110">
        <v>35</v>
      </c>
      <c r="N29" s="110">
        <v>40</v>
      </c>
    </row>
    <row r="30" spans="1:14" x14ac:dyDescent="0.25">
      <c r="A30">
        <v>10045</v>
      </c>
      <c r="B30" t="s">
        <v>5541</v>
      </c>
      <c r="C30" s="74">
        <v>1</v>
      </c>
      <c r="D30" t="s">
        <v>568</v>
      </c>
      <c r="E30" t="s">
        <v>569</v>
      </c>
      <c r="F30" t="s">
        <v>564</v>
      </c>
      <c r="G30" t="s">
        <v>5542</v>
      </c>
      <c r="H30" t="s">
        <v>5563</v>
      </c>
      <c r="I30" s="110">
        <v>100</v>
      </c>
      <c r="J30" s="110">
        <v>0</v>
      </c>
      <c r="K30" s="110">
        <v>0</v>
      </c>
      <c r="L30" s="110">
        <v>0</v>
      </c>
      <c r="M30" s="110">
        <v>52</v>
      </c>
      <c r="N30" s="110">
        <v>89</v>
      </c>
    </row>
    <row r="31" spans="1:14" x14ac:dyDescent="0.25">
      <c r="A31">
        <v>10046</v>
      </c>
      <c r="B31" t="s">
        <v>5541</v>
      </c>
      <c r="C31" s="74">
        <v>1</v>
      </c>
      <c r="D31" t="s">
        <v>570</v>
      </c>
      <c r="E31" t="s">
        <v>571</v>
      </c>
      <c r="F31" t="s">
        <v>554</v>
      </c>
      <c r="G31" t="s">
        <v>5542</v>
      </c>
      <c r="H31" t="s">
        <v>572</v>
      </c>
      <c r="I31" s="110">
        <v>150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</row>
    <row r="32" spans="1:14" x14ac:dyDescent="0.25">
      <c r="A32">
        <v>10047</v>
      </c>
      <c r="B32" t="s">
        <v>5541</v>
      </c>
      <c r="C32" s="74">
        <v>1</v>
      </c>
      <c r="D32" t="s">
        <v>2407</v>
      </c>
      <c r="E32" t="s">
        <v>5564</v>
      </c>
      <c r="F32" t="s">
        <v>578</v>
      </c>
      <c r="G32" t="s">
        <v>5542</v>
      </c>
      <c r="H32" t="s">
        <v>5565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</row>
    <row r="33" spans="1:14" x14ac:dyDescent="0.25">
      <c r="A33">
        <v>10048</v>
      </c>
      <c r="B33" t="s">
        <v>5541</v>
      </c>
      <c r="C33" s="74">
        <v>1</v>
      </c>
      <c r="D33" t="s">
        <v>5566</v>
      </c>
      <c r="E33" t="s">
        <v>5567</v>
      </c>
      <c r="F33" t="s">
        <v>5568</v>
      </c>
      <c r="G33" t="s">
        <v>5542</v>
      </c>
      <c r="H33" t="s">
        <v>5569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</row>
    <row r="34" spans="1:14" x14ac:dyDescent="0.25">
      <c r="A34">
        <v>10049</v>
      </c>
      <c r="B34" t="s">
        <v>5541</v>
      </c>
      <c r="C34" s="74">
        <v>1</v>
      </c>
      <c r="D34" t="s">
        <v>573</v>
      </c>
      <c r="E34" t="s">
        <v>574</v>
      </c>
      <c r="F34" t="s">
        <v>575</v>
      </c>
      <c r="G34" t="s">
        <v>5542</v>
      </c>
      <c r="H34" t="s">
        <v>576</v>
      </c>
      <c r="I34" s="110">
        <v>0</v>
      </c>
      <c r="J34" s="110">
        <v>0</v>
      </c>
      <c r="K34" s="110">
        <v>383</v>
      </c>
      <c r="L34" s="110">
        <v>220</v>
      </c>
      <c r="M34" s="110">
        <v>0</v>
      </c>
      <c r="N34" s="110">
        <v>1512.35</v>
      </c>
    </row>
    <row r="35" spans="1:14" x14ac:dyDescent="0.25">
      <c r="A35">
        <v>10052</v>
      </c>
      <c r="B35" t="s">
        <v>5541</v>
      </c>
      <c r="C35" s="74">
        <v>1</v>
      </c>
      <c r="D35" t="s">
        <v>501</v>
      </c>
      <c r="E35" t="s">
        <v>577</v>
      </c>
      <c r="F35" t="s">
        <v>578</v>
      </c>
      <c r="G35" t="s">
        <v>5542</v>
      </c>
      <c r="H35" t="s">
        <v>129</v>
      </c>
      <c r="I35" s="110">
        <v>19455.04</v>
      </c>
      <c r="J35" s="110">
        <v>0</v>
      </c>
      <c r="K35" s="110">
        <v>1118</v>
      </c>
      <c r="L35" s="110">
        <v>795</v>
      </c>
      <c r="M35" s="110">
        <v>20</v>
      </c>
      <c r="N35" s="110">
        <v>2235</v>
      </c>
    </row>
    <row r="36" spans="1:14" x14ac:dyDescent="0.25">
      <c r="A36">
        <v>10057</v>
      </c>
      <c r="B36" t="s">
        <v>5541</v>
      </c>
      <c r="C36" s="74">
        <v>1</v>
      </c>
      <c r="D36" t="s">
        <v>579</v>
      </c>
      <c r="E36" t="s">
        <v>580</v>
      </c>
      <c r="F36" t="s">
        <v>581</v>
      </c>
      <c r="G36" t="s">
        <v>5542</v>
      </c>
      <c r="H36" t="s">
        <v>582</v>
      </c>
      <c r="I36" s="110">
        <v>2026.52</v>
      </c>
      <c r="J36" s="110">
        <v>0</v>
      </c>
      <c r="K36" s="110">
        <v>232.36</v>
      </c>
      <c r="L36" s="110">
        <v>0</v>
      </c>
      <c r="M36" s="110">
        <v>16</v>
      </c>
      <c r="N36" s="110">
        <v>222.35</v>
      </c>
    </row>
    <row r="37" spans="1:14" x14ac:dyDescent="0.25">
      <c r="A37">
        <v>10060</v>
      </c>
      <c r="B37" t="s">
        <v>5541</v>
      </c>
      <c r="C37" s="74">
        <v>1</v>
      </c>
      <c r="D37" t="s">
        <v>501</v>
      </c>
      <c r="E37" t="s">
        <v>583</v>
      </c>
      <c r="F37" t="s">
        <v>584</v>
      </c>
      <c r="G37" t="s">
        <v>5542</v>
      </c>
      <c r="H37" t="s">
        <v>585</v>
      </c>
      <c r="I37" s="110">
        <v>0</v>
      </c>
      <c r="J37" s="110">
        <v>0</v>
      </c>
      <c r="K37" s="110">
        <v>100</v>
      </c>
      <c r="L37" s="110">
        <v>42</v>
      </c>
      <c r="M37" s="110">
        <v>0</v>
      </c>
      <c r="N37" s="110">
        <v>0</v>
      </c>
    </row>
    <row r="38" spans="1:14" x14ac:dyDescent="0.25">
      <c r="A38">
        <v>10061</v>
      </c>
      <c r="B38" t="s">
        <v>5541</v>
      </c>
      <c r="C38" s="74">
        <v>1</v>
      </c>
      <c r="D38" t="s">
        <v>586</v>
      </c>
      <c r="E38" t="s">
        <v>587</v>
      </c>
      <c r="F38" t="s">
        <v>588</v>
      </c>
      <c r="G38" t="s">
        <v>5542</v>
      </c>
      <c r="H38" t="s">
        <v>589</v>
      </c>
      <c r="I38" s="110">
        <v>0</v>
      </c>
      <c r="J38" s="110">
        <v>0</v>
      </c>
      <c r="K38" s="110">
        <v>505</v>
      </c>
      <c r="L38" s="110">
        <v>500</v>
      </c>
      <c r="M38" s="110">
        <v>680</v>
      </c>
      <c r="N38" s="110">
        <v>0</v>
      </c>
    </row>
    <row r="39" spans="1:14" x14ac:dyDescent="0.25">
      <c r="A39">
        <v>10064</v>
      </c>
      <c r="B39" t="s">
        <v>5541</v>
      </c>
      <c r="C39" s="74">
        <v>1</v>
      </c>
      <c r="D39" t="s">
        <v>517</v>
      </c>
      <c r="E39" t="s">
        <v>590</v>
      </c>
      <c r="F39" t="s">
        <v>591</v>
      </c>
      <c r="G39" t="s">
        <v>5542</v>
      </c>
      <c r="H39" t="s">
        <v>592</v>
      </c>
      <c r="I39" s="110">
        <v>500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</row>
    <row r="40" spans="1:14" x14ac:dyDescent="0.25">
      <c r="A40">
        <v>10065</v>
      </c>
      <c r="B40" t="s">
        <v>5541</v>
      </c>
      <c r="C40" s="74">
        <v>1</v>
      </c>
      <c r="D40" t="s">
        <v>501</v>
      </c>
      <c r="E40" t="s">
        <v>593</v>
      </c>
      <c r="F40" t="s">
        <v>594</v>
      </c>
      <c r="G40" t="s">
        <v>5542</v>
      </c>
      <c r="H40" t="s">
        <v>595</v>
      </c>
      <c r="I40" s="110">
        <v>5174.38</v>
      </c>
      <c r="J40" s="110">
        <v>0</v>
      </c>
      <c r="K40" s="110">
        <v>747</v>
      </c>
      <c r="L40" s="110">
        <v>495</v>
      </c>
      <c r="M40" s="110">
        <v>0</v>
      </c>
      <c r="N40" s="110">
        <v>0</v>
      </c>
    </row>
    <row r="41" spans="1:14" x14ac:dyDescent="0.25">
      <c r="A41">
        <v>10066</v>
      </c>
      <c r="B41" t="s">
        <v>5541</v>
      </c>
      <c r="C41" s="74">
        <v>1</v>
      </c>
      <c r="D41" t="s">
        <v>596</v>
      </c>
      <c r="E41" t="s">
        <v>597</v>
      </c>
      <c r="F41" t="s">
        <v>598</v>
      </c>
      <c r="G41" t="s">
        <v>5542</v>
      </c>
      <c r="H41" t="s">
        <v>431</v>
      </c>
      <c r="I41" s="110">
        <v>125</v>
      </c>
      <c r="J41" s="110">
        <v>0</v>
      </c>
      <c r="K41" s="110">
        <v>125</v>
      </c>
      <c r="L41" s="110">
        <v>0</v>
      </c>
      <c r="M41" s="110">
        <v>100</v>
      </c>
      <c r="N41" s="110">
        <v>76</v>
      </c>
    </row>
    <row r="42" spans="1:14" x14ac:dyDescent="0.25">
      <c r="A42">
        <v>10067</v>
      </c>
      <c r="B42" t="s">
        <v>5541</v>
      </c>
      <c r="C42" s="74">
        <v>1</v>
      </c>
      <c r="D42" t="s">
        <v>599</v>
      </c>
      <c r="E42" t="s">
        <v>600</v>
      </c>
      <c r="F42" t="s">
        <v>601</v>
      </c>
      <c r="G42" t="s">
        <v>5542</v>
      </c>
      <c r="H42" t="s">
        <v>602</v>
      </c>
      <c r="I42" s="110">
        <v>6000</v>
      </c>
      <c r="J42" s="110">
        <v>0</v>
      </c>
      <c r="K42" s="110">
        <v>500</v>
      </c>
      <c r="L42" s="110">
        <v>500</v>
      </c>
      <c r="M42" s="110">
        <v>0</v>
      </c>
      <c r="N42" s="110">
        <v>0</v>
      </c>
    </row>
    <row r="43" spans="1:14" x14ac:dyDescent="0.25">
      <c r="A43">
        <v>10068</v>
      </c>
      <c r="B43" t="s">
        <v>5541</v>
      </c>
      <c r="C43" s="74">
        <v>1</v>
      </c>
      <c r="D43" t="s">
        <v>501</v>
      </c>
      <c r="E43" t="s">
        <v>603</v>
      </c>
      <c r="F43" t="s">
        <v>604</v>
      </c>
      <c r="G43" t="s">
        <v>5542</v>
      </c>
      <c r="H43" t="s">
        <v>122</v>
      </c>
      <c r="I43" s="110">
        <v>1644.94</v>
      </c>
      <c r="J43" s="110">
        <v>0</v>
      </c>
      <c r="K43" s="110">
        <v>552</v>
      </c>
      <c r="L43" s="110">
        <v>174</v>
      </c>
      <c r="M43" s="110">
        <v>0</v>
      </c>
      <c r="N43" s="110">
        <v>280.35000000000002</v>
      </c>
    </row>
    <row r="44" spans="1:14" x14ac:dyDescent="0.25">
      <c r="A44">
        <v>10069</v>
      </c>
      <c r="B44" t="s">
        <v>5541</v>
      </c>
      <c r="C44" s="74">
        <v>1</v>
      </c>
      <c r="D44" t="s">
        <v>1736</v>
      </c>
      <c r="E44" t="s">
        <v>5570</v>
      </c>
      <c r="F44" t="s">
        <v>554</v>
      </c>
      <c r="G44" t="s">
        <v>5542</v>
      </c>
      <c r="H44" t="s">
        <v>5571</v>
      </c>
      <c r="I44" s="110">
        <v>1400</v>
      </c>
      <c r="J44" s="110">
        <v>0</v>
      </c>
      <c r="K44" s="110">
        <v>100</v>
      </c>
      <c r="L44" s="110">
        <v>100</v>
      </c>
      <c r="M44" s="110">
        <v>0</v>
      </c>
      <c r="N44" s="110">
        <v>0</v>
      </c>
    </row>
    <row r="45" spans="1:14" x14ac:dyDescent="0.25">
      <c r="A45">
        <v>10071</v>
      </c>
      <c r="B45" t="s">
        <v>5541</v>
      </c>
      <c r="C45" s="74">
        <v>1</v>
      </c>
      <c r="D45" t="s">
        <v>5572</v>
      </c>
      <c r="E45" t="s">
        <v>5573</v>
      </c>
      <c r="F45" t="s">
        <v>548</v>
      </c>
      <c r="G45" t="s">
        <v>5542</v>
      </c>
      <c r="H45" t="s">
        <v>5574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</row>
    <row r="46" spans="1:14" x14ac:dyDescent="0.25">
      <c r="A46">
        <v>10074</v>
      </c>
      <c r="B46" t="s">
        <v>5541</v>
      </c>
      <c r="C46" s="74">
        <v>1</v>
      </c>
      <c r="D46" t="s">
        <v>605</v>
      </c>
      <c r="E46" t="s">
        <v>606</v>
      </c>
      <c r="F46" t="s">
        <v>578</v>
      </c>
      <c r="G46" t="s">
        <v>5542</v>
      </c>
      <c r="H46" t="s">
        <v>607</v>
      </c>
      <c r="I46" s="110">
        <v>0</v>
      </c>
      <c r="J46" s="110">
        <v>210</v>
      </c>
      <c r="K46" s="110">
        <v>100</v>
      </c>
      <c r="L46" s="110">
        <v>0</v>
      </c>
      <c r="M46" s="110">
        <v>100</v>
      </c>
      <c r="N46" s="110">
        <v>0</v>
      </c>
    </row>
    <row r="47" spans="1:14" x14ac:dyDescent="0.25">
      <c r="A47">
        <v>10076</v>
      </c>
      <c r="B47" t="s">
        <v>5541</v>
      </c>
      <c r="C47" s="74">
        <v>1</v>
      </c>
      <c r="D47" t="s">
        <v>608</v>
      </c>
      <c r="E47" t="s">
        <v>609</v>
      </c>
      <c r="F47" t="s">
        <v>610</v>
      </c>
      <c r="G47" t="s">
        <v>5542</v>
      </c>
      <c r="H47" t="s">
        <v>123</v>
      </c>
      <c r="I47" s="110">
        <v>3703.71</v>
      </c>
      <c r="J47" s="110">
        <v>0</v>
      </c>
      <c r="K47" s="110">
        <v>330</v>
      </c>
      <c r="L47" s="110">
        <v>286</v>
      </c>
      <c r="M47" s="110">
        <v>0</v>
      </c>
      <c r="N47" s="110">
        <v>0</v>
      </c>
    </row>
    <row r="48" spans="1:14" x14ac:dyDescent="0.25">
      <c r="A48">
        <v>10078</v>
      </c>
      <c r="B48" t="s">
        <v>5541</v>
      </c>
      <c r="C48" s="74">
        <v>1</v>
      </c>
      <c r="D48" t="s">
        <v>611</v>
      </c>
      <c r="E48" t="s">
        <v>612</v>
      </c>
      <c r="F48" t="s">
        <v>613</v>
      </c>
      <c r="G48" t="s">
        <v>5542</v>
      </c>
      <c r="H48" t="s">
        <v>126</v>
      </c>
      <c r="I48" s="110">
        <v>9625.7000000000007</v>
      </c>
      <c r="J48" s="110">
        <v>45</v>
      </c>
      <c r="K48" s="110">
        <v>136</v>
      </c>
      <c r="L48" s="110">
        <v>110</v>
      </c>
      <c r="M48" s="110">
        <v>0</v>
      </c>
      <c r="N48" s="110">
        <v>0</v>
      </c>
    </row>
    <row r="49" spans="1:14" x14ac:dyDescent="0.25">
      <c r="A49">
        <v>10079</v>
      </c>
      <c r="B49" t="s">
        <v>5541</v>
      </c>
      <c r="C49" s="74">
        <v>1</v>
      </c>
      <c r="D49" t="s">
        <v>614</v>
      </c>
      <c r="E49" t="s">
        <v>615</v>
      </c>
      <c r="F49" t="s">
        <v>616</v>
      </c>
      <c r="G49" t="s">
        <v>5542</v>
      </c>
      <c r="H49" t="s">
        <v>617</v>
      </c>
      <c r="I49" s="110">
        <v>287.35000000000002</v>
      </c>
      <c r="J49" s="110">
        <v>0</v>
      </c>
      <c r="K49" s="110">
        <v>27.83</v>
      </c>
      <c r="L49" s="110">
        <v>0</v>
      </c>
      <c r="M49" s="110">
        <v>0</v>
      </c>
      <c r="N49" s="110">
        <v>0</v>
      </c>
    </row>
    <row r="50" spans="1:14" x14ac:dyDescent="0.25">
      <c r="A50">
        <v>10080</v>
      </c>
      <c r="B50" t="s">
        <v>5541</v>
      </c>
      <c r="C50" s="74">
        <v>1</v>
      </c>
      <c r="D50" t="s">
        <v>5575</v>
      </c>
      <c r="E50" t="s">
        <v>5576</v>
      </c>
      <c r="F50" t="s">
        <v>558</v>
      </c>
      <c r="G50" t="s">
        <v>5542</v>
      </c>
      <c r="H50" t="s">
        <v>5577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</row>
    <row r="51" spans="1:14" x14ac:dyDescent="0.25">
      <c r="A51">
        <v>10081</v>
      </c>
      <c r="B51" t="s">
        <v>5541</v>
      </c>
      <c r="C51" s="74">
        <v>1</v>
      </c>
      <c r="D51" t="s">
        <v>618</v>
      </c>
      <c r="E51" t="s">
        <v>502</v>
      </c>
      <c r="F51" t="s">
        <v>503</v>
      </c>
      <c r="G51" t="s">
        <v>5542</v>
      </c>
      <c r="H51" t="s">
        <v>504</v>
      </c>
      <c r="I51" s="110">
        <v>1324.72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</row>
    <row r="52" spans="1:14" x14ac:dyDescent="0.25">
      <c r="A52">
        <v>10082</v>
      </c>
      <c r="B52" t="s">
        <v>5541</v>
      </c>
      <c r="C52" s="74">
        <v>1</v>
      </c>
      <c r="D52" t="s">
        <v>5578</v>
      </c>
      <c r="E52" t="s">
        <v>5579</v>
      </c>
      <c r="F52" t="s">
        <v>548</v>
      </c>
      <c r="G52" t="s">
        <v>5542</v>
      </c>
      <c r="H52" t="s">
        <v>5580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</row>
    <row r="53" spans="1:14" x14ac:dyDescent="0.25">
      <c r="A53">
        <v>10083</v>
      </c>
      <c r="B53" t="s">
        <v>5541</v>
      </c>
      <c r="C53" s="74">
        <v>1</v>
      </c>
      <c r="D53" t="s">
        <v>5581</v>
      </c>
      <c r="E53" t="s">
        <v>5582</v>
      </c>
      <c r="F53" t="s">
        <v>554</v>
      </c>
      <c r="G53" t="s">
        <v>5542</v>
      </c>
      <c r="H53" t="s">
        <v>5583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</row>
    <row r="54" spans="1:14" x14ac:dyDescent="0.25">
      <c r="A54">
        <v>10085</v>
      </c>
      <c r="B54" t="s">
        <v>5541</v>
      </c>
      <c r="C54" s="74">
        <v>1</v>
      </c>
      <c r="D54" t="s">
        <v>619</v>
      </c>
      <c r="E54" t="s">
        <v>521</v>
      </c>
      <c r="F54" t="s">
        <v>513</v>
      </c>
      <c r="G54" t="s">
        <v>5542</v>
      </c>
      <c r="H54" t="s">
        <v>523</v>
      </c>
      <c r="I54" s="110">
        <v>1766.57</v>
      </c>
      <c r="J54" s="110">
        <v>0</v>
      </c>
      <c r="K54" s="110">
        <v>127</v>
      </c>
      <c r="L54" s="110">
        <v>20.5</v>
      </c>
      <c r="M54" s="110">
        <v>0</v>
      </c>
      <c r="N54" s="110">
        <v>0</v>
      </c>
    </row>
    <row r="55" spans="1:14" x14ac:dyDescent="0.25">
      <c r="A55">
        <v>19001</v>
      </c>
      <c r="B55" t="s">
        <v>5541</v>
      </c>
      <c r="C55" s="74">
        <v>1</v>
      </c>
      <c r="D55" t="s">
        <v>5584</v>
      </c>
      <c r="E55" t="s">
        <v>5585</v>
      </c>
      <c r="F55" t="s">
        <v>613</v>
      </c>
      <c r="G55" t="s">
        <v>5542</v>
      </c>
      <c r="H55" t="s">
        <v>126</v>
      </c>
      <c r="I55" s="110">
        <v>1716.68</v>
      </c>
      <c r="J55" s="110">
        <v>2200.3200000000002</v>
      </c>
      <c r="K55" s="110">
        <v>0</v>
      </c>
      <c r="L55" s="110">
        <v>0</v>
      </c>
      <c r="M55" s="110">
        <v>0</v>
      </c>
      <c r="N55" s="110">
        <v>0</v>
      </c>
    </row>
    <row r="56" spans="1:14" x14ac:dyDescent="0.25">
      <c r="A56">
        <v>20007</v>
      </c>
      <c r="B56" t="s">
        <v>5530</v>
      </c>
      <c r="C56" s="74">
        <v>23</v>
      </c>
      <c r="D56" t="s">
        <v>501</v>
      </c>
      <c r="E56" t="s">
        <v>2584</v>
      </c>
      <c r="F56" t="s">
        <v>2585</v>
      </c>
      <c r="G56" t="s">
        <v>5586</v>
      </c>
      <c r="H56" t="s">
        <v>2586</v>
      </c>
      <c r="I56" s="110">
        <v>5528.92</v>
      </c>
      <c r="J56" s="110">
        <v>0</v>
      </c>
      <c r="K56" s="110">
        <v>211.47</v>
      </c>
      <c r="L56" s="110">
        <v>265</v>
      </c>
      <c r="M56" s="110">
        <v>0</v>
      </c>
      <c r="N56" s="110">
        <v>195.5</v>
      </c>
    </row>
    <row r="57" spans="1:14" x14ac:dyDescent="0.25">
      <c r="A57">
        <v>30002</v>
      </c>
      <c r="B57" t="s">
        <v>5514</v>
      </c>
      <c r="C57" s="74">
        <v>2</v>
      </c>
      <c r="D57" t="s">
        <v>501</v>
      </c>
      <c r="E57" t="s">
        <v>3577</v>
      </c>
      <c r="F57" t="s">
        <v>3578</v>
      </c>
      <c r="G57" t="s">
        <v>114</v>
      </c>
      <c r="H57" t="s">
        <v>3579</v>
      </c>
      <c r="I57" s="110">
        <v>96.53</v>
      </c>
      <c r="J57" s="110">
        <v>0</v>
      </c>
      <c r="K57" s="110">
        <v>0</v>
      </c>
      <c r="L57" s="110">
        <v>53</v>
      </c>
      <c r="M57" s="110">
        <v>0</v>
      </c>
      <c r="N57" s="110">
        <v>84.66</v>
      </c>
    </row>
    <row r="58" spans="1:14" x14ac:dyDescent="0.25">
      <c r="A58">
        <v>30003</v>
      </c>
      <c r="B58" t="s">
        <v>5514</v>
      </c>
      <c r="C58" s="74">
        <v>2</v>
      </c>
      <c r="D58" t="s">
        <v>501</v>
      </c>
      <c r="E58" t="s">
        <v>5587</v>
      </c>
      <c r="F58" t="s">
        <v>5588</v>
      </c>
      <c r="G58" t="s">
        <v>114</v>
      </c>
      <c r="H58" t="s">
        <v>5589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</row>
    <row r="59" spans="1:14" x14ac:dyDescent="0.25">
      <c r="A59">
        <v>30004</v>
      </c>
      <c r="B59" t="s">
        <v>5514</v>
      </c>
      <c r="C59" s="74">
        <v>2</v>
      </c>
      <c r="D59" t="s">
        <v>740</v>
      </c>
      <c r="E59" t="s">
        <v>1121</v>
      </c>
      <c r="F59" t="s">
        <v>3580</v>
      </c>
      <c r="G59" t="s">
        <v>114</v>
      </c>
      <c r="H59" t="s">
        <v>131</v>
      </c>
      <c r="I59" s="110">
        <v>0</v>
      </c>
      <c r="J59" s="110">
        <v>0</v>
      </c>
      <c r="K59" s="110">
        <v>754.32</v>
      </c>
      <c r="L59" s="110">
        <v>613.6</v>
      </c>
      <c r="M59" s="110">
        <v>0</v>
      </c>
      <c r="N59" s="110">
        <v>539.61</v>
      </c>
    </row>
    <row r="60" spans="1:14" x14ac:dyDescent="0.25">
      <c r="A60">
        <v>30006</v>
      </c>
      <c r="B60" t="s">
        <v>5514</v>
      </c>
      <c r="C60" s="74">
        <v>2</v>
      </c>
      <c r="D60" t="s">
        <v>3581</v>
      </c>
      <c r="E60" t="s">
        <v>3582</v>
      </c>
      <c r="F60" t="s">
        <v>3583</v>
      </c>
      <c r="G60" t="s">
        <v>114</v>
      </c>
      <c r="H60" t="s">
        <v>3584</v>
      </c>
      <c r="I60" s="110">
        <v>500</v>
      </c>
      <c r="J60" s="110">
        <v>0</v>
      </c>
      <c r="K60" s="110">
        <v>1135</v>
      </c>
      <c r="L60" s="110">
        <v>932</v>
      </c>
      <c r="M60" s="110">
        <v>0</v>
      </c>
      <c r="N60" s="110">
        <v>0</v>
      </c>
    </row>
    <row r="61" spans="1:14" x14ac:dyDescent="0.25">
      <c r="A61">
        <v>30007</v>
      </c>
      <c r="B61" t="s">
        <v>5514</v>
      </c>
      <c r="C61" s="74">
        <v>2</v>
      </c>
      <c r="D61" t="s">
        <v>501</v>
      </c>
      <c r="E61" t="s">
        <v>5590</v>
      </c>
      <c r="F61" t="s">
        <v>3583</v>
      </c>
      <c r="G61" t="s">
        <v>114</v>
      </c>
      <c r="H61" t="s">
        <v>5591</v>
      </c>
      <c r="I61" s="110">
        <v>2959.62</v>
      </c>
      <c r="J61" s="110">
        <v>0</v>
      </c>
      <c r="K61" s="110">
        <v>305</v>
      </c>
      <c r="L61" s="110">
        <v>119</v>
      </c>
      <c r="M61" s="110">
        <v>0</v>
      </c>
      <c r="N61" s="110">
        <v>0</v>
      </c>
    </row>
    <row r="62" spans="1:14" x14ac:dyDescent="0.25">
      <c r="A62">
        <v>30008</v>
      </c>
      <c r="B62" t="s">
        <v>5514</v>
      </c>
      <c r="C62" s="74">
        <v>2</v>
      </c>
      <c r="D62" t="s">
        <v>3585</v>
      </c>
      <c r="E62" t="s">
        <v>3586</v>
      </c>
      <c r="F62" t="s">
        <v>3587</v>
      </c>
      <c r="G62" t="s">
        <v>114</v>
      </c>
      <c r="H62" t="s">
        <v>3588</v>
      </c>
      <c r="I62" s="110">
        <v>0</v>
      </c>
      <c r="J62" s="110">
        <v>197.43</v>
      </c>
      <c r="K62" s="110">
        <v>118</v>
      </c>
      <c r="L62" s="110">
        <v>0</v>
      </c>
      <c r="M62" s="110">
        <v>0</v>
      </c>
      <c r="N62" s="110">
        <v>0</v>
      </c>
    </row>
    <row r="63" spans="1:14" x14ac:dyDescent="0.25">
      <c r="A63">
        <v>30011</v>
      </c>
      <c r="B63" t="s">
        <v>5514</v>
      </c>
      <c r="C63" s="74">
        <v>2</v>
      </c>
      <c r="D63" t="s">
        <v>3589</v>
      </c>
      <c r="E63" t="s">
        <v>5592</v>
      </c>
      <c r="F63" t="s">
        <v>3578</v>
      </c>
      <c r="G63" t="s">
        <v>114</v>
      </c>
      <c r="H63" t="s">
        <v>5593</v>
      </c>
      <c r="I63" s="110">
        <v>13570</v>
      </c>
      <c r="J63" s="110">
        <v>0</v>
      </c>
      <c r="K63" s="110">
        <v>345</v>
      </c>
      <c r="L63" s="110">
        <v>274</v>
      </c>
      <c r="M63" s="110">
        <v>0</v>
      </c>
      <c r="N63" s="110">
        <v>0</v>
      </c>
    </row>
    <row r="64" spans="1:14" x14ac:dyDescent="0.25">
      <c r="A64">
        <v>30012</v>
      </c>
      <c r="B64" t="s">
        <v>5514</v>
      </c>
      <c r="C64" s="74">
        <v>2</v>
      </c>
      <c r="D64" t="s">
        <v>501</v>
      </c>
      <c r="E64" t="s">
        <v>3590</v>
      </c>
      <c r="F64" t="s">
        <v>3591</v>
      </c>
      <c r="G64" t="s">
        <v>114</v>
      </c>
      <c r="H64" t="s">
        <v>3592</v>
      </c>
      <c r="I64" s="110">
        <v>378</v>
      </c>
      <c r="J64" s="110">
        <v>0</v>
      </c>
      <c r="K64" s="110">
        <v>197</v>
      </c>
      <c r="L64" s="110">
        <v>190.86</v>
      </c>
      <c r="M64" s="110">
        <v>179</v>
      </c>
      <c r="N64" s="110">
        <v>0</v>
      </c>
    </row>
    <row r="65" spans="1:14" x14ac:dyDescent="0.25">
      <c r="A65">
        <v>30013</v>
      </c>
      <c r="B65" t="s">
        <v>5514</v>
      </c>
      <c r="C65" s="74">
        <v>2</v>
      </c>
      <c r="D65" t="s">
        <v>501</v>
      </c>
      <c r="E65" t="s">
        <v>3593</v>
      </c>
      <c r="F65" t="s">
        <v>3594</v>
      </c>
      <c r="G65" t="s">
        <v>114</v>
      </c>
      <c r="H65" t="s">
        <v>3595</v>
      </c>
      <c r="I65" s="110">
        <v>22859.89</v>
      </c>
      <c r="J65" s="110">
        <v>0</v>
      </c>
      <c r="K65" s="110">
        <v>1938</v>
      </c>
      <c r="L65" s="110">
        <v>935</v>
      </c>
      <c r="M65" s="110">
        <v>0</v>
      </c>
      <c r="N65" s="110">
        <v>0</v>
      </c>
    </row>
    <row r="66" spans="1:14" x14ac:dyDescent="0.25">
      <c r="A66">
        <v>30014</v>
      </c>
      <c r="B66" t="s">
        <v>5514</v>
      </c>
      <c r="C66" s="74">
        <v>2</v>
      </c>
      <c r="D66" t="s">
        <v>3596</v>
      </c>
      <c r="E66" t="s">
        <v>3597</v>
      </c>
      <c r="F66" t="s">
        <v>3598</v>
      </c>
      <c r="G66" t="s">
        <v>114</v>
      </c>
      <c r="H66" t="s">
        <v>3599</v>
      </c>
      <c r="I66" s="110">
        <v>7000</v>
      </c>
      <c r="J66" s="110">
        <v>0</v>
      </c>
      <c r="K66" s="110">
        <v>784</v>
      </c>
      <c r="L66" s="110">
        <v>601</v>
      </c>
      <c r="M66" s="110">
        <v>667</v>
      </c>
      <c r="N66" s="110">
        <v>1306</v>
      </c>
    </row>
    <row r="67" spans="1:14" x14ac:dyDescent="0.25">
      <c r="A67">
        <v>30015</v>
      </c>
      <c r="B67" t="s">
        <v>5514</v>
      </c>
      <c r="C67" s="74">
        <v>2</v>
      </c>
      <c r="D67" t="s">
        <v>740</v>
      </c>
      <c r="E67" t="s">
        <v>3600</v>
      </c>
      <c r="F67" t="s">
        <v>3601</v>
      </c>
      <c r="G67" t="s">
        <v>114</v>
      </c>
      <c r="H67" t="s">
        <v>132</v>
      </c>
      <c r="I67" s="110">
        <v>6402.92</v>
      </c>
      <c r="J67" s="110">
        <v>0</v>
      </c>
      <c r="K67" s="110">
        <v>285</v>
      </c>
      <c r="L67" s="110">
        <v>130</v>
      </c>
      <c r="M67" s="110">
        <v>25</v>
      </c>
      <c r="N67" s="110">
        <v>0</v>
      </c>
    </row>
    <row r="68" spans="1:14" x14ac:dyDescent="0.25">
      <c r="A68">
        <v>30017</v>
      </c>
      <c r="B68" t="s">
        <v>5514</v>
      </c>
      <c r="C68" s="74">
        <v>2</v>
      </c>
      <c r="D68" t="s">
        <v>501</v>
      </c>
      <c r="E68" t="s">
        <v>3602</v>
      </c>
      <c r="F68" t="s">
        <v>3603</v>
      </c>
      <c r="G68" t="s">
        <v>114</v>
      </c>
      <c r="H68" t="s">
        <v>3604</v>
      </c>
      <c r="I68" s="110">
        <v>1575</v>
      </c>
      <c r="J68" s="110">
        <v>0</v>
      </c>
      <c r="K68" s="110">
        <v>1244</v>
      </c>
      <c r="L68" s="110">
        <v>906</v>
      </c>
      <c r="M68" s="110">
        <v>0</v>
      </c>
      <c r="N68" s="110">
        <v>0</v>
      </c>
    </row>
    <row r="69" spans="1:14" x14ac:dyDescent="0.25">
      <c r="A69">
        <v>30019</v>
      </c>
      <c r="B69" t="s">
        <v>5514</v>
      </c>
      <c r="C69" s="74">
        <v>2</v>
      </c>
      <c r="D69" t="s">
        <v>3605</v>
      </c>
      <c r="E69" t="s">
        <v>3606</v>
      </c>
      <c r="F69" t="s">
        <v>3603</v>
      </c>
      <c r="G69" t="s">
        <v>114</v>
      </c>
      <c r="H69" t="s">
        <v>3607</v>
      </c>
      <c r="I69" s="110">
        <v>8350</v>
      </c>
      <c r="J69" s="110">
        <v>0</v>
      </c>
      <c r="K69" s="110">
        <v>3015</v>
      </c>
      <c r="L69" s="110">
        <v>2807</v>
      </c>
      <c r="M69" s="110">
        <v>110</v>
      </c>
      <c r="N69" s="110">
        <v>1743</v>
      </c>
    </row>
    <row r="70" spans="1:14" x14ac:dyDescent="0.25">
      <c r="A70">
        <v>30021</v>
      </c>
      <c r="B70" t="s">
        <v>5514</v>
      </c>
      <c r="C70" s="74">
        <v>2</v>
      </c>
      <c r="D70" t="s">
        <v>3608</v>
      </c>
      <c r="E70" t="s">
        <v>3609</v>
      </c>
      <c r="F70" t="s">
        <v>3603</v>
      </c>
      <c r="G70" t="s">
        <v>114</v>
      </c>
      <c r="H70" t="s">
        <v>133</v>
      </c>
      <c r="I70" s="110">
        <v>3500</v>
      </c>
      <c r="J70" s="110">
        <v>0</v>
      </c>
      <c r="K70" s="110">
        <v>262</v>
      </c>
      <c r="L70" s="110">
        <v>153.94999999999999</v>
      </c>
      <c r="M70" s="110">
        <v>0</v>
      </c>
      <c r="N70" s="110">
        <v>0</v>
      </c>
    </row>
    <row r="71" spans="1:14" x14ac:dyDescent="0.25">
      <c r="A71">
        <v>30023</v>
      </c>
      <c r="B71" t="s">
        <v>5514</v>
      </c>
      <c r="C71" s="74">
        <v>2</v>
      </c>
      <c r="D71" t="s">
        <v>3610</v>
      </c>
      <c r="E71" t="s">
        <v>3611</v>
      </c>
      <c r="F71" t="s">
        <v>3603</v>
      </c>
      <c r="G71" t="s">
        <v>114</v>
      </c>
      <c r="H71" t="s">
        <v>352</v>
      </c>
      <c r="I71" s="110">
        <v>400</v>
      </c>
      <c r="J71" s="110">
        <v>0</v>
      </c>
      <c r="K71" s="110">
        <v>20</v>
      </c>
      <c r="L71" s="110">
        <v>110</v>
      </c>
      <c r="M71" s="110">
        <v>0</v>
      </c>
      <c r="N71" s="110">
        <v>0</v>
      </c>
    </row>
    <row r="72" spans="1:14" x14ac:dyDescent="0.25">
      <c r="A72">
        <v>30026</v>
      </c>
      <c r="B72" t="s">
        <v>5514</v>
      </c>
      <c r="C72" s="74">
        <v>2</v>
      </c>
      <c r="D72" t="s">
        <v>3612</v>
      </c>
      <c r="E72" t="s">
        <v>3613</v>
      </c>
      <c r="F72" t="s">
        <v>3603</v>
      </c>
      <c r="G72" t="s">
        <v>114</v>
      </c>
      <c r="H72" t="s">
        <v>445</v>
      </c>
      <c r="I72" s="110">
        <v>0</v>
      </c>
      <c r="J72" s="110">
        <v>0</v>
      </c>
      <c r="K72" s="110">
        <v>100</v>
      </c>
      <c r="L72" s="110">
        <v>50</v>
      </c>
      <c r="M72" s="110">
        <v>250</v>
      </c>
      <c r="N72" s="110">
        <v>250</v>
      </c>
    </row>
    <row r="73" spans="1:14" x14ac:dyDescent="0.25">
      <c r="A73">
        <v>30028</v>
      </c>
      <c r="B73" t="s">
        <v>5514</v>
      </c>
      <c r="C73" s="74">
        <v>2</v>
      </c>
      <c r="D73" t="s">
        <v>5594</v>
      </c>
      <c r="E73" t="s">
        <v>5595</v>
      </c>
      <c r="F73" t="s">
        <v>3587</v>
      </c>
      <c r="G73" t="s">
        <v>114</v>
      </c>
      <c r="H73" t="s">
        <v>5596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</row>
    <row r="74" spans="1:14" x14ac:dyDescent="0.25">
      <c r="A74">
        <v>30028</v>
      </c>
      <c r="B74" t="s">
        <v>5514</v>
      </c>
      <c r="C74" s="74">
        <v>2</v>
      </c>
      <c r="D74" t="s">
        <v>5594</v>
      </c>
      <c r="E74" t="s">
        <v>5595</v>
      </c>
      <c r="F74" t="s">
        <v>3587</v>
      </c>
      <c r="G74" t="s">
        <v>114</v>
      </c>
      <c r="H74" t="s">
        <v>5596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</row>
    <row r="75" spans="1:14" x14ac:dyDescent="0.25">
      <c r="A75">
        <v>30029</v>
      </c>
      <c r="B75" t="s">
        <v>5514</v>
      </c>
      <c r="C75" s="74">
        <v>2</v>
      </c>
      <c r="D75" t="s">
        <v>3614</v>
      </c>
      <c r="E75" t="s">
        <v>3615</v>
      </c>
      <c r="F75" t="s">
        <v>3616</v>
      </c>
      <c r="G75" t="s">
        <v>114</v>
      </c>
      <c r="H75" t="s">
        <v>3617</v>
      </c>
      <c r="I75" s="110">
        <v>3978.42</v>
      </c>
      <c r="J75" s="110">
        <v>0</v>
      </c>
      <c r="K75" s="110">
        <v>416</v>
      </c>
      <c r="L75" s="110">
        <v>95</v>
      </c>
      <c r="M75" s="110">
        <v>120</v>
      </c>
      <c r="N75" s="110">
        <v>360</v>
      </c>
    </row>
    <row r="76" spans="1:14" x14ac:dyDescent="0.25">
      <c r="A76">
        <v>30031</v>
      </c>
      <c r="B76" t="s">
        <v>5514</v>
      </c>
      <c r="C76" s="74">
        <v>2</v>
      </c>
      <c r="D76" t="s">
        <v>3618</v>
      </c>
      <c r="E76" t="s">
        <v>3619</v>
      </c>
      <c r="F76" t="s">
        <v>3594</v>
      </c>
      <c r="G76" t="s">
        <v>114</v>
      </c>
      <c r="H76" t="s">
        <v>403</v>
      </c>
      <c r="I76" s="110">
        <v>0</v>
      </c>
      <c r="J76" s="110">
        <v>0</v>
      </c>
      <c r="K76" s="110">
        <v>243</v>
      </c>
      <c r="L76" s="110">
        <v>179.05</v>
      </c>
      <c r="M76" s="110">
        <v>0</v>
      </c>
      <c r="N76" s="110">
        <v>2195</v>
      </c>
    </row>
    <row r="77" spans="1:14" x14ac:dyDescent="0.25">
      <c r="A77">
        <v>30033</v>
      </c>
      <c r="B77" t="s">
        <v>5514</v>
      </c>
      <c r="C77" s="74">
        <v>2</v>
      </c>
      <c r="D77" t="s">
        <v>3620</v>
      </c>
      <c r="E77" t="s">
        <v>3586</v>
      </c>
      <c r="F77" t="s">
        <v>3587</v>
      </c>
      <c r="G77" t="s">
        <v>114</v>
      </c>
      <c r="H77" t="s">
        <v>3588</v>
      </c>
      <c r="I77" s="110">
        <v>1880</v>
      </c>
      <c r="J77" s="110">
        <v>0</v>
      </c>
      <c r="K77" s="110">
        <v>37</v>
      </c>
      <c r="L77" s="110">
        <v>0</v>
      </c>
      <c r="M77" s="110">
        <v>24</v>
      </c>
      <c r="N77" s="110">
        <v>150</v>
      </c>
    </row>
    <row r="78" spans="1:14" x14ac:dyDescent="0.25">
      <c r="A78">
        <v>30034</v>
      </c>
      <c r="B78" t="s">
        <v>5514</v>
      </c>
      <c r="C78" s="74">
        <v>2</v>
      </c>
      <c r="D78" t="s">
        <v>5597</v>
      </c>
      <c r="E78" t="s">
        <v>5598</v>
      </c>
      <c r="F78" t="s">
        <v>3583</v>
      </c>
      <c r="G78" t="s">
        <v>114</v>
      </c>
      <c r="H78" t="s">
        <v>5599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</row>
    <row r="79" spans="1:14" x14ac:dyDescent="0.25">
      <c r="A79">
        <v>30035</v>
      </c>
      <c r="B79" t="s">
        <v>5514</v>
      </c>
      <c r="C79" s="74">
        <v>2</v>
      </c>
      <c r="D79" t="s">
        <v>5600</v>
      </c>
      <c r="E79" t="s">
        <v>5601</v>
      </c>
      <c r="F79" t="s">
        <v>5602</v>
      </c>
      <c r="G79" t="s">
        <v>114</v>
      </c>
      <c r="H79" t="s">
        <v>5603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  <c r="N79" s="110">
        <v>0</v>
      </c>
    </row>
    <row r="80" spans="1:14" x14ac:dyDescent="0.25">
      <c r="A80">
        <v>30036</v>
      </c>
      <c r="B80" t="s">
        <v>5514</v>
      </c>
      <c r="C80" s="74">
        <v>2</v>
      </c>
      <c r="D80" t="s">
        <v>5604</v>
      </c>
      <c r="E80" t="s">
        <v>3600</v>
      </c>
      <c r="F80" t="s">
        <v>3601</v>
      </c>
      <c r="G80" t="s">
        <v>114</v>
      </c>
      <c r="H80" t="s">
        <v>132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</row>
    <row r="81" spans="1:14" x14ac:dyDescent="0.25">
      <c r="A81">
        <v>30041</v>
      </c>
      <c r="B81" t="s">
        <v>5514</v>
      </c>
      <c r="C81" s="74">
        <v>2</v>
      </c>
      <c r="D81" t="s">
        <v>3621</v>
      </c>
      <c r="E81" t="s">
        <v>3577</v>
      </c>
      <c r="F81" t="s">
        <v>3578</v>
      </c>
      <c r="G81" t="s">
        <v>114</v>
      </c>
      <c r="H81" t="s">
        <v>3579</v>
      </c>
      <c r="I81" s="110">
        <v>500</v>
      </c>
      <c r="J81" s="110">
        <v>0</v>
      </c>
      <c r="K81" s="110">
        <v>100</v>
      </c>
      <c r="L81" s="110">
        <v>50</v>
      </c>
      <c r="M81" s="110">
        <v>0</v>
      </c>
      <c r="N81" s="110">
        <v>0</v>
      </c>
    </row>
    <row r="82" spans="1:14" x14ac:dyDescent="0.25">
      <c r="A82">
        <v>30042</v>
      </c>
      <c r="B82" t="s">
        <v>5514</v>
      </c>
      <c r="C82" s="74">
        <v>2</v>
      </c>
      <c r="D82" t="s">
        <v>3622</v>
      </c>
      <c r="E82" t="s">
        <v>3623</v>
      </c>
      <c r="F82" t="s">
        <v>3583</v>
      </c>
      <c r="G82" t="s">
        <v>114</v>
      </c>
      <c r="H82" t="s">
        <v>3624</v>
      </c>
      <c r="I82" s="110">
        <v>2000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</row>
    <row r="83" spans="1:14" x14ac:dyDescent="0.25">
      <c r="A83">
        <v>30043</v>
      </c>
      <c r="B83" t="s">
        <v>5514</v>
      </c>
      <c r="C83" s="74">
        <v>2</v>
      </c>
      <c r="D83" t="s">
        <v>5605</v>
      </c>
      <c r="E83" t="s">
        <v>3600</v>
      </c>
      <c r="F83" t="s">
        <v>3601</v>
      </c>
      <c r="G83" t="s">
        <v>114</v>
      </c>
      <c r="H83" t="s">
        <v>132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  <c r="N83" s="110">
        <v>0</v>
      </c>
    </row>
    <row r="84" spans="1:14" x14ac:dyDescent="0.25">
      <c r="A84">
        <v>30046</v>
      </c>
      <c r="B84" t="s">
        <v>5514</v>
      </c>
      <c r="C84" s="74">
        <v>2</v>
      </c>
      <c r="D84" t="s">
        <v>5606</v>
      </c>
      <c r="E84" t="s">
        <v>5607</v>
      </c>
      <c r="F84" t="s">
        <v>5608</v>
      </c>
      <c r="G84" t="s">
        <v>114</v>
      </c>
      <c r="H84" t="s">
        <v>5609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  <c r="N84" s="110">
        <v>0</v>
      </c>
    </row>
    <row r="85" spans="1:14" x14ac:dyDescent="0.25">
      <c r="A85">
        <v>30047</v>
      </c>
      <c r="B85" t="s">
        <v>5514</v>
      </c>
      <c r="C85" s="74">
        <v>2</v>
      </c>
      <c r="D85" t="s">
        <v>5610</v>
      </c>
      <c r="E85" t="s">
        <v>5595</v>
      </c>
      <c r="F85" t="s">
        <v>3587</v>
      </c>
      <c r="G85" t="s">
        <v>114</v>
      </c>
      <c r="H85" t="s">
        <v>5596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  <c r="N85" s="110">
        <v>0</v>
      </c>
    </row>
    <row r="86" spans="1:14" x14ac:dyDescent="0.25">
      <c r="A86">
        <v>30048</v>
      </c>
      <c r="B86" t="s">
        <v>5514</v>
      </c>
      <c r="C86" s="74">
        <v>2</v>
      </c>
      <c r="D86" t="s">
        <v>5611</v>
      </c>
      <c r="E86" t="s">
        <v>5612</v>
      </c>
      <c r="F86" t="s">
        <v>3583</v>
      </c>
      <c r="G86" t="s">
        <v>114</v>
      </c>
      <c r="H86" t="s">
        <v>5613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</row>
    <row r="87" spans="1:14" x14ac:dyDescent="0.25">
      <c r="A87">
        <v>30049</v>
      </c>
      <c r="B87" t="s">
        <v>5514</v>
      </c>
      <c r="C87" s="74">
        <v>2</v>
      </c>
      <c r="D87" t="s">
        <v>3625</v>
      </c>
      <c r="E87" t="s">
        <v>3626</v>
      </c>
      <c r="F87" t="s">
        <v>3616</v>
      </c>
      <c r="G87" t="s">
        <v>114</v>
      </c>
      <c r="H87" t="s">
        <v>432</v>
      </c>
      <c r="I87" s="110">
        <v>75</v>
      </c>
      <c r="J87" s="110">
        <v>0</v>
      </c>
      <c r="K87" s="110">
        <v>0</v>
      </c>
      <c r="L87" s="110">
        <v>0</v>
      </c>
      <c r="M87" s="110">
        <v>0</v>
      </c>
      <c r="N87" s="110">
        <v>125</v>
      </c>
    </row>
    <row r="88" spans="1:14" x14ac:dyDescent="0.25">
      <c r="A88">
        <v>30050</v>
      </c>
      <c r="B88" t="s">
        <v>5514</v>
      </c>
      <c r="C88" s="74">
        <v>2</v>
      </c>
      <c r="D88" t="s">
        <v>3625</v>
      </c>
      <c r="E88" t="s">
        <v>3615</v>
      </c>
      <c r="F88" t="s">
        <v>3616</v>
      </c>
      <c r="G88" t="s">
        <v>114</v>
      </c>
      <c r="H88" t="s">
        <v>3617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</row>
    <row r="89" spans="1:14" x14ac:dyDescent="0.25">
      <c r="A89">
        <v>39002</v>
      </c>
      <c r="B89" t="s">
        <v>5514</v>
      </c>
      <c r="C89" s="74">
        <v>2</v>
      </c>
      <c r="D89" t="s">
        <v>5614</v>
      </c>
      <c r="E89" t="s">
        <v>5615</v>
      </c>
      <c r="F89" t="s">
        <v>3587</v>
      </c>
      <c r="G89" t="s">
        <v>114</v>
      </c>
      <c r="H89" t="s">
        <v>5616</v>
      </c>
      <c r="I89" s="110">
        <v>0</v>
      </c>
      <c r="J89" s="110">
        <v>620.6</v>
      </c>
      <c r="K89" s="110">
        <v>0</v>
      </c>
      <c r="L89" s="110">
        <v>0</v>
      </c>
      <c r="M89" s="110">
        <v>0</v>
      </c>
      <c r="N89" s="110">
        <v>0</v>
      </c>
    </row>
    <row r="90" spans="1:14" x14ac:dyDescent="0.25">
      <c r="A90">
        <v>520048</v>
      </c>
      <c r="B90" t="s">
        <v>5515</v>
      </c>
      <c r="C90" s="74">
        <v>5</v>
      </c>
      <c r="D90" t="s">
        <v>5617</v>
      </c>
      <c r="E90" t="s">
        <v>5618</v>
      </c>
      <c r="F90" t="s">
        <v>5619</v>
      </c>
      <c r="G90" t="s">
        <v>5620</v>
      </c>
      <c r="H90" t="s">
        <v>5621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</row>
    <row r="91" spans="1:14" x14ac:dyDescent="0.25">
      <c r="A91">
        <v>40007</v>
      </c>
      <c r="B91" t="s">
        <v>5520</v>
      </c>
      <c r="C91" s="74">
        <v>38</v>
      </c>
      <c r="D91" t="s">
        <v>501</v>
      </c>
      <c r="E91" t="s">
        <v>5622</v>
      </c>
      <c r="F91" t="s">
        <v>5623</v>
      </c>
      <c r="G91" t="s">
        <v>5624</v>
      </c>
      <c r="H91" t="s">
        <v>5625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</row>
    <row r="92" spans="1:14" x14ac:dyDescent="0.25">
      <c r="A92">
        <v>40009</v>
      </c>
      <c r="B92" t="s">
        <v>5520</v>
      </c>
      <c r="C92" s="74">
        <v>38</v>
      </c>
      <c r="D92" t="s">
        <v>1626</v>
      </c>
      <c r="E92" t="s">
        <v>5626</v>
      </c>
      <c r="F92" t="s">
        <v>5627</v>
      </c>
      <c r="G92" t="s">
        <v>5624</v>
      </c>
      <c r="H92" t="s">
        <v>5628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  <c r="N92" s="110">
        <v>0</v>
      </c>
    </row>
    <row r="93" spans="1:14" x14ac:dyDescent="0.25">
      <c r="A93">
        <v>40010</v>
      </c>
      <c r="B93" t="s">
        <v>5520</v>
      </c>
      <c r="C93" s="74">
        <v>38</v>
      </c>
      <c r="D93" t="s">
        <v>501</v>
      </c>
      <c r="E93" t="s">
        <v>5629</v>
      </c>
      <c r="F93" t="s">
        <v>661</v>
      </c>
      <c r="G93" t="s">
        <v>5624</v>
      </c>
      <c r="H93" t="s">
        <v>5630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  <c r="N93" s="110">
        <v>0</v>
      </c>
    </row>
    <row r="94" spans="1:14" x14ac:dyDescent="0.25">
      <c r="A94">
        <v>40011</v>
      </c>
      <c r="B94" t="s">
        <v>5520</v>
      </c>
      <c r="C94" s="74">
        <v>38</v>
      </c>
      <c r="D94" t="s">
        <v>501</v>
      </c>
      <c r="E94" t="s">
        <v>5631</v>
      </c>
      <c r="F94" t="s">
        <v>5632</v>
      </c>
      <c r="G94" t="s">
        <v>5624</v>
      </c>
      <c r="H94" t="s">
        <v>5633</v>
      </c>
      <c r="I94" s="110">
        <v>4697.5</v>
      </c>
      <c r="J94" s="110">
        <v>50</v>
      </c>
      <c r="K94" s="110">
        <v>180</v>
      </c>
      <c r="L94" s="110">
        <v>25</v>
      </c>
      <c r="M94" s="110">
        <v>10</v>
      </c>
      <c r="N94" s="110">
        <v>0</v>
      </c>
    </row>
    <row r="95" spans="1:14" x14ac:dyDescent="0.25">
      <c r="A95">
        <v>40012</v>
      </c>
      <c r="B95" t="s">
        <v>5520</v>
      </c>
      <c r="C95" s="74">
        <v>38</v>
      </c>
      <c r="D95" t="s">
        <v>501</v>
      </c>
      <c r="E95" t="s">
        <v>5634</v>
      </c>
      <c r="F95" t="s">
        <v>5635</v>
      </c>
      <c r="G95" t="s">
        <v>5624</v>
      </c>
      <c r="H95" t="s">
        <v>5636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  <c r="N95" s="110">
        <v>0</v>
      </c>
    </row>
    <row r="96" spans="1:14" x14ac:dyDescent="0.25">
      <c r="A96">
        <v>40013</v>
      </c>
      <c r="B96" t="s">
        <v>5520</v>
      </c>
      <c r="C96" s="74">
        <v>38</v>
      </c>
      <c r="D96" t="s">
        <v>501</v>
      </c>
      <c r="E96" t="s">
        <v>4872</v>
      </c>
      <c r="F96" t="s">
        <v>4873</v>
      </c>
      <c r="G96" t="s">
        <v>5624</v>
      </c>
      <c r="H96" t="s">
        <v>4874</v>
      </c>
      <c r="I96" s="110">
        <v>6825</v>
      </c>
      <c r="J96" s="110">
        <v>100.05</v>
      </c>
      <c r="K96" s="110">
        <v>60</v>
      </c>
      <c r="L96" s="110">
        <v>55</v>
      </c>
      <c r="M96" s="110">
        <v>0</v>
      </c>
      <c r="N96" s="110">
        <v>70</v>
      </c>
    </row>
    <row r="97" spans="1:14" x14ac:dyDescent="0.25">
      <c r="A97">
        <v>40016</v>
      </c>
      <c r="B97" t="s">
        <v>5520</v>
      </c>
      <c r="C97" s="74">
        <v>338</v>
      </c>
      <c r="D97" t="s">
        <v>501</v>
      </c>
      <c r="E97" t="s">
        <v>4875</v>
      </c>
      <c r="F97" t="s">
        <v>4876</v>
      </c>
      <c r="G97" t="s">
        <v>5624</v>
      </c>
      <c r="H97" t="s">
        <v>461</v>
      </c>
      <c r="I97" s="110">
        <v>3030</v>
      </c>
      <c r="J97" s="110">
        <v>500</v>
      </c>
      <c r="K97" s="110">
        <v>287</v>
      </c>
      <c r="L97" s="110">
        <v>276.48</v>
      </c>
      <c r="M97" s="110">
        <v>240</v>
      </c>
      <c r="N97" s="110">
        <v>0</v>
      </c>
    </row>
    <row r="98" spans="1:14" x14ac:dyDescent="0.25">
      <c r="A98">
        <v>40019</v>
      </c>
      <c r="B98" t="s">
        <v>5520</v>
      </c>
      <c r="C98" s="74">
        <v>38</v>
      </c>
      <c r="D98" t="s">
        <v>501</v>
      </c>
      <c r="E98" t="s">
        <v>3075</v>
      </c>
      <c r="F98" t="s">
        <v>5637</v>
      </c>
      <c r="G98" t="s">
        <v>5624</v>
      </c>
      <c r="H98" t="s">
        <v>5638</v>
      </c>
      <c r="I98" s="110">
        <v>0</v>
      </c>
      <c r="J98" s="110">
        <v>234</v>
      </c>
      <c r="K98" s="110">
        <v>125</v>
      </c>
      <c r="L98" s="110">
        <v>225</v>
      </c>
      <c r="M98" s="110">
        <v>0</v>
      </c>
      <c r="N98" s="110">
        <v>0</v>
      </c>
    </row>
    <row r="99" spans="1:14" x14ac:dyDescent="0.25">
      <c r="A99">
        <v>40021</v>
      </c>
      <c r="B99" t="s">
        <v>5520</v>
      </c>
      <c r="C99" s="74">
        <v>38</v>
      </c>
      <c r="D99" t="s">
        <v>501</v>
      </c>
      <c r="E99" t="s">
        <v>4877</v>
      </c>
      <c r="F99" t="s">
        <v>2384</v>
      </c>
      <c r="G99" t="s">
        <v>5624</v>
      </c>
      <c r="H99" t="s">
        <v>4878</v>
      </c>
      <c r="I99" s="110">
        <v>10000</v>
      </c>
      <c r="J99" s="110">
        <v>0</v>
      </c>
      <c r="K99" s="110">
        <v>300</v>
      </c>
      <c r="L99" s="110">
        <v>45</v>
      </c>
      <c r="M99" s="110">
        <v>0</v>
      </c>
      <c r="N99" s="110">
        <v>995</v>
      </c>
    </row>
    <row r="100" spans="1:14" x14ac:dyDescent="0.25">
      <c r="A100">
        <v>40024</v>
      </c>
      <c r="B100" t="s">
        <v>5520</v>
      </c>
      <c r="C100" s="74">
        <v>38</v>
      </c>
      <c r="D100" t="s">
        <v>501</v>
      </c>
      <c r="E100" t="s">
        <v>4879</v>
      </c>
      <c r="F100" t="s">
        <v>4880</v>
      </c>
      <c r="G100" t="s">
        <v>5624</v>
      </c>
      <c r="H100" t="s">
        <v>4881</v>
      </c>
      <c r="I100" s="110">
        <v>52007.96</v>
      </c>
      <c r="J100" s="110">
        <v>225.6</v>
      </c>
      <c r="K100" s="110">
        <v>1190</v>
      </c>
      <c r="L100" s="110">
        <v>920</v>
      </c>
      <c r="M100" s="110">
        <v>0</v>
      </c>
      <c r="N100" s="110">
        <v>0</v>
      </c>
    </row>
    <row r="101" spans="1:14" x14ac:dyDescent="0.25">
      <c r="A101">
        <v>40031</v>
      </c>
      <c r="B101" t="s">
        <v>5520</v>
      </c>
      <c r="C101" s="74">
        <v>38</v>
      </c>
      <c r="D101" t="s">
        <v>501</v>
      </c>
      <c r="E101" t="s">
        <v>4882</v>
      </c>
      <c r="F101" t="s">
        <v>2804</v>
      </c>
      <c r="G101" t="s">
        <v>5624</v>
      </c>
      <c r="H101" t="s">
        <v>5639</v>
      </c>
      <c r="I101" s="110">
        <v>46501.63</v>
      </c>
      <c r="J101" s="110">
        <v>0</v>
      </c>
      <c r="K101" s="110">
        <v>1385</v>
      </c>
      <c r="L101" s="110">
        <v>782</v>
      </c>
      <c r="M101" s="110">
        <v>65</v>
      </c>
      <c r="N101" s="110">
        <v>1017</v>
      </c>
    </row>
    <row r="102" spans="1:14" x14ac:dyDescent="0.25">
      <c r="A102">
        <v>520060</v>
      </c>
      <c r="B102" t="s">
        <v>5515</v>
      </c>
      <c r="C102" s="74">
        <v>5</v>
      </c>
      <c r="D102" t="s">
        <v>5640</v>
      </c>
      <c r="E102" t="s">
        <v>5641</v>
      </c>
      <c r="F102" t="s">
        <v>3993</v>
      </c>
      <c r="G102" t="s">
        <v>5642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</row>
    <row r="103" spans="1:14" x14ac:dyDescent="0.25">
      <c r="A103">
        <v>40035</v>
      </c>
      <c r="B103" t="s">
        <v>5520</v>
      </c>
      <c r="C103" s="74">
        <v>338</v>
      </c>
      <c r="D103" t="s">
        <v>501</v>
      </c>
      <c r="E103" t="s">
        <v>4883</v>
      </c>
      <c r="F103" t="s">
        <v>4884</v>
      </c>
      <c r="G103" t="s">
        <v>5624</v>
      </c>
      <c r="H103" t="s">
        <v>4885</v>
      </c>
      <c r="I103" s="110">
        <v>2393.77</v>
      </c>
      <c r="J103" s="110">
        <v>0</v>
      </c>
      <c r="K103" s="110">
        <v>221</v>
      </c>
      <c r="L103" s="110">
        <v>0</v>
      </c>
      <c r="M103" s="110">
        <v>0</v>
      </c>
      <c r="N103" s="110">
        <v>28</v>
      </c>
    </row>
    <row r="104" spans="1:14" x14ac:dyDescent="0.25">
      <c r="A104">
        <v>40036</v>
      </c>
      <c r="B104" t="s">
        <v>5520</v>
      </c>
      <c r="C104" s="74">
        <v>138</v>
      </c>
      <c r="D104" t="s">
        <v>5643</v>
      </c>
      <c r="E104" t="s">
        <v>5644</v>
      </c>
      <c r="F104" t="s">
        <v>4884</v>
      </c>
      <c r="G104" t="s">
        <v>5624</v>
      </c>
      <c r="H104" t="s">
        <v>5645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  <c r="N104" s="110">
        <v>0</v>
      </c>
    </row>
    <row r="105" spans="1:14" x14ac:dyDescent="0.25">
      <c r="A105">
        <v>40037</v>
      </c>
      <c r="B105" t="s">
        <v>5520</v>
      </c>
      <c r="C105" s="74">
        <v>38</v>
      </c>
      <c r="D105" t="s">
        <v>501</v>
      </c>
      <c r="E105" t="s">
        <v>4886</v>
      </c>
      <c r="F105" t="s">
        <v>4887</v>
      </c>
      <c r="G105" t="s">
        <v>5624</v>
      </c>
      <c r="H105" t="s">
        <v>4888</v>
      </c>
      <c r="I105" s="110">
        <v>2600</v>
      </c>
      <c r="J105" s="110">
        <v>0</v>
      </c>
      <c r="K105" s="110">
        <v>273</v>
      </c>
      <c r="L105" s="110">
        <v>225</v>
      </c>
      <c r="M105" s="110">
        <v>0</v>
      </c>
      <c r="N105" s="110">
        <v>0</v>
      </c>
    </row>
    <row r="106" spans="1:14" x14ac:dyDescent="0.25">
      <c r="A106">
        <v>40038</v>
      </c>
      <c r="B106" t="s">
        <v>5520</v>
      </c>
      <c r="C106" s="74">
        <v>38</v>
      </c>
      <c r="D106" t="s">
        <v>4889</v>
      </c>
      <c r="E106" t="s">
        <v>4890</v>
      </c>
      <c r="F106" t="s">
        <v>4887</v>
      </c>
      <c r="G106" t="s">
        <v>5624</v>
      </c>
      <c r="H106" t="s">
        <v>4891</v>
      </c>
      <c r="I106" s="110">
        <v>4400</v>
      </c>
      <c r="J106" s="110">
        <v>158.85</v>
      </c>
      <c r="K106" s="110">
        <v>350</v>
      </c>
      <c r="L106" s="110">
        <v>150</v>
      </c>
      <c r="M106" s="110">
        <v>350</v>
      </c>
      <c r="N106" s="110">
        <v>0</v>
      </c>
    </row>
    <row r="107" spans="1:14" x14ac:dyDescent="0.25">
      <c r="A107">
        <v>40042</v>
      </c>
      <c r="B107" t="s">
        <v>5520</v>
      </c>
      <c r="C107" s="74">
        <v>38</v>
      </c>
      <c r="D107" t="s">
        <v>5646</v>
      </c>
      <c r="E107" t="s">
        <v>5647</v>
      </c>
      <c r="F107" t="s">
        <v>4893</v>
      </c>
      <c r="G107" t="s">
        <v>5624</v>
      </c>
      <c r="H107" t="s">
        <v>5648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0</v>
      </c>
    </row>
    <row r="108" spans="1:14" x14ac:dyDescent="0.25">
      <c r="A108">
        <v>40043</v>
      </c>
      <c r="B108" t="s">
        <v>5520</v>
      </c>
      <c r="C108" s="74">
        <v>38</v>
      </c>
      <c r="D108" t="s">
        <v>501</v>
      </c>
      <c r="E108" t="s">
        <v>4892</v>
      </c>
      <c r="F108" t="s">
        <v>4893</v>
      </c>
      <c r="G108" t="s">
        <v>5624</v>
      </c>
      <c r="H108" t="s">
        <v>4894</v>
      </c>
      <c r="I108" s="110">
        <v>5480.96</v>
      </c>
      <c r="J108" s="110">
        <v>145.30000000000001</v>
      </c>
      <c r="K108" s="110">
        <v>365</v>
      </c>
      <c r="L108" s="110">
        <v>187</v>
      </c>
      <c r="M108" s="110">
        <v>0</v>
      </c>
      <c r="N108" s="110">
        <v>240</v>
      </c>
    </row>
    <row r="109" spans="1:14" x14ac:dyDescent="0.25">
      <c r="A109">
        <v>40044</v>
      </c>
      <c r="B109" t="s">
        <v>5520</v>
      </c>
      <c r="C109" s="74">
        <v>38</v>
      </c>
      <c r="D109" t="s">
        <v>4895</v>
      </c>
      <c r="E109" t="s">
        <v>4896</v>
      </c>
      <c r="F109" t="s">
        <v>4893</v>
      </c>
      <c r="G109" t="s">
        <v>5624</v>
      </c>
      <c r="H109" t="s">
        <v>4897</v>
      </c>
      <c r="I109" s="110">
        <v>1090</v>
      </c>
      <c r="J109" s="110">
        <v>0</v>
      </c>
      <c r="K109" s="110">
        <v>0</v>
      </c>
      <c r="L109" s="110">
        <v>0</v>
      </c>
      <c r="M109" s="110">
        <v>0</v>
      </c>
      <c r="N109" s="110">
        <v>0</v>
      </c>
    </row>
    <row r="110" spans="1:14" x14ac:dyDescent="0.25">
      <c r="A110">
        <v>40045</v>
      </c>
      <c r="B110" t="s">
        <v>5520</v>
      </c>
      <c r="C110" s="74">
        <v>38</v>
      </c>
      <c r="D110" t="s">
        <v>3184</v>
      </c>
      <c r="E110" t="s">
        <v>4898</v>
      </c>
      <c r="F110" t="s">
        <v>4893</v>
      </c>
      <c r="G110" t="s">
        <v>5624</v>
      </c>
      <c r="H110" t="s">
        <v>374</v>
      </c>
      <c r="I110" s="110">
        <v>955</v>
      </c>
      <c r="J110" s="110">
        <v>0</v>
      </c>
      <c r="K110" s="110">
        <v>0</v>
      </c>
      <c r="L110" s="110">
        <v>0</v>
      </c>
      <c r="M110" s="110">
        <v>0</v>
      </c>
      <c r="N110" s="110">
        <v>0</v>
      </c>
    </row>
    <row r="111" spans="1:14" x14ac:dyDescent="0.25">
      <c r="A111">
        <v>40046</v>
      </c>
      <c r="B111" t="s">
        <v>5520</v>
      </c>
      <c r="C111" s="74">
        <v>38</v>
      </c>
      <c r="D111" t="s">
        <v>4899</v>
      </c>
      <c r="E111" t="s">
        <v>4900</v>
      </c>
      <c r="F111" t="s">
        <v>4893</v>
      </c>
      <c r="G111" t="s">
        <v>5624</v>
      </c>
      <c r="H111" t="s">
        <v>4901</v>
      </c>
      <c r="I111" s="110">
        <v>0</v>
      </c>
      <c r="J111" s="110">
        <v>0</v>
      </c>
      <c r="K111" s="110">
        <v>395</v>
      </c>
      <c r="L111" s="110">
        <v>80</v>
      </c>
      <c r="M111" s="110">
        <v>85</v>
      </c>
      <c r="N111" s="110">
        <v>175</v>
      </c>
    </row>
    <row r="112" spans="1:14" x14ac:dyDescent="0.25">
      <c r="A112">
        <v>40050</v>
      </c>
      <c r="B112" t="s">
        <v>5520</v>
      </c>
      <c r="C112" s="74">
        <v>38</v>
      </c>
      <c r="D112" t="s">
        <v>501</v>
      </c>
      <c r="E112" t="s">
        <v>4902</v>
      </c>
      <c r="F112" t="s">
        <v>4903</v>
      </c>
      <c r="G112" t="s">
        <v>5624</v>
      </c>
      <c r="H112" t="s">
        <v>4904</v>
      </c>
      <c r="I112" s="110">
        <v>450</v>
      </c>
      <c r="J112" s="110">
        <v>0</v>
      </c>
      <c r="K112" s="110">
        <v>0</v>
      </c>
      <c r="L112" s="110">
        <v>0</v>
      </c>
      <c r="M112" s="110">
        <v>0</v>
      </c>
      <c r="N112" s="110">
        <v>231</v>
      </c>
    </row>
    <row r="113" spans="1:14" x14ac:dyDescent="0.25">
      <c r="A113">
        <v>40051</v>
      </c>
      <c r="B113" t="s">
        <v>5520</v>
      </c>
      <c r="C113" s="74">
        <v>38</v>
      </c>
      <c r="D113" t="s">
        <v>501</v>
      </c>
      <c r="E113" t="s">
        <v>4905</v>
      </c>
      <c r="F113" t="s">
        <v>3197</v>
      </c>
      <c r="G113" t="s">
        <v>5624</v>
      </c>
      <c r="H113" t="s">
        <v>483</v>
      </c>
      <c r="I113" s="110">
        <v>750</v>
      </c>
      <c r="J113" s="110">
        <v>0</v>
      </c>
      <c r="K113" s="110">
        <v>353</v>
      </c>
      <c r="L113" s="110">
        <v>0</v>
      </c>
      <c r="M113" s="110">
        <v>50</v>
      </c>
      <c r="N113" s="110">
        <v>55</v>
      </c>
    </row>
    <row r="114" spans="1:14" x14ac:dyDescent="0.25">
      <c r="A114">
        <v>40053</v>
      </c>
      <c r="B114" t="s">
        <v>5520</v>
      </c>
      <c r="C114" s="74">
        <v>38</v>
      </c>
      <c r="D114" t="s">
        <v>501</v>
      </c>
      <c r="E114" t="s">
        <v>4906</v>
      </c>
      <c r="F114" t="s">
        <v>4595</v>
      </c>
      <c r="G114" t="s">
        <v>5624</v>
      </c>
      <c r="H114" t="s">
        <v>4907</v>
      </c>
      <c r="I114" s="110">
        <v>0</v>
      </c>
      <c r="J114" s="110">
        <v>0</v>
      </c>
      <c r="K114" s="110">
        <v>50</v>
      </c>
      <c r="L114" s="110">
        <v>30</v>
      </c>
      <c r="M114" s="110">
        <v>0</v>
      </c>
      <c r="N114" s="110">
        <v>90</v>
      </c>
    </row>
    <row r="115" spans="1:14" x14ac:dyDescent="0.25">
      <c r="A115">
        <v>40054</v>
      </c>
      <c r="B115" t="s">
        <v>5520</v>
      </c>
      <c r="C115" s="74">
        <v>38</v>
      </c>
      <c r="D115" t="s">
        <v>501</v>
      </c>
      <c r="E115" t="s">
        <v>4908</v>
      </c>
      <c r="F115" t="s">
        <v>4909</v>
      </c>
      <c r="G115" t="s">
        <v>5624</v>
      </c>
      <c r="H115" t="s">
        <v>4910</v>
      </c>
      <c r="I115" s="110">
        <v>900</v>
      </c>
      <c r="J115" s="110">
        <v>0</v>
      </c>
      <c r="K115" s="110">
        <v>0</v>
      </c>
      <c r="L115" s="110">
        <v>0</v>
      </c>
      <c r="M115" s="110">
        <v>0</v>
      </c>
      <c r="N115" s="110">
        <v>0</v>
      </c>
    </row>
    <row r="116" spans="1:14" x14ac:dyDescent="0.25">
      <c r="A116">
        <v>40055</v>
      </c>
      <c r="B116" t="s">
        <v>5520</v>
      </c>
      <c r="C116" s="74">
        <v>38</v>
      </c>
      <c r="D116" t="s">
        <v>5649</v>
      </c>
      <c r="E116" t="s">
        <v>5650</v>
      </c>
      <c r="F116" t="s">
        <v>4912</v>
      </c>
      <c r="G116" t="s">
        <v>5624</v>
      </c>
      <c r="H116" t="s">
        <v>5651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  <c r="N116" s="110">
        <v>0</v>
      </c>
    </row>
    <row r="117" spans="1:14" x14ac:dyDescent="0.25">
      <c r="A117">
        <v>40056</v>
      </c>
      <c r="B117" t="s">
        <v>5520</v>
      </c>
      <c r="C117" s="74">
        <v>38</v>
      </c>
      <c r="D117" t="s">
        <v>4838</v>
      </c>
      <c r="E117" t="s">
        <v>4911</v>
      </c>
      <c r="F117" t="s">
        <v>4912</v>
      </c>
      <c r="G117" t="s">
        <v>5624</v>
      </c>
      <c r="H117" t="s">
        <v>4913</v>
      </c>
      <c r="I117" s="110">
        <v>30662</v>
      </c>
      <c r="J117" s="110">
        <v>0</v>
      </c>
      <c r="K117" s="110">
        <v>0</v>
      </c>
      <c r="L117" s="110">
        <v>0</v>
      </c>
      <c r="M117" s="110">
        <v>0</v>
      </c>
      <c r="N117" s="110">
        <v>855</v>
      </c>
    </row>
    <row r="118" spans="1:14" x14ac:dyDescent="0.25">
      <c r="A118">
        <v>40058</v>
      </c>
      <c r="B118" t="s">
        <v>5520</v>
      </c>
      <c r="C118" s="74">
        <v>38</v>
      </c>
      <c r="D118" t="s">
        <v>501</v>
      </c>
      <c r="E118" t="s">
        <v>5652</v>
      </c>
      <c r="F118" t="s">
        <v>5653</v>
      </c>
      <c r="G118" t="s">
        <v>5624</v>
      </c>
      <c r="H118" t="s">
        <v>5654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</row>
    <row r="119" spans="1:14" x14ac:dyDescent="0.25">
      <c r="A119">
        <v>40059</v>
      </c>
      <c r="B119" t="s">
        <v>5520</v>
      </c>
      <c r="C119" s="74">
        <v>38</v>
      </c>
      <c r="D119" t="s">
        <v>501</v>
      </c>
      <c r="E119" t="s">
        <v>4914</v>
      </c>
      <c r="F119" t="s">
        <v>4915</v>
      </c>
      <c r="G119" t="s">
        <v>5624</v>
      </c>
      <c r="H119" t="s">
        <v>4916</v>
      </c>
      <c r="I119" s="110">
        <v>200</v>
      </c>
      <c r="J119" s="110">
        <v>0</v>
      </c>
      <c r="K119" s="110">
        <v>45</v>
      </c>
      <c r="L119" s="110">
        <v>56</v>
      </c>
      <c r="M119" s="110">
        <v>0</v>
      </c>
      <c r="N119" s="110">
        <v>0</v>
      </c>
    </row>
    <row r="120" spans="1:14" x14ac:dyDescent="0.25">
      <c r="A120">
        <v>40061</v>
      </c>
      <c r="B120" t="s">
        <v>5520</v>
      </c>
      <c r="C120" s="74">
        <v>7538</v>
      </c>
      <c r="D120" t="s">
        <v>501</v>
      </c>
      <c r="E120" t="s">
        <v>3064</v>
      </c>
      <c r="F120" t="s">
        <v>837</v>
      </c>
      <c r="G120" t="s">
        <v>5624</v>
      </c>
      <c r="H120" t="s">
        <v>5655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</row>
    <row r="121" spans="1:14" x14ac:dyDescent="0.25">
      <c r="A121">
        <v>40062</v>
      </c>
      <c r="B121" t="s">
        <v>5520</v>
      </c>
      <c r="C121" s="74">
        <v>38</v>
      </c>
      <c r="D121" t="s">
        <v>501</v>
      </c>
      <c r="E121" t="s">
        <v>4917</v>
      </c>
      <c r="F121" t="s">
        <v>4918</v>
      </c>
      <c r="G121" t="s">
        <v>5624</v>
      </c>
      <c r="H121" t="s">
        <v>4919</v>
      </c>
      <c r="I121" s="110">
        <v>9790.86</v>
      </c>
      <c r="J121" s="110">
        <v>670.44</v>
      </c>
      <c r="K121" s="110">
        <v>355</v>
      </c>
      <c r="L121" s="110">
        <v>121</v>
      </c>
      <c r="M121" s="110">
        <v>0</v>
      </c>
      <c r="N121" s="110">
        <v>30</v>
      </c>
    </row>
    <row r="122" spans="1:14" x14ac:dyDescent="0.25">
      <c r="A122">
        <v>40063</v>
      </c>
      <c r="B122" t="s">
        <v>5520</v>
      </c>
      <c r="C122" s="74">
        <v>38</v>
      </c>
      <c r="D122" t="s">
        <v>5656</v>
      </c>
      <c r="E122" t="s">
        <v>5657</v>
      </c>
      <c r="F122" t="s">
        <v>4918</v>
      </c>
      <c r="G122" t="s">
        <v>5624</v>
      </c>
      <c r="H122" t="s">
        <v>5658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</row>
    <row r="123" spans="1:14" x14ac:dyDescent="0.25">
      <c r="A123">
        <v>40066</v>
      </c>
      <c r="B123" t="s">
        <v>5520</v>
      </c>
      <c r="C123" s="74">
        <v>338</v>
      </c>
      <c r="D123" t="s">
        <v>501</v>
      </c>
      <c r="E123" t="s">
        <v>4920</v>
      </c>
      <c r="F123" t="s">
        <v>4921</v>
      </c>
      <c r="G123" t="s">
        <v>5624</v>
      </c>
      <c r="H123" t="s">
        <v>4922</v>
      </c>
      <c r="I123" s="110">
        <v>25208.86</v>
      </c>
      <c r="J123" s="110">
        <v>0</v>
      </c>
      <c r="K123" s="110">
        <v>338</v>
      </c>
      <c r="L123" s="110">
        <v>0</v>
      </c>
      <c r="M123" s="110">
        <v>0</v>
      </c>
      <c r="N123" s="110">
        <v>435</v>
      </c>
    </row>
    <row r="124" spans="1:14" x14ac:dyDescent="0.25">
      <c r="A124">
        <v>520061</v>
      </c>
      <c r="B124" t="s">
        <v>5515</v>
      </c>
      <c r="C124" s="74">
        <v>5</v>
      </c>
      <c r="D124" t="s">
        <v>3614</v>
      </c>
      <c r="E124" t="s">
        <v>5659</v>
      </c>
      <c r="F124" t="s">
        <v>5124</v>
      </c>
      <c r="G124" t="s">
        <v>3240</v>
      </c>
      <c r="H124" t="s">
        <v>5660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  <c r="N124" s="110">
        <v>0</v>
      </c>
    </row>
    <row r="125" spans="1:14" x14ac:dyDescent="0.25">
      <c r="A125">
        <v>40068</v>
      </c>
      <c r="B125" t="s">
        <v>5520</v>
      </c>
      <c r="C125" s="74">
        <v>38</v>
      </c>
      <c r="D125" t="s">
        <v>501</v>
      </c>
      <c r="E125" t="s">
        <v>4923</v>
      </c>
      <c r="F125" t="s">
        <v>1183</v>
      </c>
      <c r="G125" t="s">
        <v>5624</v>
      </c>
      <c r="H125" t="s">
        <v>4924</v>
      </c>
      <c r="I125" s="110">
        <v>4500</v>
      </c>
      <c r="J125" s="110">
        <v>0</v>
      </c>
      <c r="K125" s="110">
        <v>250</v>
      </c>
      <c r="L125" s="110">
        <v>290</v>
      </c>
      <c r="M125" s="110">
        <v>212</v>
      </c>
      <c r="N125" s="110">
        <v>170</v>
      </c>
    </row>
    <row r="126" spans="1:14" x14ac:dyDescent="0.25">
      <c r="A126">
        <v>40069</v>
      </c>
      <c r="B126" t="s">
        <v>5520</v>
      </c>
      <c r="C126" s="74">
        <v>38</v>
      </c>
      <c r="D126" t="s">
        <v>501</v>
      </c>
      <c r="E126" t="s">
        <v>5661</v>
      </c>
      <c r="F126" t="s">
        <v>5662</v>
      </c>
      <c r="G126" t="s">
        <v>5624</v>
      </c>
      <c r="H126" t="s">
        <v>5663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</row>
    <row r="127" spans="1:14" x14ac:dyDescent="0.25">
      <c r="A127">
        <v>40070</v>
      </c>
      <c r="B127" t="s">
        <v>5520</v>
      </c>
      <c r="C127" s="74">
        <v>38</v>
      </c>
      <c r="D127" t="s">
        <v>501</v>
      </c>
      <c r="E127" t="s">
        <v>5664</v>
      </c>
      <c r="F127" t="s">
        <v>1193</v>
      </c>
      <c r="G127" t="s">
        <v>5624</v>
      </c>
      <c r="H127" t="s">
        <v>5665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  <c r="N127" s="110">
        <v>0</v>
      </c>
    </row>
    <row r="128" spans="1:14" x14ac:dyDescent="0.25">
      <c r="A128">
        <v>40072</v>
      </c>
      <c r="B128" t="s">
        <v>5520</v>
      </c>
      <c r="C128" s="74">
        <v>38</v>
      </c>
      <c r="D128" t="s">
        <v>501</v>
      </c>
      <c r="E128" t="s">
        <v>4925</v>
      </c>
      <c r="F128" t="s">
        <v>4926</v>
      </c>
      <c r="G128" t="s">
        <v>5624</v>
      </c>
      <c r="H128" t="s">
        <v>420</v>
      </c>
      <c r="I128" s="110">
        <v>389.5</v>
      </c>
      <c r="J128" s="110">
        <v>121.13</v>
      </c>
      <c r="K128" s="110">
        <v>80</v>
      </c>
      <c r="L128" s="110">
        <v>276</v>
      </c>
      <c r="M128" s="110">
        <v>0</v>
      </c>
      <c r="N128" s="110">
        <v>70</v>
      </c>
    </row>
    <row r="129" spans="1:14" x14ac:dyDescent="0.25">
      <c r="A129">
        <v>40077</v>
      </c>
      <c r="B129" t="s">
        <v>5520</v>
      </c>
      <c r="C129" s="74">
        <v>38</v>
      </c>
      <c r="D129" t="s">
        <v>5666</v>
      </c>
      <c r="E129" t="s">
        <v>5667</v>
      </c>
      <c r="F129" t="s">
        <v>1214</v>
      </c>
      <c r="G129" t="s">
        <v>5624</v>
      </c>
      <c r="H129" t="s">
        <v>5668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</row>
    <row r="130" spans="1:14" x14ac:dyDescent="0.25">
      <c r="A130">
        <v>40078</v>
      </c>
      <c r="B130" t="s">
        <v>5520</v>
      </c>
      <c r="C130" s="74">
        <v>238</v>
      </c>
      <c r="D130" t="s">
        <v>501</v>
      </c>
      <c r="E130" t="s">
        <v>3503</v>
      </c>
      <c r="F130" t="s">
        <v>4927</v>
      </c>
      <c r="G130" t="s">
        <v>5624</v>
      </c>
      <c r="H130" t="s">
        <v>4928</v>
      </c>
      <c r="I130" s="110">
        <v>2000</v>
      </c>
      <c r="J130" s="110">
        <v>0</v>
      </c>
      <c r="K130" s="110">
        <v>0</v>
      </c>
      <c r="L130" s="110">
        <v>0</v>
      </c>
      <c r="M130" s="110">
        <v>0</v>
      </c>
      <c r="N130" s="110">
        <v>0</v>
      </c>
    </row>
    <row r="131" spans="1:14" x14ac:dyDescent="0.25">
      <c r="A131">
        <v>40081</v>
      </c>
      <c r="B131" t="s">
        <v>5520</v>
      </c>
      <c r="C131" s="74">
        <v>38</v>
      </c>
      <c r="D131" t="s">
        <v>5669</v>
      </c>
      <c r="E131" t="s">
        <v>5670</v>
      </c>
      <c r="F131" t="s">
        <v>4893</v>
      </c>
      <c r="G131" t="s">
        <v>5624</v>
      </c>
      <c r="H131" t="s">
        <v>5671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0</v>
      </c>
    </row>
    <row r="132" spans="1:14" x14ac:dyDescent="0.25">
      <c r="A132">
        <v>40086</v>
      </c>
      <c r="B132" t="s">
        <v>5520</v>
      </c>
      <c r="C132" s="74">
        <v>38</v>
      </c>
      <c r="D132" t="s">
        <v>501</v>
      </c>
      <c r="E132" t="s">
        <v>5672</v>
      </c>
      <c r="F132" t="s">
        <v>5673</v>
      </c>
      <c r="G132" t="s">
        <v>5624</v>
      </c>
      <c r="H132" t="s">
        <v>5674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  <c r="N132" s="110">
        <v>0</v>
      </c>
    </row>
    <row r="133" spans="1:14" x14ac:dyDescent="0.25">
      <c r="A133">
        <v>40087</v>
      </c>
      <c r="B133" t="s">
        <v>5520</v>
      </c>
      <c r="C133" s="74">
        <v>38</v>
      </c>
      <c r="D133" t="s">
        <v>1344</v>
      </c>
      <c r="E133" t="s">
        <v>4929</v>
      </c>
      <c r="F133" t="s">
        <v>4930</v>
      </c>
      <c r="G133" t="s">
        <v>5624</v>
      </c>
      <c r="H133" t="s">
        <v>309</v>
      </c>
      <c r="I133" s="110">
        <v>17963.61</v>
      </c>
      <c r="J133" s="110">
        <v>249.2</v>
      </c>
      <c r="K133" s="110">
        <v>1453.16</v>
      </c>
      <c r="L133" s="110">
        <v>417</v>
      </c>
      <c r="M133" s="110">
        <v>0</v>
      </c>
      <c r="N133" s="110">
        <v>935</v>
      </c>
    </row>
    <row r="134" spans="1:14" x14ac:dyDescent="0.25">
      <c r="A134">
        <v>40088</v>
      </c>
      <c r="B134" t="s">
        <v>5520</v>
      </c>
      <c r="C134" s="74">
        <v>38</v>
      </c>
      <c r="D134" t="s">
        <v>5675</v>
      </c>
      <c r="E134" t="s">
        <v>5676</v>
      </c>
      <c r="F134" t="s">
        <v>4921</v>
      </c>
      <c r="G134" t="s">
        <v>5624</v>
      </c>
      <c r="H134" t="s">
        <v>5677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  <c r="N134" s="110">
        <v>0</v>
      </c>
    </row>
    <row r="135" spans="1:14" x14ac:dyDescent="0.25">
      <c r="A135">
        <v>40093</v>
      </c>
      <c r="B135" t="s">
        <v>5520</v>
      </c>
      <c r="C135" s="74">
        <v>38</v>
      </c>
      <c r="D135" t="s">
        <v>5678</v>
      </c>
      <c r="E135" t="s">
        <v>5679</v>
      </c>
      <c r="F135" t="s">
        <v>3999</v>
      </c>
      <c r="G135" t="s">
        <v>5680</v>
      </c>
      <c r="H135" t="s">
        <v>5681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</row>
    <row r="136" spans="1:14" x14ac:dyDescent="0.25">
      <c r="A136">
        <v>520063</v>
      </c>
      <c r="B136" t="s">
        <v>5515</v>
      </c>
      <c r="C136" s="74">
        <v>5</v>
      </c>
      <c r="D136" t="s">
        <v>5682</v>
      </c>
      <c r="E136" t="s">
        <v>5683</v>
      </c>
      <c r="F136" t="s">
        <v>5684</v>
      </c>
      <c r="G136" t="s">
        <v>5685</v>
      </c>
      <c r="H136" t="s">
        <v>5686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</row>
    <row r="137" spans="1:14" x14ac:dyDescent="0.25">
      <c r="A137">
        <v>49038</v>
      </c>
      <c r="B137" t="s">
        <v>5520</v>
      </c>
      <c r="C137" s="74">
        <v>38</v>
      </c>
      <c r="D137" t="s">
        <v>5687</v>
      </c>
      <c r="E137" t="s">
        <v>5688</v>
      </c>
      <c r="F137" t="s">
        <v>4893</v>
      </c>
      <c r="G137" t="s">
        <v>5624</v>
      </c>
      <c r="H137" t="s">
        <v>5689</v>
      </c>
      <c r="I137" s="110">
        <v>1578.59</v>
      </c>
      <c r="J137" s="110">
        <v>525.1</v>
      </c>
      <c r="K137" s="110">
        <v>0</v>
      </c>
      <c r="L137" s="110">
        <v>0</v>
      </c>
      <c r="M137" s="110">
        <v>0</v>
      </c>
      <c r="N137" s="110">
        <v>0</v>
      </c>
    </row>
    <row r="138" spans="1:14" x14ac:dyDescent="0.25">
      <c r="A138">
        <v>50005</v>
      </c>
      <c r="B138" t="s">
        <v>5529</v>
      </c>
      <c r="C138" s="74">
        <v>4</v>
      </c>
      <c r="D138" t="s">
        <v>501</v>
      </c>
      <c r="E138" t="s">
        <v>5690</v>
      </c>
      <c r="F138" t="s">
        <v>5691</v>
      </c>
      <c r="G138" t="s">
        <v>1921</v>
      </c>
      <c r="H138" t="s">
        <v>5692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</row>
    <row r="139" spans="1:14" x14ac:dyDescent="0.25">
      <c r="A139">
        <v>50006</v>
      </c>
      <c r="B139" t="s">
        <v>5529</v>
      </c>
      <c r="C139" s="74">
        <v>4</v>
      </c>
      <c r="D139" t="s">
        <v>501</v>
      </c>
      <c r="E139" t="s">
        <v>5693</v>
      </c>
      <c r="F139" t="s">
        <v>5694</v>
      </c>
      <c r="G139" t="s">
        <v>1921</v>
      </c>
      <c r="H139" t="s">
        <v>5695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  <c r="N139" s="110">
        <v>0</v>
      </c>
    </row>
    <row r="140" spans="1:14" x14ac:dyDescent="0.25">
      <c r="A140">
        <v>50008</v>
      </c>
      <c r="B140" t="s">
        <v>5529</v>
      </c>
      <c r="C140" s="74">
        <v>4</v>
      </c>
      <c r="D140" t="s">
        <v>501</v>
      </c>
      <c r="E140" t="s">
        <v>4997</v>
      </c>
      <c r="F140" t="s">
        <v>4998</v>
      </c>
      <c r="G140" t="s">
        <v>1921</v>
      </c>
      <c r="H140" t="s">
        <v>4999</v>
      </c>
      <c r="I140" s="110">
        <v>4733.3599999999997</v>
      </c>
      <c r="J140" s="110">
        <v>0</v>
      </c>
      <c r="K140" s="110">
        <v>820</v>
      </c>
      <c r="L140" s="110">
        <v>644</v>
      </c>
      <c r="M140" s="110">
        <v>0</v>
      </c>
      <c r="N140" s="110">
        <v>231</v>
      </c>
    </row>
    <row r="141" spans="1:14" x14ac:dyDescent="0.25">
      <c r="A141">
        <v>50009</v>
      </c>
      <c r="B141" t="s">
        <v>5529</v>
      </c>
      <c r="C141" s="74">
        <v>4</v>
      </c>
      <c r="D141" t="s">
        <v>501</v>
      </c>
      <c r="E141" t="s">
        <v>5696</v>
      </c>
      <c r="F141" t="s">
        <v>5697</v>
      </c>
      <c r="G141" t="s">
        <v>1921</v>
      </c>
      <c r="H141" t="s">
        <v>5698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  <c r="N141" s="110">
        <v>0</v>
      </c>
    </row>
    <row r="142" spans="1:14" x14ac:dyDescent="0.25">
      <c r="A142">
        <v>50010</v>
      </c>
      <c r="B142" t="s">
        <v>5529</v>
      </c>
      <c r="C142" s="74">
        <v>4</v>
      </c>
      <c r="D142" t="s">
        <v>501</v>
      </c>
      <c r="E142" t="s">
        <v>5000</v>
      </c>
      <c r="F142" t="s">
        <v>5001</v>
      </c>
      <c r="G142" t="s">
        <v>1921</v>
      </c>
      <c r="H142" t="s">
        <v>5002</v>
      </c>
      <c r="I142" s="110">
        <v>7973.98</v>
      </c>
      <c r="J142" s="110">
        <v>0</v>
      </c>
      <c r="K142" s="110">
        <v>485</v>
      </c>
      <c r="L142" s="110">
        <v>319</v>
      </c>
      <c r="M142" s="110">
        <v>0</v>
      </c>
      <c r="N142" s="110">
        <v>0</v>
      </c>
    </row>
    <row r="143" spans="1:14" x14ac:dyDescent="0.25">
      <c r="A143">
        <v>50011</v>
      </c>
      <c r="B143" t="s">
        <v>5529</v>
      </c>
      <c r="C143" s="74">
        <v>4</v>
      </c>
      <c r="D143" t="s">
        <v>501</v>
      </c>
      <c r="E143" t="s">
        <v>5699</v>
      </c>
      <c r="F143" t="s">
        <v>4231</v>
      </c>
      <c r="G143" t="s">
        <v>1921</v>
      </c>
      <c r="H143" t="s">
        <v>5700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  <c r="N143" s="110">
        <v>0</v>
      </c>
    </row>
    <row r="144" spans="1:14" x14ac:dyDescent="0.25">
      <c r="A144">
        <v>50014</v>
      </c>
      <c r="B144" t="s">
        <v>5529</v>
      </c>
      <c r="C144" s="74">
        <v>4</v>
      </c>
      <c r="D144" t="s">
        <v>5701</v>
      </c>
      <c r="E144" t="s">
        <v>5702</v>
      </c>
      <c r="F144" t="s">
        <v>754</v>
      </c>
      <c r="G144" t="s">
        <v>1921</v>
      </c>
      <c r="H144" t="s">
        <v>5703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  <c r="N144" s="110">
        <v>0</v>
      </c>
    </row>
    <row r="145" spans="1:14" x14ac:dyDescent="0.25">
      <c r="A145">
        <v>50018</v>
      </c>
      <c r="B145" t="s">
        <v>5529</v>
      </c>
      <c r="C145" s="74">
        <v>4</v>
      </c>
      <c r="D145" t="s">
        <v>605</v>
      </c>
      <c r="E145" t="s">
        <v>5003</v>
      </c>
      <c r="F145" t="s">
        <v>5004</v>
      </c>
      <c r="G145" t="s">
        <v>1921</v>
      </c>
      <c r="H145" t="s">
        <v>5005</v>
      </c>
      <c r="I145" s="110">
        <v>3647.76</v>
      </c>
      <c r="J145" s="110">
        <v>15.28</v>
      </c>
      <c r="K145" s="110">
        <v>190</v>
      </c>
      <c r="L145" s="110">
        <v>100</v>
      </c>
      <c r="M145" s="110">
        <v>0</v>
      </c>
      <c r="N145" s="110">
        <v>150</v>
      </c>
    </row>
    <row r="146" spans="1:14" x14ac:dyDescent="0.25">
      <c r="A146">
        <v>50019</v>
      </c>
      <c r="B146" t="s">
        <v>5529</v>
      </c>
      <c r="C146" s="74">
        <v>4</v>
      </c>
      <c r="D146" t="s">
        <v>5704</v>
      </c>
      <c r="E146" t="s">
        <v>5705</v>
      </c>
      <c r="F146" t="s">
        <v>5706</v>
      </c>
      <c r="G146" t="s">
        <v>1921</v>
      </c>
      <c r="H146" t="s">
        <v>5707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  <c r="N146" s="110">
        <v>0</v>
      </c>
    </row>
    <row r="147" spans="1:14" x14ac:dyDescent="0.25">
      <c r="A147">
        <v>50020</v>
      </c>
      <c r="B147" t="s">
        <v>5529</v>
      </c>
      <c r="C147" s="74">
        <v>4</v>
      </c>
      <c r="D147" t="s">
        <v>5708</v>
      </c>
      <c r="E147" t="s">
        <v>5709</v>
      </c>
      <c r="F147" t="s">
        <v>5710</v>
      </c>
      <c r="G147" t="s">
        <v>1921</v>
      </c>
      <c r="H147" t="s">
        <v>5711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  <c r="N147" s="110">
        <v>0</v>
      </c>
    </row>
    <row r="148" spans="1:14" x14ac:dyDescent="0.25">
      <c r="A148">
        <v>50021</v>
      </c>
      <c r="B148" t="s">
        <v>5529</v>
      </c>
      <c r="C148" s="74">
        <v>4</v>
      </c>
      <c r="D148" t="s">
        <v>501</v>
      </c>
      <c r="E148" t="s">
        <v>5006</v>
      </c>
      <c r="F148" t="s">
        <v>5007</v>
      </c>
      <c r="G148" t="s">
        <v>1921</v>
      </c>
      <c r="H148" t="s">
        <v>5008</v>
      </c>
      <c r="I148" s="110">
        <v>3696.51</v>
      </c>
      <c r="J148" s="110">
        <v>0</v>
      </c>
      <c r="K148" s="110">
        <v>314</v>
      </c>
      <c r="L148" s="110">
        <v>340</v>
      </c>
      <c r="M148" s="110">
        <v>0</v>
      </c>
      <c r="N148" s="110">
        <v>45</v>
      </c>
    </row>
    <row r="149" spans="1:14" x14ac:dyDescent="0.25">
      <c r="A149">
        <v>50022</v>
      </c>
      <c r="B149" t="s">
        <v>5529</v>
      </c>
      <c r="C149" s="74">
        <v>4</v>
      </c>
      <c r="D149" t="s">
        <v>1637</v>
      </c>
      <c r="E149" t="s">
        <v>5009</v>
      </c>
      <c r="F149" t="s">
        <v>526</v>
      </c>
      <c r="G149" t="s">
        <v>1921</v>
      </c>
      <c r="H149" t="s">
        <v>5010</v>
      </c>
      <c r="I149" s="110">
        <v>7500</v>
      </c>
      <c r="J149" s="110">
        <v>50</v>
      </c>
      <c r="K149" s="110">
        <v>2291</v>
      </c>
      <c r="L149" s="110">
        <v>1340</v>
      </c>
      <c r="M149" s="110">
        <v>0</v>
      </c>
      <c r="N149" s="110">
        <v>0</v>
      </c>
    </row>
    <row r="150" spans="1:14" x14ac:dyDescent="0.25">
      <c r="A150">
        <v>50023</v>
      </c>
      <c r="B150" t="s">
        <v>5529</v>
      </c>
      <c r="C150" s="74">
        <v>4</v>
      </c>
      <c r="D150" t="s">
        <v>5011</v>
      </c>
      <c r="E150" t="s">
        <v>5012</v>
      </c>
      <c r="F150" t="s">
        <v>5013</v>
      </c>
      <c r="G150" t="s">
        <v>1921</v>
      </c>
      <c r="H150" t="s">
        <v>5014</v>
      </c>
      <c r="I150" s="110">
        <v>3624.62</v>
      </c>
      <c r="J150" s="110">
        <v>0</v>
      </c>
      <c r="K150" s="110">
        <v>0</v>
      </c>
      <c r="L150" s="110">
        <v>0</v>
      </c>
      <c r="M150" s="110">
        <v>0</v>
      </c>
      <c r="N150" s="110">
        <v>0</v>
      </c>
    </row>
    <row r="151" spans="1:14" x14ac:dyDescent="0.25">
      <c r="A151">
        <v>50024</v>
      </c>
      <c r="B151" t="s">
        <v>5529</v>
      </c>
      <c r="C151" s="74">
        <v>4</v>
      </c>
      <c r="D151" t="s">
        <v>605</v>
      </c>
      <c r="E151" t="s">
        <v>5015</v>
      </c>
      <c r="F151" t="s">
        <v>5016</v>
      </c>
      <c r="G151" t="s">
        <v>1921</v>
      </c>
      <c r="H151" t="s">
        <v>376</v>
      </c>
      <c r="I151" s="110">
        <v>112.39</v>
      </c>
      <c r="J151" s="110">
        <v>0</v>
      </c>
      <c r="K151" s="110">
        <v>0</v>
      </c>
      <c r="L151" s="110">
        <v>0</v>
      </c>
      <c r="M151" s="110">
        <v>0</v>
      </c>
      <c r="N151" s="110">
        <v>0</v>
      </c>
    </row>
    <row r="152" spans="1:14" x14ac:dyDescent="0.25">
      <c r="A152">
        <v>50025</v>
      </c>
      <c r="B152" t="s">
        <v>5529</v>
      </c>
      <c r="C152" s="74">
        <v>4</v>
      </c>
      <c r="D152" t="s">
        <v>5701</v>
      </c>
      <c r="E152" t="s">
        <v>5712</v>
      </c>
      <c r="F152" t="s">
        <v>5713</v>
      </c>
      <c r="G152" t="s">
        <v>1921</v>
      </c>
      <c r="H152" t="s">
        <v>5714</v>
      </c>
      <c r="I152" s="110">
        <v>300</v>
      </c>
      <c r="J152" s="110">
        <v>0</v>
      </c>
      <c r="K152" s="110">
        <v>0</v>
      </c>
      <c r="L152" s="110">
        <v>0</v>
      </c>
      <c r="M152" s="110">
        <v>0</v>
      </c>
      <c r="N152" s="110">
        <v>300</v>
      </c>
    </row>
    <row r="153" spans="1:14" x14ac:dyDescent="0.25">
      <c r="A153">
        <v>50028</v>
      </c>
      <c r="B153" t="s">
        <v>5529</v>
      </c>
      <c r="C153" s="74">
        <v>4</v>
      </c>
      <c r="D153" t="s">
        <v>501</v>
      </c>
      <c r="E153" t="s">
        <v>5715</v>
      </c>
      <c r="F153" t="s">
        <v>5716</v>
      </c>
      <c r="G153" t="s">
        <v>1921</v>
      </c>
      <c r="H153" t="s">
        <v>5717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  <c r="N153" s="110">
        <v>0</v>
      </c>
    </row>
    <row r="154" spans="1:14" x14ac:dyDescent="0.25">
      <c r="A154">
        <v>50031</v>
      </c>
      <c r="B154" t="s">
        <v>5529</v>
      </c>
      <c r="C154" s="74">
        <v>4</v>
      </c>
      <c r="D154" t="s">
        <v>5017</v>
      </c>
      <c r="E154" t="s">
        <v>5018</v>
      </c>
      <c r="F154" t="s">
        <v>5019</v>
      </c>
      <c r="G154" t="s">
        <v>1921</v>
      </c>
      <c r="H154" t="s">
        <v>433</v>
      </c>
      <c r="I154" s="110">
        <v>5045.62</v>
      </c>
      <c r="J154" s="110">
        <v>0</v>
      </c>
      <c r="K154" s="110">
        <v>0</v>
      </c>
      <c r="L154" s="110">
        <v>0</v>
      </c>
      <c r="M154" s="110">
        <v>0</v>
      </c>
      <c r="N154" s="110">
        <v>0</v>
      </c>
    </row>
    <row r="155" spans="1:14" x14ac:dyDescent="0.25">
      <c r="A155">
        <v>50033</v>
      </c>
      <c r="B155" t="s">
        <v>5529</v>
      </c>
      <c r="C155" s="74">
        <v>4</v>
      </c>
      <c r="D155" t="s">
        <v>501</v>
      </c>
      <c r="E155" t="s">
        <v>5718</v>
      </c>
      <c r="F155" t="s">
        <v>4340</v>
      </c>
      <c r="G155" t="s">
        <v>1921</v>
      </c>
      <c r="H155" t="s">
        <v>5719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  <c r="N155" s="110">
        <v>0</v>
      </c>
    </row>
    <row r="156" spans="1:14" x14ac:dyDescent="0.25">
      <c r="A156">
        <v>50034</v>
      </c>
      <c r="B156" t="s">
        <v>5529</v>
      </c>
      <c r="C156" s="74">
        <v>4</v>
      </c>
      <c r="D156" t="s">
        <v>5020</v>
      </c>
      <c r="E156" t="s">
        <v>5021</v>
      </c>
      <c r="F156" t="s">
        <v>4340</v>
      </c>
      <c r="G156" t="s">
        <v>1921</v>
      </c>
      <c r="H156" t="s">
        <v>5022</v>
      </c>
      <c r="I156" s="110">
        <v>315</v>
      </c>
      <c r="J156" s="110">
        <v>0</v>
      </c>
      <c r="K156" s="110">
        <v>496</v>
      </c>
      <c r="L156" s="110">
        <v>367</v>
      </c>
      <c r="M156" s="110">
        <v>75</v>
      </c>
      <c r="N156" s="110">
        <v>218</v>
      </c>
    </row>
    <row r="157" spans="1:14" x14ac:dyDescent="0.25">
      <c r="A157">
        <v>50035</v>
      </c>
      <c r="B157" t="s">
        <v>5529</v>
      </c>
      <c r="C157" s="74">
        <v>4</v>
      </c>
      <c r="D157" t="s">
        <v>5023</v>
      </c>
      <c r="E157" t="s">
        <v>5024</v>
      </c>
      <c r="F157" t="s">
        <v>5025</v>
      </c>
      <c r="G157" t="s">
        <v>1921</v>
      </c>
      <c r="H157" t="s">
        <v>5026</v>
      </c>
      <c r="I157" s="110">
        <v>1227.6099999999999</v>
      </c>
      <c r="J157" s="110">
        <v>0</v>
      </c>
      <c r="K157" s="110">
        <v>433</v>
      </c>
      <c r="L157" s="110">
        <v>70</v>
      </c>
      <c r="M157" s="110">
        <v>0</v>
      </c>
      <c r="N157" s="110">
        <v>98</v>
      </c>
    </row>
    <row r="158" spans="1:14" x14ac:dyDescent="0.25">
      <c r="A158">
        <v>50036</v>
      </c>
      <c r="B158" t="s">
        <v>5529</v>
      </c>
      <c r="C158" s="74">
        <v>4</v>
      </c>
      <c r="D158" t="s">
        <v>501</v>
      </c>
      <c r="E158" t="s">
        <v>5027</v>
      </c>
      <c r="F158" t="s">
        <v>5028</v>
      </c>
      <c r="G158" t="s">
        <v>1921</v>
      </c>
      <c r="H158" t="s">
        <v>5029</v>
      </c>
      <c r="I158" s="110">
        <v>6434.06</v>
      </c>
      <c r="J158" s="110">
        <v>0</v>
      </c>
      <c r="K158" s="110">
        <v>59</v>
      </c>
      <c r="L158" s="110">
        <v>32</v>
      </c>
      <c r="M158" s="110">
        <v>0</v>
      </c>
      <c r="N158" s="110">
        <v>192</v>
      </c>
    </row>
    <row r="159" spans="1:14" x14ac:dyDescent="0.25">
      <c r="A159">
        <v>50037</v>
      </c>
      <c r="B159" t="s">
        <v>5529</v>
      </c>
      <c r="C159" s="74">
        <v>4</v>
      </c>
      <c r="D159" t="s">
        <v>501</v>
      </c>
      <c r="E159" t="s">
        <v>5720</v>
      </c>
      <c r="F159" t="s">
        <v>5721</v>
      </c>
      <c r="G159" t="s">
        <v>1921</v>
      </c>
      <c r="H159" t="s">
        <v>5722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  <c r="N159" s="110">
        <v>0</v>
      </c>
    </row>
    <row r="160" spans="1:14" x14ac:dyDescent="0.25">
      <c r="A160">
        <v>50038</v>
      </c>
      <c r="B160" t="s">
        <v>5529</v>
      </c>
      <c r="C160" s="74">
        <v>4</v>
      </c>
      <c r="D160" t="s">
        <v>501</v>
      </c>
      <c r="E160" t="s">
        <v>5723</v>
      </c>
      <c r="F160" t="s">
        <v>5724</v>
      </c>
      <c r="G160" t="s">
        <v>1921</v>
      </c>
      <c r="H160" t="s">
        <v>5725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  <c r="N160" s="110">
        <v>0</v>
      </c>
    </row>
    <row r="161" spans="1:14" x14ac:dyDescent="0.25">
      <c r="A161">
        <v>50040</v>
      </c>
      <c r="B161" t="s">
        <v>5529</v>
      </c>
      <c r="C161" s="74">
        <v>4</v>
      </c>
      <c r="D161" t="s">
        <v>501</v>
      </c>
      <c r="E161" t="s">
        <v>5030</v>
      </c>
      <c r="F161" t="s">
        <v>5031</v>
      </c>
      <c r="G161" t="s">
        <v>1921</v>
      </c>
      <c r="H161" t="s">
        <v>5032</v>
      </c>
      <c r="I161" s="110">
        <v>7920</v>
      </c>
      <c r="J161" s="110">
        <v>0</v>
      </c>
      <c r="K161" s="110">
        <v>0</v>
      </c>
      <c r="L161" s="110">
        <v>0</v>
      </c>
      <c r="M161" s="110">
        <v>0</v>
      </c>
      <c r="N161" s="110">
        <v>0</v>
      </c>
    </row>
    <row r="162" spans="1:14" x14ac:dyDescent="0.25">
      <c r="A162">
        <v>50041</v>
      </c>
      <c r="B162" t="s">
        <v>5529</v>
      </c>
      <c r="C162" s="74">
        <v>4</v>
      </c>
      <c r="D162" t="s">
        <v>5033</v>
      </c>
      <c r="E162" t="s">
        <v>5034</v>
      </c>
      <c r="F162" t="s">
        <v>1176</v>
      </c>
      <c r="G162" t="s">
        <v>1921</v>
      </c>
      <c r="H162" t="s">
        <v>5035</v>
      </c>
      <c r="I162" s="110">
        <v>0</v>
      </c>
      <c r="J162" s="110">
        <v>0</v>
      </c>
      <c r="K162" s="110">
        <v>135</v>
      </c>
      <c r="L162" s="110">
        <v>0</v>
      </c>
      <c r="M162" s="110">
        <v>0</v>
      </c>
      <c r="N162" s="110">
        <v>0</v>
      </c>
    </row>
    <row r="163" spans="1:14" x14ac:dyDescent="0.25">
      <c r="A163">
        <v>50042</v>
      </c>
      <c r="B163" t="s">
        <v>5529</v>
      </c>
      <c r="C163" s="74">
        <v>4</v>
      </c>
      <c r="D163" t="s">
        <v>5036</v>
      </c>
      <c r="E163" t="s">
        <v>5037</v>
      </c>
      <c r="F163" t="s">
        <v>5038</v>
      </c>
      <c r="G163" t="s">
        <v>1921</v>
      </c>
      <c r="H163" t="s">
        <v>134</v>
      </c>
      <c r="I163" s="110">
        <v>250</v>
      </c>
      <c r="J163" s="110">
        <v>0</v>
      </c>
      <c r="K163" s="110">
        <v>250</v>
      </c>
      <c r="L163" s="110">
        <v>0</v>
      </c>
      <c r="M163" s="110">
        <v>0</v>
      </c>
      <c r="N163" s="110">
        <v>0</v>
      </c>
    </row>
    <row r="164" spans="1:14" x14ac:dyDescent="0.25">
      <c r="A164">
        <v>50043</v>
      </c>
      <c r="B164" t="s">
        <v>5529</v>
      </c>
      <c r="C164" s="74">
        <v>4</v>
      </c>
      <c r="D164" t="s">
        <v>5039</v>
      </c>
      <c r="E164" t="s">
        <v>5040</v>
      </c>
      <c r="F164" t="s">
        <v>5041</v>
      </c>
      <c r="G164" t="s">
        <v>1921</v>
      </c>
      <c r="H164" t="s">
        <v>5042</v>
      </c>
      <c r="I164" s="110">
        <v>7389</v>
      </c>
      <c r="J164" s="110">
        <v>0</v>
      </c>
      <c r="K164" s="110">
        <v>50</v>
      </c>
      <c r="L164" s="110">
        <v>0</v>
      </c>
      <c r="M164" s="110">
        <v>0</v>
      </c>
      <c r="N164" s="110">
        <v>0</v>
      </c>
    </row>
    <row r="165" spans="1:14" x14ac:dyDescent="0.25">
      <c r="A165">
        <v>50044</v>
      </c>
      <c r="B165" t="s">
        <v>5529</v>
      </c>
      <c r="C165" s="74">
        <v>4</v>
      </c>
      <c r="D165" t="s">
        <v>5726</v>
      </c>
      <c r="E165" t="s">
        <v>5727</v>
      </c>
      <c r="F165" t="s">
        <v>5041</v>
      </c>
      <c r="G165" t="s">
        <v>1921</v>
      </c>
      <c r="H165" t="s">
        <v>5728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  <c r="N165" s="110">
        <v>0</v>
      </c>
    </row>
    <row r="166" spans="1:14" x14ac:dyDescent="0.25">
      <c r="A166">
        <v>50045</v>
      </c>
      <c r="B166" t="s">
        <v>5529</v>
      </c>
      <c r="C166" s="74">
        <v>4</v>
      </c>
      <c r="D166" t="s">
        <v>501</v>
      </c>
      <c r="E166" t="s">
        <v>5043</v>
      </c>
      <c r="F166" t="s">
        <v>5041</v>
      </c>
      <c r="G166" t="s">
        <v>1921</v>
      </c>
      <c r="H166" t="s">
        <v>486</v>
      </c>
      <c r="I166" s="110">
        <v>13250</v>
      </c>
      <c r="J166" s="110">
        <v>0</v>
      </c>
      <c r="K166" s="110">
        <v>2033</v>
      </c>
      <c r="L166" s="110">
        <v>15</v>
      </c>
      <c r="M166" s="110">
        <v>0</v>
      </c>
      <c r="N166" s="110">
        <v>1956</v>
      </c>
    </row>
    <row r="167" spans="1:14" x14ac:dyDescent="0.25">
      <c r="A167">
        <v>50047</v>
      </c>
      <c r="B167" t="s">
        <v>5529</v>
      </c>
      <c r="C167" s="74">
        <v>4</v>
      </c>
      <c r="D167" t="s">
        <v>5044</v>
      </c>
      <c r="E167" t="s">
        <v>5045</v>
      </c>
      <c r="F167" t="s">
        <v>5041</v>
      </c>
      <c r="G167" t="s">
        <v>1921</v>
      </c>
      <c r="H167" t="s">
        <v>5046</v>
      </c>
      <c r="I167" s="110">
        <v>450</v>
      </c>
      <c r="J167" s="110">
        <v>0</v>
      </c>
      <c r="K167" s="110">
        <v>130</v>
      </c>
      <c r="L167" s="110">
        <v>183.37</v>
      </c>
      <c r="M167" s="110">
        <v>66</v>
      </c>
      <c r="N167" s="110">
        <v>221</v>
      </c>
    </row>
    <row r="168" spans="1:14" x14ac:dyDescent="0.25">
      <c r="A168">
        <v>50049</v>
      </c>
      <c r="B168" t="s">
        <v>5529</v>
      </c>
      <c r="C168" s="74">
        <v>4</v>
      </c>
      <c r="D168" t="s">
        <v>5047</v>
      </c>
      <c r="E168" t="s">
        <v>5048</v>
      </c>
      <c r="F168" t="s">
        <v>5049</v>
      </c>
      <c r="G168" t="s">
        <v>1921</v>
      </c>
      <c r="H168" t="s">
        <v>5050</v>
      </c>
      <c r="I168" s="110">
        <v>4000</v>
      </c>
      <c r="J168" s="110">
        <v>0</v>
      </c>
      <c r="K168" s="110">
        <v>0</v>
      </c>
      <c r="L168" s="110">
        <v>0</v>
      </c>
      <c r="M168" s="110">
        <v>0</v>
      </c>
      <c r="N168" s="110">
        <v>1000</v>
      </c>
    </row>
    <row r="169" spans="1:14" x14ac:dyDescent="0.25">
      <c r="A169">
        <v>50052</v>
      </c>
      <c r="B169" t="s">
        <v>5529</v>
      </c>
      <c r="C169" s="74">
        <v>4</v>
      </c>
      <c r="D169" t="s">
        <v>501</v>
      </c>
      <c r="E169" t="s">
        <v>5051</v>
      </c>
      <c r="F169" t="s">
        <v>5052</v>
      </c>
      <c r="G169" t="s">
        <v>1921</v>
      </c>
      <c r="H169" t="s">
        <v>5053</v>
      </c>
      <c r="I169" s="110">
        <v>1826.97</v>
      </c>
      <c r="J169" s="110">
        <v>0</v>
      </c>
      <c r="K169" s="110">
        <v>25</v>
      </c>
      <c r="L169" s="110">
        <v>0</v>
      </c>
      <c r="M169" s="110">
        <v>0</v>
      </c>
      <c r="N169" s="110">
        <v>235</v>
      </c>
    </row>
    <row r="170" spans="1:14" x14ac:dyDescent="0.25">
      <c r="A170">
        <v>50053</v>
      </c>
      <c r="B170" t="s">
        <v>5529</v>
      </c>
      <c r="C170" s="74">
        <v>4</v>
      </c>
      <c r="D170" t="s">
        <v>501</v>
      </c>
      <c r="E170" t="s">
        <v>5729</v>
      </c>
      <c r="F170" t="s">
        <v>5730</v>
      </c>
      <c r="G170" t="s">
        <v>1921</v>
      </c>
      <c r="H170" t="s">
        <v>5731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  <c r="N170" s="110">
        <v>0</v>
      </c>
    </row>
    <row r="171" spans="1:14" x14ac:dyDescent="0.25">
      <c r="A171">
        <v>50056</v>
      </c>
      <c r="B171" t="s">
        <v>5529</v>
      </c>
      <c r="C171" s="74">
        <v>4</v>
      </c>
      <c r="D171" t="s">
        <v>5054</v>
      </c>
      <c r="E171" t="s">
        <v>5055</v>
      </c>
      <c r="F171" t="s">
        <v>5056</v>
      </c>
      <c r="G171" t="s">
        <v>1921</v>
      </c>
      <c r="H171" t="s">
        <v>5057</v>
      </c>
      <c r="I171" s="110">
        <v>400</v>
      </c>
      <c r="J171" s="110">
        <v>0</v>
      </c>
      <c r="K171" s="110">
        <v>0</v>
      </c>
      <c r="L171" s="110">
        <v>0</v>
      </c>
      <c r="M171" s="110">
        <v>0</v>
      </c>
      <c r="N171" s="110">
        <v>0</v>
      </c>
    </row>
    <row r="172" spans="1:14" x14ac:dyDescent="0.25">
      <c r="A172">
        <v>50057</v>
      </c>
      <c r="B172" t="s">
        <v>5529</v>
      </c>
      <c r="C172" s="74">
        <v>4</v>
      </c>
      <c r="D172" t="s">
        <v>501</v>
      </c>
      <c r="E172" t="s">
        <v>5058</v>
      </c>
      <c r="F172" t="s">
        <v>5059</v>
      </c>
      <c r="G172" t="s">
        <v>1921</v>
      </c>
      <c r="H172" t="s">
        <v>5060</v>
      </c>
      <c r="I172" s="110">
        <v>4350</v>
      </c>
      <c r="J172" s="110">
        <v>123.44</v>
      </c>
      <c r="K172" s="110">
        <v>264</v>
      </c>
      <c r="L172" s="110">
        <v>265</v>
      </c>
      <c r="M172" s="110">
        <v>0</v>
      </c>
      <c r="N172" s="110">
        <v>18</v>
      </c>
    </row>
    <row r="173" spans="1:14" x14ac:dyDescent="0.25">
      <c r="A173">
        <v>50059</v>
      </c>
      <c r="B173" t="s">
        <v>5529</v>
      </c>
      <c r="C173" s="74">
        <v>4</v>
      </c>
      <c r="D173" t="s">
        <v>5061</v>
      </c>
      <c r="E173" t="s">
        <v>5062</v>
      </c>
      <c r="F173" t="s">
        <v>5063</v>
      </c>
      <c r="G173" t="s">
        <v>1921</v>
      </c>
      <c r="H173" t="s">
        <v>5064</v>
      </c>
      <c r="I173" s="110">
        <v>4783.83</v>
      </c>
      <c r="J173" s="110">
        <v>0</v>
      </c>
      <c r="K173" s="110">
        <v>377</v>
      </c>
      <c r="L173" s="110">
        <v>192</v>
      </c>
      <c r="M173" s="110">
        <v>0</v>
      </c>
      <c r="N173" s="110">
        <v>0</v>
      </c>
    </row>
    <row r="174" spans="1:14" x14ac:dyDescent="0.25">
      <c r="A174">
        <v>50060</v>
      </c>
      <c r="B174" t="s">
        <v>5529</v>
      </c>
      <c r="C174" s="74">
        <v>4</v>
      </c>
      <c r="D174" t="s">
        <v>5065</v>
      </c>
      <c r="E174" t="s">
        <v>5066</v>
      </c>
      <c r="F174" t="s">
        <v>5067</v>
      </c>
      <c r="G174" t="s">
        <v>1921</v>
      </c>
      <c r="H174" t="s">
        <v>5068</v>
      </c>
      <c r="I174" s="110">
        <v>1100</v>
      </c>
      <c r="J174" s="110">
        <v>0</v>
      </c>
      <c r="K174" s="110">
        <v>0</v>
      </c>
      <c r="L174" s="110">
        <v>0</v>
      </c>
      <c r="M174" s="110">
        <v>0</v>
      </c>
      <c r="N174" s="110">
        <v>0</v>
      </c>
    </row>
    <row r="175" spans="1:14" x14ac:dyDescent="0.25">
      <c r="A175">
        <v>50062</v>
      </c>
      <c r="B175" t="s">
        <v>5529</v>
      </c>
      <c r="C175" s="74">
        <v>4</v>
      </c>
      <c r="D175" t="s">
        <v>5732</v>
      </c>
      <c r="E175" t="s">
        <v>5733</v>
      </c>
      <c r="F175" t="s">
        <v>5734</v>
      </c>
      <c r="G175" t="s">
        <v>1921</v>
      </c>
      <c r="H175" t="s">
        <v>5735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  <c r="N175" s="110">
        <v>0</v>
      </c>
    </row>
    <row r="176" spans="1:14" x14ac:dyDescent="0.25">
      <c r="A176">
        <v>50064</v>
      </c>
      <c r="B176" t="s">
        <v>5529</v>
      </c>
      <c r="C176" s="74">
        <v>4</v>
      </c>
      <c r="D176" t="s">
        <v>501</v>
      </c>
      <c r="E176" t="s">
        <v>5736</v>
      </c>
      <c r="F176" t="s">
        <v>5737</v>
      </c>
      <c r="G176" t="s">
        <v>1921</v>
      </c>
      <c r="H176" t="s">
        <v>5738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  <c r="N176" s="110">
        <v>0</v>
      </c>
    </row>
    <row r="177" spans="1:14" x14ac:dyDescent="0.25">
      <c r="A177">
        <v>50065</v>
      </c>
      <c r="B177" t="s">
        <v>5529</v>
      </c>
      <c r="C177" s="74">
        <v>4</v>
      </c>
      <c r="D177" t="s">
        <v>501</v>
      </c>
      <c r="E177" t="s">
        <v>5739</v>
      </c>
      <c r="F177" t="s">
        <v>5740</v>
      </c>
      <c r="G177" t="s">
        <v>1921</v>
      </c>
      <c r="H177" t="s">
        <v>5741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  <c r="N177" s="110">
        <v>0</v>
      </c>
    </row>
    <row r="178" spans="1:14" x14ac:dyDescent="0.25">
      <c r="A178">
        <v>50066</v>
      </c>
      <c r="B178" t="s">
        <v>5529</v>
      </c>
      <c r="C178" s="74">
        <v>4</v>
      </c>
      <c r="D178" t="s">
        <v>5069</v>
      </c>
      <c r="E178" t="s">
        <v>5070</v>
      </c>
      <c r="F178" t="s">
        <v>5071</v>
      </c>
      <c r="G178" t="s">
        <v>1921</v>
      </c>
      <c r="H178" t="s">
        <v>5072</v>
      </c>
      <c r="I178" s="110">
        <v>5000</v>
      </c>
      <c r="J178" s="110">
        <v>0</v>
      </c>
      <c r="K178" s="110">
        <v>0</v>
      </c>
      <c r="L178" s="110">
        <v>230</v>
      </c>
      <c r="M178" s="110">
        <v>0</v>
      </c>
      <c r="N178" s="110">
        <v>0</v>
      </c>
    </row>
    <row r="179" spans="1:14" x14ac:dyDescent="0.25">
      <c r="A179">
        <v>520064</v>
      </c>
      <c r="B179" t="s">
        <v>5515</v>
      </c>
      <c r="C179" s="74">
        <v>5</v>
      </c>
      <c r="D179" t="s">
        <v>5742</v>
      </c>
      <c r="E179" t="s">
        <v>5743</v>
      </c>
      <c r="F179" t="s">
        <v>5684</v>
      </c>
      <c r="G179" t="s">
        <v>5685</v>
      </c>
      <c r="H179" t="s">
        <v>5744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  <c r="N179" s="110">
        <v>0</v>
      </c>
    </row>
    <row r="180" spans="1:14" x14ac:dyDescent="0.25">
      <c r="A180">
        <v>50068</v>
      </c>
      <c r="B180" t="s">
        <v>5529</v>
      </c>
      <c r="C180" s="74">
        <v>4</v>
      </c>
      <c r="D180" t="s">
        <v>501</v>
      </c>
      <c r="E180" t="s">
        <v>5073</v>
      </c>
      <c r="F180" t="s">
        <v>5074</v>
      </c>
      <c r="G180" t="s">
        <v>1921</v>
      </c>
      <c r="H180" t="s">
        <v>5075</v>
      </c>
      <c r="I180" s="110">
        <v>2750</v>
      </c>
      <c r="J180" s="110">
        <v>0</v>
      </c>
      <c r="K180" s="110">
        <v>110</v>
      </c>
      <c r="L180" s="110">
        <v>210</v>
      </c>
      <c r="M180" s="110">
        <v>0</v>
      </c>
      <c r="N180" s="110">
        <v>0</v>
      </c>
    </row>
    <row r="181" spans="1:14" x14ac:dyDescent="0.25">
      <c r="A181">
        <v>50070</v>
      </c>
      <c r="B181" t="s">
        <v>5529</v>
      </c>
      <c r="C181" s="74">
        <v>4</v>
      </c>
      <c r="D181" t="s">
        <v>501</v>
      </c>
      <c r="E181" t="s">
        <v>5745</v>
      </c>
      <c r="F181" t="s">
        <v>5746</v>
      </c>
      <c r="G181" t="s">
        <v>1921</v>
      </c>
      <c r="H181" t="s">
        <v>5747</v>
      </c>
      <c r="I181" s="110">
        <v>0</v>
      </c>
      <c r="J181" s="110">
        <v>0</v>
      </c>
      <c r="K181" s="110">
        <v>0</v>
      </c>
      <c r="L181" s="110">
        <v>0</v>
      </c>
      <c r="M181" s="110">
        <v>1</v>
      </c>
      <c r="N181" s="110">
        <v>0</v>
      </c>
    </row>
    <row r="182" spans="1:14" x14ac:dyDescent="0.25">
      <c r="A182">
        <v>50072</v>
      </c>
      <c r="B182" t="s">
        <v>5529</v>
      </c>
      <c r="C182" s="74">
        <v>4</v>
      </c>
      <c r="D182" t="s">
        <v>1643</v>
      </c>
      <c r="E182" t="s">
        <v>5076</v>
      </c>
      <c r="F182" t="s">
        <v>5077</v>
      </c>
      <c r="G182" t="s">
        <v>1921</v>
      </c>
      <c r="H182" t="s">
        <v>5078</v>
      </c>
      <c r="I182" s="110">
        <v>10283.11</v>
      </c>
      <c r="J182" s="110">
        <v>0</v>
      </c>
      <c r="K182" s="110">
        <v>1000</v>
      </c>
      <c r="L182" s="110">
        <v>677</v>
      </c>
      <c r="M182" s="110">
        <v>0</v>
      </c>
      <c r="N182" s="110">
        <v>978</v>
      </c>
    </row>
    <row r="183" spans="1:14" x14ac:dyDescent="0.25">
      <c r="A183">
        <v>50073</v>
      </c>
      <c r="B183" t="s">
        <v>5529</v>
      </c>
      <c r="C183" s="74">
        <v>4</v>
      </c>
      <c r="D183" t="s">
        <v>5079</v>
      </c>
      <c r="E183" t="s">
        <v>5080</v>
      </c>
      <c r="F183" t="s">
        <v>5081</v>
      </c>
      <c r="G183" t="s">
        <v>1921</v>
      </c>
      <c r="H183" t="s">
        <v>5082</v>
      </c>
      <c r="I183" s="110">
        <v>1000</v>
      </c>
      <c r="J183" s="110">
        <v>0</v>
      </c>
      <c r="K183" s="110">
        <v>201</v>
      </c>
      <c r="L183" s="110">
        <v>295</v>
      </c>
      <c r="M183" s="110">
        <v>0</v>
      </c>
      <c r="N183" s="110">
        <v>0</v>
      </c>
    </row>
    <row r="184" spans="1:14" x14ac:dyDescent="0.25">
      <c r="A184">
        <v>50089</v>
      </c>
      <c r="B184" t="s">
        <v>5534</v>
      </c>
      <c r="C184" s="74">
        <v>27</v>
      </c>
      <c r="D184" t="s">
        <v>1674</v>
      </c>
      <c r="E184" t="s">
        <v>3267</v>
      </c>
      <c r="F184" t="s">
        <v>3268</v>
      </c>
      <c r="G184" t="s">
        <v>1921</v>
      </c>
      <c r="H184" t="s">
        <v>3269</v>
      </c>
      <c r="I184" s="110">
        <v>6508.22</v>
      </c>
      <c r="J184" s="110">
        <v>750</v>
      </c>
      <c r="K184" s="110">
        <v>290</v>
      </c>
      <c r="L184" s="110">
        <v>217</v>
      </c>
      <c r="M184" s="110">
        <v>0</v>
      </c>
      <c r="N184" s="110">
        <v>245</v>
      </c>
    </row>
    <row r="185" spans="1:14" x14ac:dyDescent="0.25">
      <c r="A185">
        <v>50093</v>
      </c>
      <c r="B185" t="s">
        <v>5534</v>
      </c>
      <c r="C185" s="74">
        <v>27</v>
      </c>
      <c r="D185" t="s">
        <v>501</v>
      </c>
      <c r="E185" t="s">
        <v>5748</v>
      </c>
      <c r="F185" t="s">
        <v>3713</v>
      </c>
      <c r="G185" t="s">
        <v>1921</v>
      </c>
      <c r="H185" t="s">
        <v>5749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  <c r="N185" s="110">
        <v>0</v>
      </c>
    </row>
    <row r="186" spans="1:14" x14ac:dyDescent="0.25">
      <c r="A186">
        <v>50094</v>
      </c>
      <c r="B186" t="s">
        <v>5534</v>
      </c>
      <c r="C186" s="74">
        <v>27</v>
      </c>
      <c r="D186" t="s">
        <v>501</v>
      </c>
      <c r="E186" t="s">
        <v>3270</v>
      </c>
      <c r="F186" t="s">
        <v>658</v>
      </c>
      <c r="G186" t="s">
        <v>1921</v>
      </c>
      <c r="H186" t="s">
        <v>5750</v>
      </c>
      <c r="I186" s="110">
        <v>500</v>
      </c>
      <c r="J186" s="110">
        <v>0</v>
      </c>
      <c r="K186" s="110">
        <v>0</v>
      </c>
      <c r="L186" s="110">
        <v>0</v>
      </c>
      <c r="M186" s="110">
        <v>0</v>
      </c>
      <c r="N186" s="110">
        <v>0</v>
      </c>
    </row>
    <row r="187" spans="1:14" x14ac:dyDescent="0.25">
      <c r="A187">
        <v>50096</v>
      </c>
      <c r="B187" t="s">
        <v>5534</v>
      </c>
      <c r="C187" s="74">
        <v>27</v>
      </c>
      <c r="D187" t="s">
        <v>501</v>
      </c>
      <c r="E187" t="s">
        <v>3414</v>
      </c>
      <c r="F187" t="s">
        <v>3273</v>
      </c>
      <c r="G187" t="s">
        <v>1921</v>
      </c>
      <c r="H187" t="s">
        <v>3415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  <c r="N187" s="110">
        <v>0</v>
      </c>
    </row>
    <row r="188" spans="1:14" x14ac:dyDescent="0.25">
      <c r="A188">
        <v>50097</v>
      </c>
      <c r="B188" t="s">
        <v>5534</v>
      </c>
      <c r="C188" s="74">
        <v>27</v>
      </c>
      <c r="D188" t="s">
        <v>3271</v>
      </c>
      <c r="E188" t="s">
        <v>3272</v>
      </c>
      <c r="F188" t="s">
        <v>3273</v>
      </c>
      <c r="G188" t="s">
        <v>1921</v>
      </c>
      <c r="H188" t="s">
        <v>3274</v>
      </c>
      <c r="I188" s="110">
        <v>5363.48</v>
      </c>
      <c r="J188" s="110">
        <v>0</v>
      </c>
      <c r="K188" s="110">
        <v>0</v>
      </c>
      <c r="L188" s="110">
        <v>0</v>
      </c>
      <c r="M188" s="110">
        <v>0</v>
      </c>
      <c r="N188" s="110">
        <v>0</v>
      </c>
    </row>
    <row r="189" spans="1:14" x14ac:dyDescent="0.25">
      <c r="A189">
        <v>50100</v>
      </c>
      <c r="B189" t="s">
        <v>5534</v>
      </c>
      <c r="C189" s="74">
        <v>27</v>
      </c>
      <c r="D189" t="s">
        <v>5751</v>
      </c>
      <c r="E189" t="s">
        <v>5752</v>
      </c>
      <c r="F189" t="s">
        <v>5753</v>
      </c>
      <c r="G189" t="s">
        <v>1921</v>
      </c>
      <c r="H189" t="s">
        <v>5754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  <c r="N189" s="110">
        <v>0</v>
      </c>
    </row>
    <row r="190" spans="1:14" x14ac:dyDescent="0.25">
      <c r="A190">
        <v>50101</v>
      </c>
      <c r="B190" t="s">
        <v>5534</v>
      </c>
      <c r="C190" s="74">
        <v>27</v>
      </c>
      <c r="D190" t="s">
        <v>3275</v>
      </c>
      <c r="E190" t="s">
        <v>3276</v>
      </c>
      <c r="F190" t="s">
        <v>3277</v>
      </c>
      <c r="G190" t="s">
        <v>1921</v>
      </c>
      <c r="H190" t="s">
        <v>3278</v>
      </c>
      <c r="I190" s="110">
        <v>1604.75</v>
      </c>
      <c r="J190" s="110">
        <v>0</v>
      </c>
      <c r="K190" s="110">
        <v>798.11</v>
      </c>
      <c r="L190" s="110">
        <v>928.33</v>
      </c>
      <c r="M190" s="110">
        <v>593.07000000000005</v>
      </c>
      <c r="N190" s="110">
        <v>492.07</v>
      </c>
    </row>
    <row r="191" spans="1:14" x14ac:dyDescent="0.25">
      <c r="A191">
        <v>50103</v>
      </c>
      <c r="B191" t="s">
        <v>5534</v>
      </c>
      <c r="C191" s="74">
        <v>27</v>
      </c>
      <c r="D191" t="s">
        <v>501</v>
      </c>
      <c r="E191" t="s">
        <v>3279</v>
      </c>
      <c r="F191" t="s">
        <v>3280</v>
      </c>
      <c r="G191" t="s">
        <v>1921</v>
      </c>
      <c r="H191" t="s">
        <v>3281</v>
      </c>
      <c r="I191" s="110">
        <v>0</v>
      </c>
      <c r="J191" s="110">
        <v>0</v>
      </c>
      <c r="K191" s="110">
        <v>170</v>
      </c>
      <c r="L191" s="110">
        <v>40</v>
      </c>
      <c r="M191" s="110">
        <v>120</v>
      </c>
      <c r="N191" s="110">
        <v>0</v>
      </c>
    </row>
    <row r="192" spans="1:14" x14ac:dyDescent="0.25">
      <c r="A192">
        <v>50105</v>
      </c>
      <c r="B192" t="s">
        <v>5534</v>
      </c>
      <c r="C192" s="74">
        <v>27</v>
      </c>
      <c r="D192" t="s">
        <v>3282</v>
      </c>
      <c r="E192" t="s">
        <v>3283</v>
      </c>
      <c r="F192" t="s">
        <v>3284</v>
      </c>
      <c r="G192" t="s">
        <v>1921</v>
      </c>
      <c r="H192" t="s">
        <v>3285</v>
      </c>
      <c r="I192" s="110">
        <v>440</v>
      </c>
      <c r="J192" s="110">
        <v>0</v>
      </c>
      <c r="K192" s="110">
        <v>37</v>
      </c>
      <c r="L192" s="110">
        <v>42</v>
      </c>
      <c r="M192" s="110">
        <v>0</v>
      </c>
      <c r="N192" s="110">
        <v>0</v>
      </c>
    </row>
    <row r="193" spans="1:14" x14ac:dyDescent="0.25">
      <c r="A193">
        <v>50106</v>
      </c>
      <c r="B193" t="s">
        <v>5534</v>
      </c>
      <c r="C193" s="74">
        <v>27</v>
      </c>
      <c r="D193" t="s">
        <v>501</v>
      </c>
      <c r="E193" t="s">
        <v>3286</v>
      </c>
      <c r="F193" t="s">
        <v>3287</v>
      </c>
      <c r="G193" t="s">
        <v>1921</v>
      </c>
      <c r="H193" t="s">
        <v>3288</v>
      </c>
      <c r="I193" s="110">
        <v>18721.73</v>
      </c>
      <c r="J193" s="110">
        <v>0</v>
      </c>
      <c r="K193" s="110">
        <v>1091</v>
      </c>
      <c r="L193" s="110">
        <v>871</v>
      </c>
      <c r="M193" s="110">
        <v>1139</v>
      </c>
      <c r="N193" s="110">
        <v>1430</v>
      </c>
    </row>
    <row r="194" spans="1:14" x14ac:dyDescent="0.25">
      <c r="A194">
        <v>50108</v>
      </c>
      <c r="B194" t="s">
        <v>5534</v>
      </c>
      <c r="C194" s="74">
        <v>27</v>
      </c>
      <c r="D194" t="s">
        <v>3289</v>
      </c>
      <c r="E194" t="s">
        <v>3290</v>
      </c>
      <c r="F194" t="s">
        <v>3287</v>
      </c>
      <c r="G194" t="s">
        <v>1921</v>
      </c>
      <c r="H194" t="s">
        <v>3291</v>
      </c>
      <c r="I194" s="110">
        <v>1023.09</v>
      </c>
      <c r="J194" s="110">
        <v>0</v>
      </c>
      <c r="K194" s="110">
        <v>0</v>
      </c>
      <c r="L194" s="110">
        <v>0</v>
      </c>
      <c r="M194" s="110">
        <v>0</v>
      </c>
      <c r="N194" s="110">
        <v>0</v>
      </c>
    </row>
    <row r="195" spans="1:14" x14ac:dyDescent="0.25">
      <c r="A195">
        <v>50109</v>
      </c>
      <c r="B195" t="s">
        <v>5534</v>
      </c>
      <c r="C195" s="74">
        <v>27</v>
      </c>
      <c r="D195" t="s">
        <v>501</v>
      </c>
      <c r="E195" t="s">
        <v>5755</v>
      </c>
      <c r="F195" t="s">
        <v>3402</v>
      </c>
      <c r="G195" t="s">
        <v>1921</v>
      </c>
      <c r="H195" t="s">
        <v>5756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  <c r="N195" s="110">
        <v>0</v>
      </c>
    </row>
    <row r="196" spans="1:14" x14ac:dyDescent="0.25">
      <c r="A196">
        <v>50110</v>
      </c>
      <c r="B196" t="s">
        <v>5534</v>
      </c>
      <c r="C196" s="74">
        <v>27</v>
      </c>
      <c r="D196" t="s">
        <v>501</v>
      </c>
      <c r="E196" t="s">
        <v>5757</v>
      </c>
      <c r="F196" t="s">
        <v>5758</v>
      </c>
      <c r="G196" t="s">
        <v>1921</v>
      </c>
      <c r="H196" t="s">
        <v>5759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  <c r="N196" s="110">
        <v>0</v>
      </c>
    </row>
    <row r="197" spans="1:14" x14ac:dyDescent="0.25">
      <c r="A197">
        <v>50111</v>
      </c>
      <c r="B197" t="s">
        <v>5534</v>
      </c>
      <c r="C197" s="74">
        <v>27</v>
      </c>
      <c r="D197" t="s">
        <v>728</v>
      </c>
      <c r="E197" t="s">
        <v>5760</v>
      </c>
      <c r="F197" t="s">
        <v>5761</v>
      </c>
      <c r="G197" t="s">
        <v>1921</v>
      </c>
      <c r="H197" t="s">
        <v>5762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  <c r="N197" s="110">
        <v>0</v>
      </c>
    </row>
    <row r="198" spans="1:14" x14ac:dyDescent="0.25">
      <c r="A198">
        <v>50113</v>
      </c>
      <c r="B198" t="s">
        <v>5534</v>
      </c>
      <c r="C198" s="74">
        <v>27</v>
      </c>
      <c r="D198" t="s">
        <v>501</v>
      </c>
      <c r="E198" t="s">
        <v>5763</v>
      </c>
      <c r="F198" t="s">
        <v>5764</v>
      </c>
      <c r="G198" t="s">
        <v>1921</v>
      </c>
      <c r="H198" t="s">
        <v>5765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  <c r="N198" s="110">
        <v>0</v>
      </c>
    </row>
    <row r="199" spans="1:14" x14ac:dyDescent="0.25">
      <c r="A199">
        <v>50114</v>
      </c>
      <c r="B199" t="s">
        <v>5534</v>
      </c>
      <c r="C199" s="74">
        <v>27</v>
      </c>
      <c r="D199" t="s">
        <v>501</v>
      </c>
      <c r="E199" t="s">
        <v>3292</v>
      </c>
      <c r="F199" t="s">
        <v>3293</v>
      </c>
      <c r="G199" t="s">
        <v>1921</v>
      </c>
      <c r="H199" t="s">
        <v>3294</v>
      </c>
      <c r="I199" s="110">
        <v>0</v>
      </c>
      <c r="J199" s="110">
        <v>0</v>
      </c>
      <c r="K199" s="110">
        <v>283</v>
      </c>
      <c r="L199" s="110">
        <v>197</v>
      </c>
      <c r="M199" s="110">
        <v>103</v>
      </c>
      <c r="N199" s="110">
        <v>10</v>
      </c>
    </row>
    <row r="200" spans="1:14" x14ac:dyDescent="0.25">
      <c r="A200">
        <v>50117</v>
      </c>
      <c r="B200" t="s">
        <v>5534</v>
      </c>
      <c r="C200" s="74">
        <v>27</v>
      </c>
      <c r="D200" t="s">
        <v>5766</v>
      </c>
      <c r="E200" t="s">
        <v>5767</v>
      </c>
      <c r="F200" t="s">
        <v>5768</v>
      </c>
      <c r="G200" t="s">
        <v>1921</v>
      </c>
      <c r="H200" t="s">
        <v>5769</v>
      </c>
      <c r="I200" s="110">
        <v>130</v>
      </c>
      <c r="J200" s="110">
        <v>0</v>
      </c>
      <c r="K200" s="110">
        <v>0</v>
      </c>
      <c r="L200" s="110">
        <v>0</v>
      </c>
      <c r="M200" s="110">
        <v>0</v>
      </c>
      <c r="N200" s="110">
        <v>0</v>
      </c>
    </row>
    <row r="201" spans="1:14" x14ac:dyDescent="0.25">
      <c r="A201">
        <v>50118</v>
      </c>
      <c r="B201" t="s">
        <v>5534</v>
      </c>
      <c r="C201" s="74">
        <v>27</v>
      </c>
      <c r="D201" t="s">
        <v>3295</v>
      </c>
      <c r="E201" t="s">
        <v>3296</v>
      </c>
      <c r="F201" t="s">
        <v>3297</v>
      </c>
      <c r="G201" t="s">
        <v>1921</v>
      </c>
      <c r="H201" t="s">
        <v>3298</v>
      </c>
      <c r="I201" s="110">
        <v>0</v>
      </c>
      <c r="J201" s="110">
        <v>0</v>
      </c>
      <c r="K201" s="110">
        <v>0</v>
      </c>
      <c r="L201" s="110">
        <v>3</v>
      </c>
      <c r="M201" s="110">
        <v>0</v>
      </c>
      <c r="N201" s="110">
        <v>501</v>
      </c>
    </row>
    <row r="202" spans="1:14" x14ac:dyDescent="0.25">
      <c r="A202">
        <v>50120</v>
      </c>
      <c r="B202" t="s">
        <v>5534</v>
      </c>
      <c r="C202" s="74">
        <v>27</v>
      </c>
      <c r="D202" t="s">
        <v>3299</v>
      </c>
      <c r="E202" t="s">
        <v>3300</v>
      </c>
      <c r="F202" t="s">
        <v>3301</v>
      </c>
      <c r="G202" t="s">
        <v>1921</v>
      </c>
      <c r="H202" t="s">
        <v>3302</v>
      </c>
      <c r="I202" s="110">
        <v>2750</v>
      </c>
      <c r="J202" s="110">
        <v>0</v>
      </c>
      <c r="K202" s="110">
        <v>652.41</v>
      </c>
      <c r="L202" s="110">
        <v>525.14</v>
      </c>
      <c r="M202" s="110">
        <v>0</v>
      </c>
      <c r="N202" s="110">
        <v>660.5</v>
      </c>
    </row>
    <row r="203" spans="1:14" x14ac:dyDescent="0.25">
      <c r="A203">
        <v>50121</v>
      </c>
      <c r="B203" t="s">
        <v>5534</v>
      </c>
      <c r="C203" s="74">
        <v>27</v>
      </c>
      <c r="D203" t="s">
        <v>501</v>
      </c>
      <c r="E203" t="s">
        <v>3303</v>
      </c>
      <c r="F203" t="s">
        <v>1621</v>
      </c>
      <c r="G203" t="s">
        <v>1921</v>
      </c>
      <c r="H203" t="s">
        <v>3304</v>
      </c>
      <c r="I203" s="110">
        <v>8465</v>
      </c>
      <c r="J203" s="110">
        <v>0</v>
      </c>
      <c r="K203" s="110">
        <v>352</v>
      </c>
      <c r="L203" s="110">
        <v>220</v>
      </c>
      <c r="M203" s="110">
        <v>0</v>
      </c>
      <c r="N203" s="110">
        <v>0</v>
      </c>
    </row>
    <row r="204" spans="1:14" x14ac:dyDescent="0.25">
      <c r="A204">
        <v>50122</v>
      </c>
      <c r="B204" t="s">
        <v>5534</v>
      </c>
      <c r="C204" s="74">
        <v>27</v>
      </c>
      <c r="D204" t="s">
        <v>3305</v>
      </c>
      <c r="E204" t="s">
        <v>3306</v>
      </c>
      <c r="F204" t="s">
        <v>3307</v>
      </c>
      <c r="G204" t="s">
        <v>1921</v>
      </c>
      <c r="H204" t="s">
        <v>3308</v>
      </c>
      <c r="I204" s="110">
        <v>2500</v>
      </c>
      <c r="J204" s="110">
        <v>0</v>
      </c>
      <c r="K204" s="110">
        <v>0</v>
      </c>
      <c r="L204" s="110">
        <v>55</v>
      </c>
      <c r="M204" s="110">
        <v>0</v>
      </c>
      <c r="N204" s="110">
        <v>0</v>
      </c>
    </row>
    <row r="205" spans="1:14" x14ac:dyDescent="0.25">
      <c r="A205">
        <v>50123</v>
      </c>
      <c r="B205" t="s">
        <v>5534</v>
      </c>
      <c r="C205" s="74">
        <v>27</v>
      </c>
      <c r="D205" t="s">
        <v>5770</v>
      </c>
      <c r="E205" t="s">
        <v>1966</v>
      </c>
      <c r="F205" t="s">
        <v>5771</v>
      </c>
      <c r="G205" t="s">
        <v>1921</v>
      </c>
      <c r="H205" t="s">
        <v>5772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  <c r="N205" s="110">
        <v>0</v>
      </c>
    </row>
    <row r="206" spans="1:14" x14ac:dyDescent="0.25">
      <c r="A206">
        <v>50124</v>
      </c>
      <c r="B206" t="s">
        <v>5534</v>
      </c>
      <c r="C206" s="74">
        <v>27</v>
      </c>
      <c r="D206" t="s">
        <v>501</v>
      </c>
      <c r="E206" t="s">
        <v>3309</v>
      </c>
      <c r="F206" t="s">
        <v>3310</v>
      </c>
      <c r="G206" t="s">
        <v>1921</v>
      </c>
      <c r="H206" t="s">
        <v>255</v>
      </c>
      <c r="I206" s="110">
        <v>300</v>
      </c>
      <c r="J206" s="110">
        <v>0</v>
      </c>
      <c r="K206" s="110">
        <v>0</v>
      </c>
      <c r="L206" s="110">
        <v>0</v>
      </c>
      <c r="M206" s="110">
        <v>0</v>
      </c>
      <c r="N206" s="110">
        <v>0</v>
      </c>
    </row>
    <row r="207" spans="1:14" x14ac:dyDescent="0.25">
      <c r="A207">
        <v>50125</v>
      </c>
      <c r="B207" t="s">
        <v>5534</v>
      </c>
      <c r="C207" s="74">
        <v>27</v>
      </c>
      <c r="D207" t="s">
        <v>3311</v>
      </c>
      <c r="E207" t="s">
        <v>3312</v>
      </c>
      <c r="F207" t="s">
        <v>3313</v>
      </c>
      <c r="G207" t="s">
        <v>1921</v>
      </c>
      <c r="H207" t="s">
        <v>3314</v>
      </c>
      <c r="I207" s="110">
        <v>2490.56</v>
      </c>
      <c r="J207" s="110">
        <v>0</v>
      </c>
      <c r="K207" s="110">
        <v>65</v>
      </c>
      <c r="L207" s="110">
        <v>0</v>
      </c>
      <c r="M207" s="110">
        <v>0</v>
      </c>
      <c r="N207" s="110">
        <v>17.149999999999999</v>
      </c>
    </row>
    <row r="208" spans="1:14" x14ac:dyDescent="0.25">
      <c r="A208">
        <v>50127</v>
      </c>
      <c r="B208" t="s">
        <v>5534</v>
      </c>
      <c r="C208" s="74">
        <v>27</v>
      </c>
      <c r="D208" t="s">
        <v>3315</v>
      </c>
      <c r="E208" t="s">
        <v>3316</v>
      </c>
      <c r="F208" t="s">
        <v>3313</v>
      </c>
      <c r="G208" t="s">
        <v>1921</v>
      </c>
      <c r="H208" t="s">
        <v>3317</v>
      </c>
      <c r="I208" s="110">
        <v>1175</v>
      </c>
      <c r="J208" s="110">
        <v>0</v>
      </c>
      <c r="K208" s="110">
        <v>0</v>
      </c>
      <c r="L208" s="110">
        <v>0</v>
      </c>
      <c r="M208" s="110">
        <v>0</v>
      </c>
      <c r="N208" s="110">
        <v>0</v>
      </c>
    </row>
    <row r="209" spans="1:14" x14ac:dyDescent="0.25">
      <c r="A209">
        <v>50128</v>
      </c>
      <c r="B209" t="s">
        <v>5534</v>
      </c>
      <c r="C209" s="74">
        <v>27</v>
      </c>
      <c r="D209" t="s">
        <v>3318</v>
      </c>
      <c r="E209" t="s">
        <v>3319</v>
      </c>
      <c r="F209" t="s">
        <v>3313</v>
      </c>
      <c r="G209" t="s">
        <v>1921</v>
      </c>
      <c r="H209" t="s">
        <v>3320</v>
      </c>
      <c r="I209" s="110">
        <v>1263.5999999999999</v>
      </c>
      <c r="J209" s="110">
        <v>0</v>
      </c>
      <c r="K209" s="110">
        <v>0</v>
      </c>
      <c r="L209" s="110">
        <v>0</v>
      </c>
      <c r="M209" s="110">
        <v>0</v>
      </c>
      <c r="N209" s="110">
        <v>0</v>
      </c>
    </row>
    <row r="210" spans="1:14" x14ac:dyDescent="0.25">
      <c r="A210">
        <v>50129</v>
      </c>
      <c r="B210" t="s">
        <v>5534</v>
      </c>
      <c r="C210" s="74">
        <v>27</v>
      </c>
      <c r="D210" t="s">
        <v>5773</v>
      </c>
      <c r="E210" t="s">
        <v>5774</v>
      </c>
      <c r="F210" t="s">
        <v>3326</v>
      </c>
      <c r="G210" t="s">
        <v>1921</v>
      </c>
      <c r="H210" t="s">
        <v>5775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  <c r="N210" s="110">
        <v>0</v>
      </c>
    </row>
    <row r="211" spans="1:14" x14ac:dyDescent="0.25">
      <c r="A211">
        <v>50130</v>
      </c>
      <c r="B211" t="s">
        <v>5534</v>
      </c>
      <c r="C211" s="74">
        <v>27</v>
      </c>
      <c r="D211" t="s">
        <v>1626</v>
      </c>
      <c r="E211" t="s">
        <v>5776</v>
      </c>
      <c r="F211" t="s">
        <v>3326</v>
      </c>
      <c r="G211" t="s">
        <v>1921</v>
      </c>
      <c r="H211" t="s">
        <v>5777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  <c r="N211" s="110">
        <v>0</v>
      </c>
    </row>
    <row r="212" spans="1:14" x14ac:dyDescent="0.25">
      <c r="A212">
        <v>50133</v>
      </c>
      <c r="B212" t="s">
        <v>5534</v>
      </c>
      <c r="C212" s="74">
        <v>27</v>
      </c>
      <c r="D212" t="s">
        <v>5778</v>
      </c>
      <c r="E212" t="s">
        <v>5779</v>
      </c>
      <c r="F212" t="s">
        <v>3326</v>
      </c>
      <c r="G212" t="s">
        <v>1921</v>
      </c>
      <c r="H212" t="s">
        <v>5780</v>
      </c>
      <c r="I212" s="110">
        <v>250</v>
      </c>
      <c r="J212" s="110">
        <v>0</v>
      </c>
      <c r="K212" s="110">
        <v>0</v>
      </c>
      <c r="L212" s="110">
        <v>0</v>
      </c>
      <c r="M212" s="110">
        <v>0</v>
      </c>
      <c r="N212" s="110">
        <v>0</v>
      </c>
    </row>
    <row r="213" spans="1:14" x14ac:dyDescent="0.25">
      <c r="A213">
        <v>50134</v>
      </c>
      <c r="B213" t="s">
        <v>5534</v>
      </c>
      <c r="C213" s="74">
        <v>27</v>
      </c>
      <c r="D213" t="s">
        <v>5781</v>
      </c>
      <c r="E213" t="s">
        <v>5782</v>
      </c>
      <c r="F213" t="s">
        <v>3326</v>
      </c>
      <c r="G213" t="s">
        <v>1921</v>
      </c>
      <c r="H213" t="s">
        <v>5783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  <c r="N213" s="110">
        <v>0</v>
      </c>
    </row>
    <row r="214" spans="1:14" x14ac:dyDescent="0.25">
      <c r="A214">
        <v>50135</v>
      </c>
      <c r="B214" t="s">
        <v>5534</v>
      </c>
      <c r="C214" s="74">
        <v>27</v>
      </c>
      <c r="D214" t="s">
        <v>5784</v>
      </c>
      <c r="E214" t="s">
        <v>5785</v>
      </c>
      <c r="F214" t="s">
        <v>3326</v>
      </c>
      <c r="G214" t="s">
        <v>1921</v>
      </c>
      <c r="H214" t="s">
        <v>5786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  <c r="N214" s="110">
        <v>0</v>
      </c>
    </row>
    <row r="215" spans="1:14" x14ac:dyDescent="0.25">
      <c r="A215">
        <v>50137</v>
      </c>
      <c r="B215" t="s">
        <v>5534</v>
      </c>
      <c r="C215" s="74">
        <v>27</v>
      </c>
      <c r="D215" t="s">
        <v>3321</v>
      </c>
      <c r="E215" t="s">
        <v>3322</v>
      </c>
      <c r="F215" t="s">
        <v>3323</v>
      </c>
      <c r="G215" t="s">
        <v>1921</v>
      </c>
      <c r="H215" t="s">
        <v>344</v>
      </c>
      <c r="I215" s="110">
        <v>18528.03</v>
      </c>
      <c r="J215" s="110">
        <v>0</v>
      </c>
      <c r="K215" s="110">
        <v>0</v>
      </c>
      <c r="L215" s="110">
        <v>0</v>
      </c>
      <c r="M215" s="110">
        <v>0</v>
      </c>
      <c r="N215" s="110">
        <v>0</v>
      </c>
    </row>
    <row r="216" spans="1:14" x14ac:dyDescent="0.25">
      <c r="A216">
        <v>50138</v>
      </c>
      <c r="B216" t="s">
        <v>5534</v>
      </c>
      <c r="C216" s="74">
        <v>27</v>
      </c>
      <c r="D216" t="s">
        <v>3324</v>
      </c>
      <c r="E216" t="s">
        <v>3325</v>
      </c>
      <c r="F216" t="s">
        <v>3326</v>
      </c>
      <c r="G216" t="s">
        <v>1921</v>
      </c>
      <c r="H216" t="s">
        <v>3327</v>
      </c>
      <c r="I216" s="110">
        <v>1226</v>
      </c>
      <c r="J216" s="110">
        <v>0</v>
      </c>
      <c r="K216" s="110">
        <v>222.4</v>
      </c>
      <c r="L216" s="110">
        <v>50</v>
      </c>
      <c r="M216" s="110">
        <v>0</v>
      </c>
      <c r="N216" s="110">
        <v>0</v>
      </c>
    </row>
    <row r="217" spans="1:14" x14ac:dyDescent="0.25">
      <c r="A217">
        <v>520066</v>
      </c>
      <c r="B217" t="s">
        <v>5515</v>
      </c>
      <c r="C217" s="74">
        <v>5</v>
      </c>
      <c r="D217" t="s">
        <v>5787</v>
      </c>
      <c r="E217" t="s">
        <v>5788</v>
      </c>
      <c r="F217" t="s">
        <v>5789</v>
      </c>
      <c r="G217" t="s">
        <v>5685</v>
      </c>
      <c r="H217" t="s">
        <v>5790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  <c r="N217" s="110">
        <v>0</v>
      </c>
    </row>
    <row r="218" spans="1:14" x14ac:dyDescent="0.25">
      <c r="A218">
        <v>50142</v>
      </c>
      <c r="B218" t="s">
        <v>5534</v>
      </c>
      <c r="C218" s="74">
        <v>27</v>
      </c>
      <c r="D218" t="s">
        <v>605</v>
      </c>
      <c r="E218" t="s">
        <v>5791</v>
      </c>
      <c r="F218" t="s">
        <v>3326</v>
      </c>
      <c r="G218" t="s">
        <v>1921</v>
      </c>
      <c r="H218" t="s">
        <v>5792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  <c r="N218" s="110">
        <v>0</v>
      </c>
    </row>
    <row r="219" spans="1:14" x14ac:dyDescent="0.25">
      <c r="A219">
        <v>50145</v>
      </c>
      <c r="B219" t="s">
        <v>5534</v>
      </c>
      <c r="C219" s="74">
        <v>27</v>
      </c>
      <c r="D219" t="s">
        <v>3328</v>
      </c>
      <c r="E219" t="s">
        <v>3329</v>
      </c>
      <c r="F219" t="s">
        <v>3326</v>
      </c>
      <c r="G219" t="s">
        <v>1921</v>
      </c>
      <c r="H219" t="s">
        <v>3330</v>
      </c>
      <c r="I219" s="110">
        <v>0</v>
      </c>
      <c r="J219" s="110">
        <v>0</v>
      </c>
      <c r="K219" s="110">
        <v>128</v>
      </c>
      <c r="L219" s="110">
        <v>155</v>
      </c>
      <c r="M219" s="110">
        <v>0</v>
      </c>
      <c r="N219" s="110">
        <v>0</v>
      </c>
    </row>
    <row r="220" spans="1:14" x14ac:dyDescent="0.25">
      <c r="A220">
        <v>50146</v>
      </c>
      <c r="B220" t="s">
        <v>5534</v>
      </c>
      <c r="C220" s="74">
        <v>27</v>
      </c>
      <c r="D220" t="s">
        <v>501</v>
      </c>
      <c r="E220" t="s">
        <v>5793</v>
      </c>
      <c r="F220" t="s">
        <v>5794</v>
      </c>
      <c r="G220" t="s">
        <v>1921</v>
      </c>
      <c r="H220" t="s">
        <v>5795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  <c r="N220" s="110">
        <v>0</v>
      </c>
    </row>
    <row r="221" spans="1:14" x14ac:dyDescent="0.25">
      <c r="A221">
        <v>50147</v>
      </c>
      <c r="B221" t="s">
        <v>5534</v>
      </c>
      <c r="C221" s="74">
        <v>27</v>
      </c>
      <c r="D221" t="s">
        <v>5796</v>
      </c>
      <c r="E221" t="s">
        <v>5797</v>
      </c>
      <c r="F221" t="s">
        <v>5798</v>
      </c>
      <c r="G221" t="s">
        <v>1921</v>
      </c>
      <c r="H221" t="s">
        <v>5799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  <c r="N221" s="110">
        <v>0</v>
      </c>
    </row>
    <row r="222" spans="1:14" x14ac:dyDescent="0.25">
      <c r="A222">
        <v>50150</v>
      </c>
      <c r="B222" t="s">
        <v>5534</v>
      </c>
      <c r="C222" s="74">
        <v>27</v>
      </c>
      <c r="D222" t="s">
        <v>501</v>
      </c>
      <c r="E222" t="s">
        <v>3331</v>
      </c>
      <c r="F222" t="s">
        <v>3332</v>
      </c>
      <c r="G222" t="s">
        <v>1921</v>
      </c>
      <c r="H222" t="s">
        <v>256</v>
      </c>
      <c r="I222" s="110">
        <v>1700</v>
      </c>
      <c r="J222" s="110">
        <v>0</v>
      </c>
      <c r="K222" s="110">
        <v>148</v>
      </c>
      <c r="L222" s="110">
        <v>205</v>
      </c>
      <c r="M222" s="110">
        <v>0</v>
      </c>
      <c r="N222" s="110">
        <v>0</v>
      </c>
    </row>
    <row r="223" spans="1:14" x14ac:dyDescent="0.25">
      <c r="A223">
        <v>50151</v>
      </c>
      <c r="B223" t="s">
        <v>5534</v>
      </c>
      <c r="C223" s="74">
        <v>27</v>
      </c>
      <c r="D223" t="s">
        <v>3333</v>
      </c>
      <c r="E223" t="s">
        <v>3334</v>
      </c>
      <c r="F223" t="s">
        <v>3335</v>
      </c>
      <c r="G223" t="s">
        <v>1921</v>
      </c>
      <c r="H223" t="s">
        <v>3336</v>
      </c>
      <c r="I223" s="110">
        <v>3460.18</v>
      </c>
      <c r="J223" s="110">
        <v>0</v>
      </c>
      <c r="K223" s="110">
        <v>768</v>
      </c>
      <c r="L223" s="110">
        <v>225</v>
      </c>
      <c r="M223" s="110">
        <v>0</v>
      </c>
      <c r="N223" s="110">
        <v>50</v>
      </c>
    </row>
    <row r="224" spans="1:14" x14ac:dyDescent="0.25">
      <c r="A224">
        <v>50152</v>
      </c>
      <c r="B224" t="s">
        <v>5534</v>
      </c>
      <c r="C224" s="74">
        <v>27</v>
      </c>
      <c r="D224" t="s">
        <v>501</v>
      </c>
      <c r="E224" t="s">
        <v>3322</v>
      </c>
      <c r="F224" t="s">
        <v>3337</v>
      </c>
      <c r="G224" t="s">
        <v>1921</v>
      </c>
      <c r="H224" t="s">
        <v>3338</v>
      </c>
      <c r="I224" s="110">
        <v>53071.22</v>
      </c>
      <c r="J224" s="110">
        <v>40</v>
      </c>
      <c r="K224" s="110">
        <v>1283.9100000000001</v>
      </c>
      <c r="L224" s="110">
        <v>1079.67</v>
      </c>
      <c r="M224" s="110">
        <v>165</v>
      </c>
      <c r="N224" s="110">
        <v>911</v>
      </c>
    </row>
    <row r="225" spans="1:14" x14ac:dyDescent="0.25">
      <c r="A225">
        <v>50154</v>
      </c>
      <c r="B225" t="s">
        <v>5534</v>
      </c>
      <c r="C225" s="74">
        <v>27</v>
      </c>
      <c r="D225" t="s">
        <v>501</v>
      </c>
      <c r="E225" t="s">
        <v>5800</v>
      </c>
      <c r="F225" t="s">
        <v>4337</v>
      </c>
      <c r="G225" t="s">
        <v>1921</v>
      </c>
      <c r="H225" t="s">
        <v>5801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  <c r="N225" s="110">
        <v>0</v>
      </c>
    </row>
    <row r="226" spans="1:14" x14ac:dyDescent="0.25">
      <c r="A226">
        <v>50155</v>
      </c>
      <c r="B226" t="s">
        <v>5534</v>
      </c>
      <c r="C226" s="74">
        <v>27</v>
      </c>
      <c r="D226" t="s">
        <v>501</v>
      </c>
      <c r="E226" t="s">
        <v>3339</v>
      </c>
      <c r="F226" t="s">
        <v>3340</v>
      </c>
      <c r="G226" t="s">
        <v>1921</v>
      </c>
      <c r="H226" t="s">
        <v>259</v>
      </c>
      <c r="I226" s="110">
        <v>1720</v>
      </c>
      <c r="J226" s="110">
        <v>0</v>
      </c>
      <c r="K226" s="110">
        <v>284</v>
      </c>
      <c r="L226" s="110">
        <v>257</v>
      </c>
      <c r="M226" s="110">
        <v>0</v>
      </c>
      <c r="N226" s="110">
        <v>751</v>
      </c>
    </row>
    <row r="227" spans="1:14" x14ac:dyDescent="0.25">
      <c r="A227">
        <v>50157</v>
      </c>
      <c r="B227" t="s">
        <v>5534</v>
      </c>
      <c r="C227" s="74">
        <v>27</v>
      </c>
      <c r="D227" t="s">
        <v>501</v>
      </c>
      <c r="E227" t="s">
        <v>3341</v>
      </c>
      <c r="F227" t="s">
        <v>3240</v>
      </c>
      <c r="G227" t="s">
        <v>1921</v>
      </c>
      <c r="H227" t="s">
        <v>3342</v>
      </c>
      <c r="I227" s="110">
        <v>3000</v>
      </c>
      <c r="J227" s="110">
        <v>0</v>
      </c>
      <c r="K227" s="110">
        <v>717</v>
      </c>
      <c r="L227" s="110">
        <v>505</v>
      </c>
      <c r="M227" s="110">
        <v>0</v>
      </c>
      <c r="N227" s="110">
        <v>0</v>
      </c>
    </row>
    <row r="228" spans="1:14" x14ac:dyDescent="0.25">
      <c r="A228">
        <v>50158</v>
      </c>
      <c r="B228" t="s">
        <v>5534</v>
      </c>
      <c r="C228" s="74">
        <v>27</v>
      </c>
      <c r="D228" t="s">
        <v>501</v>
      </c>
      <c r="E228" t="s">
        <v>3343</v>
      </c>
      <c r="F228" t="s">
        <v>3344</v>
      </c>
      <c r="G228" t="s">
        <v>1921</v>
      </c>
      <c r="H228" t="s">
        <v>3345</v>
      </c>
      <c r="I228" s="110">
        <v>26398.95</v>
      </c>
      <c r="J228" s="110">
        <v>0</v>
      </c>
      <c r="K228" s="110">
        <v>415</v>
      </c>
      <c r="L228" s="110">
        <v>480</v>
      </c>
      <c r="M228" s="110">
        <v>100</v>
      </c>
      <c r="N228" s="110">
        <v>685</v>
      </c>
    </row>
    <row r="229" spans="1:14" x14ac:dyDescent="0.25">
      <c r="A229">
        <v>50159</v>
      </c>
      <c r="B229" t="s">
        <v>5534</v>
      </c>
      <c r="C229" s="74">
        <v>27</v>
      </c>
      <c r="D229" t="s">
        <v>3346</v>
      </c>
      <c r="E229" t="s">
        <v>3347</v>
      </c>
      <c r="F229" t="s">
        <v>3348</v>
      </c>
      <c r="G229" t="s">
        <v>1921</v>
      </c>
      <c r="H229" t="s">
        <v>3349</v>
      </c>
      <c r="I229" s="110">
        <v>3575</v>
      </c>
      <c r="J229" s="110">
        <v>0</v>
      </c>
      <c r="K229" s="110">
        <v>218</v>
      </c>
      <c r="L229" s="110">
        <v>255</v>
      </c>
      <c r="M229" s="110">
        <v>0</v>
      </c>
      <c r="N229" s="110">
        <v>0</v>
      </c>
    </row>
    <row r="230" spans="1:14" x14ac:dyDescent="0.25">
      <c r="A230">
        <v>50161</v>
      </c>
      <c r="B230" t="s">
        <v>5534</v>
      </c>
      <c r="C230" s="74">
        <v>27</v>
      </c>
      <c r="D230" t="s">
        <v>3350</v>
      </c>
      <c r="E230" t="s">
        <v>3351</v>
      </c>
      <c r="F230" t="s">
        <v>3352</v>
      </c>
      <c r="G230" t="s">
        <v>1921</v>
      </c>
      <c r="H230" t="s">
        <v>257</v>
      </c>
      <c r="I230" s="110">
        <v>365</v>
      </c>
      <c r="J230" s="110">
        <v>0</v>
      </c>
      <c r="K230" s="110">
        <v>0</v>
      </c>
      <c r="L230" s="110">
        <v>0</v>
      </c>
      <c r="M230" s="110">
        <v>0</v>
      </c>
      <c r="N230" s="110">
        <v>0</v>
      </c>
    </row>
    <row r="231" spans="1:14" x14ac:dyDescent="0.25">
      <c r="A231">
        <v>50162</v>
      </c>
      <c r="B231" t="s">
        <v>5534</v>
      </c>
      <c r="C231" s="74">
        <v>27</v>
      </c>
      <c r="D231" t="s">
        <v>501</v>
      </c>
      <c r="E231" t="s">
        <v>3353</v>
      </c>
      <c r="F231" t="s">
        <v>3354</v>
      </c>
      <c r="G231" t="s">
        <v>1921</v>
      </c>
      <c r="H231" t="s">
        <v>3355</v>
      </c>
      <c r="I231" s="110">
        <v>10416.700000000001</v>
      </c>
      <c r="J231" s="110">
        <v>16.649999999999999</v>
      </c>
      <c r="K231" s="110">
        <v>1131</v>
      </c>
      <c r="L231" s="110">
        <v>1006</v>
      </c>
      <c r="M231" s="110">
        <v>0</v>
      </c>
      <c r="N231" s="110">
        <v>0</v>
      </c>
    </row>
    <row r="232" spans="1:14" x14ac:dyDescent="0.25">
      <c r="A232">
        <v>50169</v>
      </c>
      <c r="B232" t="s">
        <v>5534</v>
      </c>
      <c r="C232" s="74">
        <v>27</v>
      </c>
      <c r="D232" t="s">
        <v>501</v>
      </c>
      <c r="E232" t="s">
        <v>3356</v>
      </c>
      <c r="F232" t="s">
        <v>3357</v>
      </c>
      <c r="G232" t="s">
        <v>1921</v>
      </c>
      <c r="H232" t="s">
        <v>3358</v>
      </c>
      <c r="I232" s="110">
        <v>6344</v>
      </c>
      <c r="J232" s="110">
        <v>0</v>
      </c>
      <c r="K232" s="110">
        <v>189</v>
      </c>
      <c r="L232" s="110">
        <v>183</v>
      </c>
      <c r="M232" s="110">
        <v>0</v>
      </c>
      <c r="N232" s="110">
        <v>149</v>
      </c>
    </row>
    <row r="233" spans="1:14" x14ac:dyDescent="0.25">
      <c r="A233">
        <v>50170</v>
      </c>
      <c r="B233" t="s">
        <v>5534</v>
      </c>
      <c r="C233" s="74">
        <v>27</v>
      </c>
      <c r="D233" t="s">
        <v>501</v>
      </c>
      <c r="E233" t="s">
        <v>3359</v>
      </c>
      <c r="F233" t="s">
        <v>3360</v>
      </c>
      <c r="G233" t="s">
        <v>1921</v>
      </c>
      <c r="H233" t="s">
        <v>458</v>
      </c>
      <c r="I233" s="110">
        <v>2285</v>
      </c>
      <c r="J233" s="110">
        <v>430.55</v>
      </c>
      <c r="K233" s="110">
        <v>100</v>
      </c>
      <c r="L233" s="110">
        <v>148</v>
      </c>
      <c r="M233" s="110">
        <v>0</v>
      </c>
      <c r="N233" s="110">
        <v>127</v>
      </c>
    </row>
    <row r="234" spans="1:14" x14ac:dyDescent="0.25">
      <c r="A234">
        <v>50174</v>
      </c>
      <c r="B234" t="s">
        <v>5534</v>
      </c>
      <c r="C234" s="74">
        <v>27</v>
      </c>
      <c r="D234" t="s">
        <v>3361</v>
      </c>
      <c r="E234" t="s">
        <v>3362</v>
      </c>
      <c r="F234" t="s">
        <v>3363</v>
      </c>
      <c r="G234" t="s">
        <v>1921</v>
      </c>
      <c r="H234" t="s">
        <v>3364</v>
      </c>
      <c r="I234" s="110">
        <v>0</v>
      </c>
      <c r="J234" s="110">
        <v>0</v>
      </c>
      <c r="K234" s="110">
        <v>184</v>
      </c>
      <c r="L234" s="110">
        <v>32</v>
      </c>
      <c r="M234" s="110">
        <v>0</v>
      </c>
      <c r="N234" s="110">
        <v>0</v>
      </c>
    </row>
    <row r="235" spans="1:14" x14ac:dyDescent="0.25">
      <c r="A235">
        <v>50176</v>
      </c>
      <c r="B235" t="s">
        <v>5534</v>
      </c>
      <c r="C235" s="74">
        <v>27</v>
      </c>
      <c r="D235" t="s">
        <v>3365</v>
      </c>
      <c r="E235" t="s">
        <v>3366</v>
      </c>
      <c r="F235" t="s">
        <v>3363</v>
      </c>
      <c r="G235" t="s">
        <v>1921</v>
      </c>
      <c r="H235" t="s">
        <v>3367</v>
      </c>
      <c r="I235" s="110">
        <v>4500</v>
      </c>
      <c r="J235" s="110">
        <v>0</v>
      </c>
      <c r="K235" s="110">
        <v>287</v>
      </c>
      <c r="L235" s="110">
        <v>135</v>
      </c>
      <c r="M235" s="110">
        <v>0</v>
      </c>
      <c r="N235" s="110">
        <v>25</v>
      </c>
    </row>
    <row r="236" spans="1:14" x14ac:dyDescent="0.25">
      <c r="A236">
        <v>50177</v>
      </c>
      <c r="B236" t="s">
        <v>5534</v>
      </c>
      <c r="C236" s="74">
        <v>27</v>
      </c>
      <c r="D236" t="s">
        <v>2645</v>
      </c>
      <c r="E236" t="s">
        <v>3368</v>
      </c>
      <c r="F236" t="s">
        <v>3363</v>
      </c>
      <c r="G236" t="s">
        <v>1921</v>
      </c>
      <c r="H236" t="s">
        <v>260</v>
      </c>
      <c r="I236" s="110">
        <v>2000</v>
      </c>
      <c r="J236" s="110">
        <v>84.19</v>
      </c>
      <c r="K236" s="110">
        <v>1214</v>
      </c>
      <c r="L236" s="110">
        <v>642</v>
      </c>
      <c r="M236" s="110">
        <v>0</v>
      </c>
      <c r="N236" s="110">
        <v>40</v>
      </c>
    </row>
    <row r="237" spans="1:14" x14ac:dyDescent="0.25">
      <c r="A237">
        <v>50182</v>
      </c>
      <c r="B237" t="s">
        <v>5534</v>
      </c>
      <c r="C237" s="74">
        <v>27</v>
      </c>
      <c r="D237" t="s">
        <v>501</v>
      </c>
      <c r="E237" t="s">
        <v>3369</v>
      </c>
      <c r="F237" t="s">
        <v>3370</v>
      </c>
      <c r="G237" t="s">
        <v>1921</v>
      </c>
      <c r="H237" t="s">
        <v>3371</v>
      </c>
      <c r="I237" s="110">
        <v>2250</v>
      </c>
      <c r="J237" s="110">
        <v>226.5</v>
      </c>
      <c r="K237" s="110">
        <v>185</v>
      </c>
      <c r="L237" s="110">
        <v>95</v>
      </c>
      <c r="M237" s="110">
        <v>90</v>
      </c>
      <c r="N237" s="110">
        <v>68</v>
      </c>
    </row>
    <row r="238" spans="1:14" x14ac:dyDescent="0.25">
      <c r="A238">
        <v>50185</v>
      </c>
      <c r="B238" t="s">
        <v>5534</v>
      </c>
      <c r="C238" s="74">
        <v>27</v>
      </c>
      <c r="D238" t="s">
        <v>5802</v>
      </c>
      <c r="E238" t="s">
        <v>5803</v>
      </c>
      <c r="F238" t="s">
        <v>5804</v>
      </c>
      <c r="G238" t="s">
        <v>1921</v>
      </c>
      <c r="H238" t="s">
        <v>5805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  <c r="N238" s="110">
        <v>0</v>
      </c>
    </row>
    <row r="239" spans="1:14" x14ac:dyDescent="0.25">
      <c r="A239">
        <v>50186</v>
      </c>
      <c r="B239" t="s">
        <v>5534</v>
      </c>
      <c r="C239" s="74">
        <v>27</v>
      </c>
      <c r="D239" t="s">
        <v>501</v>
      </c>
      <c r="E239" t="s">
        <v>3372</v>
      </c>
      <c r="F239" t="s">
        <v>3373</v>
      </c>
      <c r="G239" t="s">
        <v>1921</v>
      </c>
      <c r="H239" t="s">
        <v>3374</v>
      </c>
      <c r="I239" s="110">
        <v>0</v>
      </c>
      <c r="J239" s="110">
        <v>0</v>
      </c>
      <c r="K239" s="110">
        <v>78</v>
      </c>
      <c r="L239" s="110">
        <v>45</v>
      </c>
      <c r="M239" s="110">
        <v>0</v>
      </c>
      <c r="N239" s="110">
        <v>0</v>
      </c>
    </row>
    <row r="240" spans="1:14" x14ac:dyDescent="0.25">
      <c r="A240">
        <v>50190</v>
      </c>
      <c r="B240" t="s">
        <v>5534</v>
      </c>
      <c r="C240" s="74">
        <v>27</v>
      </c>
      <c r="D240" t="s">
        <v>5806</v>
      </c>
      <c r="E240" t="s">
        <v>5807</v>
      </c>
      <c r="F240" t="s">
        <v>5808</v>
      </c>
      <c r="G240" t="s">
        <v>1921</v>
      </c>
      <c r="H240" t="s">
        <v>5809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  <c r="N240" s="110">
        <v>0</v>
      </c>
    </row>
    <row r="241" spans="1:14" x14ac:dyDescent="0.25">
      <c r="A241">
        <v>50192</v>
      </c>
      <c r="B241" t="s">
        <v>5534</v>
      </c>
      <c r="C241" s="74">
        <v>27</v>
      </c>
      <c r="D241" t="s">
        <v>5810</v>
      </c>
      <c r="E241" t="s">
        <v>5811</v>
      </c>
      <c r="F241" t="s">
        <v>5812</v>
      </c>
      <c r="G241" t="s">
        <v>1921</v>
      </c>
      <c r="H241" t="s">
        <v>5813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  <c r="N241" s="110">
        <v>0</v>
      </c>
    </row>
    <row r="242" spans="1:14" x14ac:dyDescent="0.25">
      <c r="A242">
        <v>50193</v>
      </c>
      <c r="B242" t="s">
        <v>5534</v>
      </c>
      <c r="C242" s="74">
        <v>27</v>
      </c>
      <c r="D242" t="s">
        <v>501</v>
      </c>
      <c r="E242" t="s">
        <v>3375</v>
      </c>
      <c r="F242" t="s">
        <v>3376</v>
      </c>
      <c r="G242" t="s">
        <v>1921</v>
      </c>
      <c r="H242" t="s">
        <v>3377</v>
      </c>
      <c r="I242" s="110">
        <v>3000</v>
      </c>
      <c r="J242" s="110">
        <v>309</v>
      </c>
      <c r="K242" s="110">
        <v>493</v>
      </c>
      <c r="L242" s="110">
        <v>530</v>
      </c>
      <c r="M242" s="110">
        <v>245.41</v>
      </c>
      <c r="N242" s="110">
        <v>581</v>
      </c>
    </row>
    <row r="243" spans="1:14" x14ac:dyDescent="0.25">
      <c r="A243">
        <v>50194</v>
      </c>
      <c r="B243" t="s">
        <v>5534</v>
      </c>
      <c r="C243" s="74">
        <v>27</v>
      </c>
      <c r="D243" t="s">
        <v>3378</v>
      </c>
      <c r="E243" t="s">
        <v>3379</v>
      </c>
      <c r="F243" t="s">
        <v>3380</v>
      </c>
      <c r="G243" t="s">
        <v>1921</v>
      </c>
      <c r="H243" t="s">
        <v>3381</v>
      </c>
      <c r="I243" s="110">
        <v>4583.3599999999997</v>
      </c>
      <c r="J243" s="110">
        <v>0</v>
      </c>
      <c r="K243" s="110">
        <v>95</v>
      </c>
      <c r="L243" s="110">
        <v>85</v>
      </c>
      <c r="M243" s="110">
        <v>0</v>
      </c>
      <c r="N243" s="110">
        <v>0</v>
      </c>
    </row>
    <row r="244" spans="1:14" x14ac:dyDescent="0.25">
      <c r="A244">
        <v>50195</v>
      </c>
      <c r="B244" t="s">
        <v>5534</v>
      </c>
      <c r="C244" s="74">
        <v>27</v>
      </c>
      <c r="D244" t="s">
        <v>3382</v>
      </c>
      <c r="E244" t="s">
        <v>3383</v>
      </c>
      <c r="F244" t="s">
        <v>3384</v>
      </c>
      <c r="G244" t="s">
        <v>1921</v>
      </c>
      <c r="H244" t="s">
        <v>3385</v>
      </c>
      <c r="I244" s="110">
        <v>4400</v>
      </c>
      <c r="J244" s="110">
        <v>0</v>
      </c>
      <c r="K244" s="110">
        <v>550</v>
      </c>
      <c r="L244" s="110">
        <v>400</v>
      </c>
      <c r="M244" s="110">
        <v>0</v>
      </c>
      <c r="N244" s="110">
        <v>500</v>
      </c>
    </row>
    <row r="245" spans="1:14" x14ac:dyDescent="0.25">
      <c r="A245">
        <v>50196</v>
      </c>
      <c r="B245" t="s">
        <v>5534</v>
      </c>
      <c r="C245" s="74">
        <v>27</v>
      </c>
      <c r="D245" t="s">
        <v>501</v>
      </c>
      <c r="E245" t="s">
        <v>5814</v>
      </c>
      <c r="F245" t="s">
        <v>3412</v>
      </c>
      <c r="G245" t="s">
        <v>1921</v>
      </c>
      <c r="H245" t="s">
        <v>5815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  <c r="N245" s="110">
        <v>0</v>
      </c>
    </row>
    <row r="246" spans="1:14" x14ac:dyDescent="0.25">
      <c r="A246">
        <v>50200</v>
      </c>
      <c r="B246" t="s">
        <v>5534</v>
      </c>
      <c r="C246" s="74">
        <v>27</v>
      </c>
      <c r="D246" t="s">
        <v>501</v>
      </c>
      <c r="E246" t="s">
        <v>5816</v>
      </c>
      <c r="F246" t="s">
        <v>3422</v>
      </c>
      <c r="G246" t="s">
        <v>1921</v>
      </c>
      <c r="H246" t="s">
        <v>5817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  <c r="N246" s="110">
        <v>0</v>
      </c>
    </row>
    <row r="247" spans="1:14" x14ac:dyDescent="0.25">
      <c r="A247">
        <v>50201</v>
      </c>
      <c r="B247" t="s">
        <v>5534</v>
      </c>
      <c r="C247" s="74">
        <v>27</v>
      </c>
      <c r="D247" t="s">
        <v>3386</v>
      </c>
      <c r="E247" t="s">
        <v>3387</v>
      </c>
      <c r="F247" t="s">
        <v>3388</v>
      </c>
      <c r="G247" t="s">
        <v>1921</v>
      </c>
      <c r="H247" t="s">
        <v>3389</v>
      </c>
      <c r="I247" s="110">
        <v>2456</v>
      </c>
      <c r="J247" s="110">
        <v>0</v>
      </c>
      <c r="K247" s="110">
        <v>0</v>
      </c>
      <c r="L247" s="110">
        <v>0</v>
      </c>
      <c r="M247" s="110">
        <v>0</v>
      </c>
      <c r="N247" s="110">
        <v>0</v>
      </c>
    </row>
    <row r="248" spans="1:14" x14ac:dyDescent="0.25">
      <c r="A248">
        <v>520067</v>
      </c>
      <c r="B248" t="s">
        <v>5515</v>
      </c>
      <c r="C248" s="74">
        <v>5</v>
      </c>
      <c r="D248" t="s">
        <v>5818</v>
      </c>
      <c r="E248" t="s">
        <v>5112</v>
      </c>
      <c r="F248" t="s">
        <v>5113</v>
      </c>
      <c r="G248" t="s">
        <v>5620</v>
      </c>
      <c r="H248" t="s">
        <v>5819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  <c r="N248" s="110">
        <v>0</v>
      </c>
    </row>
    <row r="249" spans="1:14" x14ac:dyDescent="0.25">
      <c r="A249">
        <v>50204</v>
      </c>
      <c r="B249" t="s">
        <v>5534</v>
      </c>
      <c r="C249" s="74">
        <v>27</v>
      </c>
      <c r="D249" t="s">
        <v>5820</v>
      </c>
      <c r="E249" t="s">
        <v>5755</v>
      </c>
      <c r="F249" t="s">
        <v>3402</v>
      </c>
      <c r="G249" t="s">
        <v>1921</v>
      </c>
      <c r="H249" t="s">
        <v>5756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  <c r="N249" s="110">
        <v>0</v>
      </c>
    </row>
    <row r="250" spans="1:14" x14ac:dyDescent="0.25">
      <c r="A250">
        <v>50205</v>
      </c>
      <c r="B250" t="s">
        <v>5534</v>
      </c>
      <c r="C250" s="74">
        <v>27</v>
      </c>
      <c r="D250" t="s">
        <v>5821</v>
      </c>
      <c r="E250" t="s">
        <v>5822</v>
      </c>
      <c r="F250" t="s">
        <v>5823</v>
      </c>
      <c r="G250" t="s">
        <v>1921</v>
      </c>
      <c r="H250" t="s">
        <v>5824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  <c r="N250" s="110">
        <v>0</v>
      </c>
    </row>
    <row r="251" spans="1:14" x14ac:dyDescent="0.25">
      <c r="A251">
        <v>50206</v>
      </c>
      <c r="B251" t="s">
        <v>5534</v>
      </c>
      <c r="C251" s="74">
        <v>27</v>
      </c>
      <c r="D251" t="s">
        <v>3390</v>
      </c>
      <c r="E251" t="s">
        <v>3391</v>
      </c>
      <c r="F251" t="s">
        <v>3392</v>
      </c>
      <c r="G251" t="s">
        <v>1921</v>
      </c>
      <c r="H251" t="s">
        <v>3393</v>
      </c>
      <c r="I251" s="110">
        <v>2496</v>
      </c>
      <c r="J251" s="110">
        <v>0</v>
      </c>
      <c r="K251" s="110">
        <v>35</v>
      </c>
      <c r="L251" s="110">
        <v>0</v>
      </c>
      <c r="M251" s="110">
        <v>0</v>
      </c>
      <c r="N251" s="110">
        <v>0</v>
      </c>
    </row>
    <row r="252" spans="1:14" x14ac:dyDescent="0.25">
      <c r="A252">
        <v>50208</v>
      </c>
      <c r="B252" t="s">
        <v>5534</v>
      </c>
      <c r="C252" s="74">
        <v>27</v>
      </c>
      <c r="D252" t="s">
        <v>3394</v>
      </c>
      <c r="E252" t="s">
        <v>3395</v>
      </c>
      <c r="F252" t="s">
        <v>3326</v>
      </c>
      <c r="G252" t="s">
        <v>1921</v>
      </c>
      <c r="H252" t="s">
        <v>3396</v>
      </c>
      <c r="I252" s="110">
        <v>0</v>
      </c>
      <c r="J252" s="110">
        <v>0</v>
      </c>
      <c r="K252" s="110">
        <v>0</v>
      </c>
      <c r="L252" s="110">
        <v>500</v>
      </c>
      <c r="M252" s="110">
        <v>300</v>
      </c>
      <c r="N252" s="110">
        <v>0</v>
      </c>
    </row>
    <row r="253" spans="1:14" x14ac:dyDescent="0.25">
      <c r="A253">
        <v>50214</v>
      </c>
      <c r="B253" t="s">
        <v>5534</v>
      </c>
      <c r="C253" s="74">
        <v>27</v>
      </c>
      <c r="D253" t="s">
        <v>5825</v>
      </c>
      <c r="E253" t="s">
        <v>5826</v>
      </c>
      <c r="F253" t="s">
        <v>3326</v>
      </c>
      <c r="G253" t="s">
        <v>1921</v>
      </c>
      <c r="H253" t="s">
        <v>5827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  <c r="N253" s="110">
        <v>0</v>
      </c>
    </row>
    <row r="254" spans="1:14" x14ac:dyDescent="0.25">
      <c r="A254">
        <v>50219</v>
      </c>
      <c r="B254" t="s">
        <v>5534</v>
      </c>
      <c r="C254" s="74">
        <v>27</v>
      </c>
      <c r="D254" t="s">
        <v>3397</v>
      </c>
      <c r="E254" t="s">
        <v>3398</v>
      </c>
      <c r="F254" t="s">
        <v>3363</v>
      </c>
      <c r="G254" t="s">
        <v>1921</v>
      </c>
      <c r="H254" t="s">
        <v>3399</v>
      </c>
      <c r="I254" s="110">
        <v>18270</v>
      </c>
      <c r="J254" s="110">
        <v>0</v>
      </c>
      <c r="K254" s="110">
        <v>0</v>
      </c>
      <c r="L254" s="110">
        <v>0</v>
      </c>
      <c r="M254" s="110">
        <v>0</v>
      </c>
      <c r="N254" s="110">
        <v>0</v>
      </c>
    </row>
    <row r="255" spans="1:14" x14ac:dyDescent="0.25">
      <c r="A255">
        <v>50220</v>
      </c>
      <c r="B255" t="s">
        <v>5529</v>
      </c>
      <c r="C255" s="74">
        <v>4</v>
      </c>
      <c r="D255" t="s">
        <v>5083</v>
      </c>
      <c r="E255" t="s">
        <v>5084</v>
      </c>
      <c r="F255" t="s">
        <v>5052</v>
      </c>
      <c r="G255" t="s">
        <v>1921</v>
      </c>
      <c r="H255" t="s">
        <v>5085</v>
      </c>
      <c r="I255" s="110">
        <v>1200</v>
      </c>
      <c r="J255" s="110">
        <v>0</v>
      </c>
      <c r="K255" s="110">
        <v>0</v>
      </c>
      <c r="L255" s="110">
        <v>0</v>
      </c>
      <c r="M255" s="110">
        <v>0</v>
      </c>
      <c r="N255" s="110">
        <v>0</v>
      </c>
    </row>
    <row r="256" spans="1:14" x14ac:dyDescent="0.25">
      <c r="A256">
        <v>50225</v>
      </c>
      <c r="B256" t="s">
        <v>5534</v>
      </c>
      <c r="C256" s="74">
        <v>27</v>
      </c>
      <c r="D256" t="s">
        <v>5828</v>
      </c>
      <c r="E256" t="s">
        <v>5829</v>
      </c>
      <c r="F256" t="s">
        <v>3326</v>
      </c>
      <c r="G256" t="s">
        <v>1921</v>
      </c>
      <c r="H256" t="s">
        <v>5830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  <c r="N256" s="110">
        <v>0</v>
      </c>
    </row>
    <row r="257" spans="1:14" x14ac:dyDescent="0.25">
      <c r="A257">
        <v>50227</v>
      </c>
      <c r="B257" t="s">
        <v>5534</v>
      </c>
      <c r="C257" s="74">
        <v>27</v>
      </c>
      <c r="D257" t="s">
        <v>5831</v>
      </c>
      <c r="E257" t="s">
        <v>5832</v>
      </c>
      <c r="F257" t="s">
        <v>5833</v>
      </c>
      <c r="G257" t="s">
        <v>1921</v>
      </c>
      <c r="H257" t="s">
        <v>5834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  <c r="N257" s="110">
        <v>0</v>
      </c>
    </row>
    <row r="258" spans="1:14" x14ac:dyDescent="0.25">
      <c r="A258">
        <v>50231</v>
      </c>
      <c r="B258" t="s">
        <v>5534</v>
      </c>
      <c r="C258" s="74">
        <v>27</v>
      </c>
      <c r="D258" t="s">
        <v>5835</v>
      </c>
      <c r="E258" t="s">
        <v>5836</v>
      </c>
      <c r="F258" t="s">
        <v>5837</v>
      </c>
      <c r="G258" t="s">
        <v>1921</v>
      </c>
      <c r="H258" t="s">
        <v>5838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  <c r="N258" s="110">
        <v>0</v>
      </c>
    </row>
    <row r="259" spans="1:14" x14ac:dyDescent="0.25">
      <c r="A259">
        <v>210050</v>
      </c>
      <c r="B259" t="s">
        <v>5516</v>
      </c>
      <c r="C259" s="74">
        <v>6</v>
      </c>
      <c r="D259" t="s">
        <v>5839</v>
      </c>
      <c r="E259" t="s">
        <v>5840</v>
      </c>
      <c r="F259" t="s">
        <v>5841</v>
      </c>
      <c r="G259" t="s">
        <v>5842</v>
      </c>
      <c r="H259" t="s">
        <v>5843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  <c r="N259" s="110">
        <v>0</v>
      </c>
    </row>
    <row r="260" spans="1:14" x14ac:dyDescent="0.25">
      <c r="A260">
        <v>50242</v>
      </c>
      <c r="B260" t="s">
        <v>5529</v>
      </c>
      <c r="C260" s="74">
        <v>4</v>
      </c>
      <c r="D260" t="s">
        <v>3614</v>
      </c>
      <c r="E260" t="s">
        <v>5086</v>
      </c>
      <c r="F260" t="s">
        <v>5087</v>
      </c>
      <c r="G260" t="s">
        <v>1921</v>
      </c>
      <c r="H260" t="s">
        <v>5088</v>
      </c>
      <c r="I260" s="110">
        <v>1450.3</v>
      </c>
      <c r="J260" s="110">
        <v>0</v>
      </c>
      <c r="K260" s="110">
        <v>125</v>
      </c>
      <c r="L260" s="110">
        <v>125</v>
      </c>
      <c r="M260" s="110">
        <v>150</v>
      </c>
      <c r="N260" s="110">
        <v>650</v>
      </c>
    </row>
    <row r="261" spans="1:14" x14ac:dyDescent="0.25">
      <c r="A261">
        <v>50245</v>
      </c>
      <c r="B261" t="s">
        <v>5534</v>
      </c>
      <c r="C261" s="74">
        <v>27</v>
      </c>
      <c r="D261" t="s">
        <v>3400</v>
      </c>
      <c r="E261" t="s">
        <v>3401</v>
      </c>
      <c r="F261" t="s">
        <v>3402</v>
      </c>
      <c r="G261" t="s">
        <v>1921</v>
      </c>
      <c r="H261" t="s">
        <v>258</v>
      </c>
      <c r="I261" s="110">
        <v>0</v>
      </c>
      <c r="J261" s="110">
        <v>0</v>
      </c>
      <c r="K261" s="110">
        <v>200</v>
      </c>
      <c r="L261" s="110">
        <v>200</v>
      </c>
      <c r="M261" s="110">
        <v>0</v>
      </c>
      <c r="N261" s="110">
        <v>0</v>
      </c>
    </row>
    <row r="262" spans="1:14" x14ac:dyDescent="0.25">
      <c r="A262">
        <v>50248</v>
      </c>
      <c r="B262" t="s">
        <v>5534</v>
      </c>
      <c r="C262" s="74">
        <v>27</v>
      </c>
      <c r="D262" t="s">
        <v>5844</v>
      </c>
      <c r="E262" t="s">
        <v>5845</v>
      </c>
      <c r="F262" t="s">
        <v>3357</v>
      </c>
      <c r="G262" t="s">
        <v>1921</v>
      </c>
      <c r="H262" t="s">
        <v>5846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  <c r="N262" s="110">
        <v>0</v>
      </c>
    </row>
    <row r="263" spans="1:14" x14ac:dyDescent="0.25">
      <c r="A263">
        <v>210051</v>
      </c>
      <c r="B263" t="s">
        <v>5516</v>
      </c>
      <c r="C263" s="74">
        <v>6</v>
      </c>
      <c r="D263" t="s">
        <v>5847</v>
      </c>
      <c r="E263" t="s">
        <v>5848</v>
      </c>
      <c r="F263" t="s">
        <v>5849</v>
      </c>
      <c r="G263" t="s">
        <v>5842</v>
      </c>
      <c r="H263" t="s">
        <v>5850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  <c r="N263" s="110">
        <v>0</v>
      </c>
    </row>
    <row r="264" spans="1:14" x14ac:dyDescent="0.25">
      <c r="A264">
        <v>50253</v>
      </c>
      <c r="B264" t="s">
        <v>5534</v>
      </c>
      <c r="C264" s="74">
        <v>27</v>
      </c>
      <c r="D264" t="s">
        <v>5851</v>
      </c>
      <c r="E264" t="s">
        <v>5852</v>
      </c>
      <c r="F264" t="s">
        <v>5853</v>
      </c>
      <c r="G264" t="s">
        <v>1921</v>
      </c>
      <c r="H264" t="s">
        <v>5854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  <c r="N264" s="110">
        <v>0</v>
      </c>
    </row>
    <row r="265" spans="1:14" x14ac:dyDescent="0.25">
      <c r="A265">
        <v>50255</v>
      </c>
      <c r="B265" t="s">
        <v>5534</v>
      </c>
      <c r="C265" s="74">
        <v>27</v>
      </c>
      <c r="D265" t="s">
        <v>5855</v>
      </c>
      <c r="E265" t="s">
        <v>5856</v>
      </c>
      <c r="F265" t="s">
        <v>3422</v>
      </c>
      <c r="G265" t="s">
        <v>1921</v>
      </c>
      <c r="H265" t="s">
        <v>5857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  <c r="N265" s="110">
        <v>0</v>
      </c>
    </row>
    <row r="266" spans="1:14" x14ac:dyDescent="0.25">
      <c r="A266">
        <v>60076</v>
      </c>
      <c r="B266" t="s">
        <v>5517</v>
      </c>
      <c r="C266" s="74">
        <v>7</v>
      </c>
      <c r="D266" t="s">
        <v>5858</v>
      </c>
      <c r="E266" t="s">
        <v>5859</v>
      </c>
      <c r="F266" t="s">
        <v>5219</v>
      </c>
      <c r="G266" t="s">
        <v>5860</v>
      </c>
      <c r="H266" t="s">
        <v>5861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  <c r="N266" s="110">
        <v>0</v>
      </c>
    </row>
    <row r="267" spans="1:14" x14ac:dyDescent="0.25">
      <c r="A267">
        <v>60077</v>
      </c>
      <c r="B267" t="s">
        <v>5517</v>
      </c>
      <c r="C267" s="74">
        <v>7</v>
      </c>
      <c r="D267" t="s">
        <v>5862</v>
      </c>
      <c r="E267" t="s">
        <v>5863</v>
      </c>
      <c r="F267" t="s">
        <v>5238</v>
      </c>
      <c r="G267" t="s">
        <v>5860</v>
      </c>
      <c r="H267" t="s">
        <v>5864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  <c r="N267" s="110">
        <v>0</v>
      </c>
    </row>
    <row r="268" spans="1:14" x14ac:dyDescent="0.25">
      <c r="A268">
        <v>50267</v>
      </c>
      <c r="B268" t="s">
        <v>5534</v>
      </c>
      <c r="C268" s="74">
        <v>27</v>
      </c>
      <c r="D268" t="s">
        <v>5865</v>
      </c>
      <c r="F268" t="s">
        <v>3360</v>
      </c>
      <c r="G268" t="s">
        <v>1921</v>
      </c>
      <c r="H268" t="s">
        <v>5866</v>
      </c>
      <c r="I268" s="110">
        <v>199.5</v>
      </c>
      <c r="J268" s="110">
        <v>0</v>
      </c>
      <c r="K268" s="110">
        <v>0</v>
      </c>
      <c r="L268" s="110">
        <v>0</v>
      </c>
      <c r="M268" s="110">
        <v>0</v>
      </c>
      <c r="N268" s="110">
        <v>0</v>
      </c>
    </row>
    <row r="269" spans="1:14" x14ac:dyDescent="0.25">
      <c r="A269">
        <v>50270</v>
      </c>
      <c r="B269" t="s">
        <v>5534</v>
      </c>
      <c r="C269" s="74">
        <v>27</v>
      </c>
      <c r="D269" t="s">
        <v>3403</v>
      </c>
      <c r="E269" t="s">
        <v>3404</v>
      </c>
      <c r="F269" t="s">
        <v>3405</v>
      </c>
      <c r="G269" t="s">
        <v>1921</v>
      </c>
      <c r="H269" t="s">
        <v>3406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  <c r="N269" s="110">
        <v>85</v>
      </c>
    </row>
    <row r="270" spans="1:14" x14ac:dyDescent="0.25">
      <c r="A270">
        <v>50273</v>
      </c>
      <c r="B270" t="s">
        <v>5529</v>
      </c>
      <c r="C270" s="74">
        <v>4</v>
      </c>
      <c r="D270" t="s">
        <v>1258</v>
      </c>
      <c r="E270" t="s">
        <v>5867</v>
      </c>
      <c r="F270" t="s">
        <v>5691</v>
      </c>
      <c r="G270" t="s">
        <v>1921</v>
      </c>
      <c r="H270" t="s">
        <v>5868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  <c r="N270" s="110">
        <v>0</v>
      </c>
    </row>
    <row r="271" spans="1:14" x14ac:dyDescent="0.25">
      <c r="A271">
        <v>50274</v>
      </c>
      <c r="B271" t="s">
        <v>5534</v>
      </c>
      <c r="C271" s="74">
        <v>27</v>
      </c>
      <c r="D271" t="s">
        <v>5869</v>
      </c>
      <c r="E271" t="s">
        <v>3270</v>
      </c>
      <c r="F271" t="s">
        <v>658</v>
      </c>
      <c r="G271" t="s">
        <v>1921</v>
      </c>
      <c r="H271" t="s">
        <v>5870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  <c r="N271" s="110">
        <v>0</v>
      </c>
    </row>
    <row r="272" spans="1:14" x14ac:dyDescent="0.25">
      <c r="A272">
        <v>50281</v>
      </c>
      <c r="B272" t="s">
        <v>5534</v>
      </c>
      <c r="C272" s="74">
        <v>27</v>
      </c>
      <c r="D272" t="s">
        <v>5871</v>
      </c>
      <c r="E272" t="s">
        <v>5872</v>
      </c>
      <c r="F272" t="s">
        <v>5873</v>
      </c>
      <c r="G272" t="s">
        <v>1921</v>
      </c>
      <c r="H272" t="s">
        <v>5874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  <c r="N272" s="110">
        <v>0</v>
      </c>
    </row>
    <row r="273" spans="1:14" x14ac:dyDescent="0.25">
      <c r="A273">
        <v>50282</v>
      </c>
      <c r="B273" t="s">
        <v>5529</v>
      </c>
      <c r="C273" s="74">
        <v>4</v>
      </c>
      <c r="D273" t="s">
        <v>5875</v>
      </c>
      <c r="E273" t="s">
        <v>5876</v>
      </c>
      <c r="F273" t="s">
        <v>5041</v>
      </c>
      <c r="G273" t="s">
        <v>1921</v>
      </c>
      <c r="H273" t="s">
        <v>5877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  <c r="N273" s="110">
        <v>0</v>
      </c>
    </row>
    <row r="274" spans="1:14" x14ac:dyDescent="0.25">
      <c r="A274">
        <v>50283</v>
      </c>
      <c r="B274" t="s">
        <v>5534</v>
      </c>
      <c r="C274" s="74">
        <v>27</v>
      </c>
      <c r="D274" t="s">
        <v>5878</v>
      </c>
      <c r="E274" t="s">
        <v>5879</v>
      </c>
      <c r="F274" t="s">
        <v>3363</v>
      </c>
      <c r="G274" t="s">
        <v>1921</v>
      </c>
      <c r="H274" t="s">
        <v>5880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  <c r="N274" s="110">
        <v>0</v>
      </c>
    </row>
    <row r="275" spans="1:14" x14ac:dyDescent="0.25">
      <c r="A275">
        <v>50284</v>
      </c>
      <c r="B275" t="s">
        <v>5534</v>
      </c>
      <c r="C275" s="74">
        <v>27</v>
      </c>
      <c r="D275" t="s">
        <v>5881</v>
      </c>
      <c r="E275" t="s">
        <v>5882</v>
      </c>
      <c r="F275" t="s">
        <v>1621</v>
      </c>
      <c r="G275" t="s">
        <v>1921</v>
      </c>
      <c r="H275" t="s">
        <v>5883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  <c r="N275" s="110">
        <v>0</v>
      </c>
    </row>
    <row r="276" spans="1:14" x14ac:dyDescent="0.25">
      <c r="A276">
        <v>50287</v>
      </c>
      <c r="B276" t="s">
        <v>5534</v>
      </c>
      <c r="C276" s="74">
        <v>27</v>
      </c>
      <c r="D276" t="s">
        <v>5884</v>
      </c>
      <c r="E276" t="s">
        <v>3334</v>
      </c>
      <c r="F276" t="s">
        <v>3335</v>
      </c>
      <c r="G276" t="s">
        <v>1921</v>
      </c>
      <c r="H276" t="s">
        <v>3336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  <c r="N276" s="110">
        <v>0</v>
      </c>
    </row>
    <row r="277" spans="1:14" x14ac:dyDescent="0.25">
      <c r="A277">
        <v>50288</v>
      </c>
      <c r="B277" t="s">
        <v>5534</v>
      </c>
      <c r="C277" s="74">
        <v>27</v>
      </c>
      <c r="D277" t="s">
        <v>5885</v>
      </c>
      <c r="E277" t="s">
        <v>5886</v>
      </c>
      <c r="F277" t="s">
        <v>5887</v>
      </c>
      <c r="G277" t="s">
        <v>1921</v>
      </c>
      <c r="H277" t="s">
        <v>5888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  <c r="N277" s="110">
        <v>0</v>
      </c>
    </row>
    <row r="278" spans="1:14" x14ac:dyDescent="0.25">
      <c r="A278">
        <v>50290</v>
      </c>
      <c r="B278" t="s">
        <v>5534</v>
      </c>
      <c r="C278" s="74">
        <v>27</v>
      </c>
      <c r="D278" t="s">
        <v>3407</v>
      </c>
      <c r="E278" t="s">
        <v>3408</v>
      </c>
      <c r="F278" t="s">
        <v>3409</v>
      </c>
      <c r="G278" t="s">
        <v>1921</v>
      </c>
      <c r="H278" t="s">
        <v>3410</v>
      </c>
      <c r="I278" s="110">
        <v>1000</v>
      </c>
      <c r="J278" s="110">
        <v>0</v>
      </c>
      <c r="K278" s="110">
        <v>0</v>
      </c>
      <c r="L278" s="110">
        <v>0</v>
      </c>
      <c r="M278" s="110">
        <v>0</v>
      </c>
      <c r="N278" s="110">
        <v>0</v>
      </c>
    </row>
    <row r="279" spans="1:14" x14ac:dyDescent="0.25">
      <c r="A279">
        <v>50291</v>
      </c>
      <c r="B279" t="s">
        <v>5534</v>
      </c>
      <c r="C279" s="74">
        <v>27</v>
      </c>
      <c r="D279" t="s">
        <v>5889</v>
      </c>
      <c r="E279" t="s">
        <v>3383</v>
      </c>
      <c r="F279" t="s">
        <v>3384</v>
      </c>
      <c r="G279" t="s">
        <v>1921</v>
      </c>
      <c r="H279" t="s">
        <v>3385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  <c r="N279" s="110">
        <v>0</v>
      </c>
    </row>
    <row r="280" spans="1:14" x14ac:dyDescent="0.25">
      <c r="A280">
        <v>50292</v>
      </c>
      <c r="B280" t="s">
        <v>5534</v>
      </c>
      <c r="C280" s="74">
        <v>27</v>
      </c>
      <c r="D280" t="s">
        <v>5890</v>
      </c>
      <c r="E280" t="s">
        <v>5612</v>
      </c>
      <c r="F280" t="s">
        <v>3287</v>
      </c>
      <c r="G280" t="s">
        <v>1921</v>
      </c>
      <c r="H280" t="s">
        <v>5891</v>
      </c>
      <c r="I280" s="110">
        <v>825</v>
      </c>
      <c r="J280" s="110">
        <v>0</v>
      </c>
      <c r="K280" s="110">
        <v>0</v>
      </c>
      <c r="L280" s="110">
        <v>0</v>
      </c>
      <c r="M280" s="110">
        <v>0</v>
      </c>
      <c r="N280" s="110">
        <v>0</v>
      </c>
    </row>
    <row r="281" spans="1:14" x14ac:dyDescent="0.25">
      <c r="A281">
        <v>50294</v>
      </c>
      <c r="B281" t="s">
        <v>5529</v>
      </c>
      <c r="C281" s="74">
        <v>4</v>
      </c>
      <c r="D281" t="s">
        <v>5089</v>
      </c>
      <c r="E281" t="s">
        <v>5090</v>
      </c>
      <c r="F281" t="s">
        <v>5091</v>
      </c>
      <c r="G281" t="s">
        <v>1921</v>
      </c>
      <c r="H281" t="s">
        <v>5092</v>
      </c>
      <c r="I281" s="110">
        <v>3443.5</v>
      </c>
      <c r="J281" s="110">
        <v>0</v>
      </c>
      <c r="K281" s="110">
        <v>65</v>
      </c>
      <c r="L281" s="110">
        <v>125</v>
      </c>
      <c r="M281" s="110">
        <v>0</v>
      </c>
      <c r="N281" s="110">
        <v>175</v>
      </c>
    </row>
    <row r="282" spans="1:14" x14ac:dyDescent="0.25">
      <c r="A282">
        <v>50295</v>
      </c>
      <c r="B282" t="s">
        <v>5534</v>
      </c>
      <c r="C282" s="74">
        <v>27</v>
      </c>
      <c r="D282" t="s">
        <v>5892</v>
      </c>
      <c r="E282" t="s">
        <v>5893</v>
      </c>
      <c r="F282" t="s">
        <v>3360</v>
      </c>
      <c r="G282" t="s">
        <v>1921</v>
      </c>
      <c r="H282" t="s">
        <v>5894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  <c r="N282" s="110">
        <v>0</v>
      </c>
    </row>
    <row r="283" spans="1:14" x14ac:dyDescent="0.25">
      <c r="A283">
        <v>50298</v>
      </c>
      <c r="B283" t="s">
        <v>5529</v>
      </c>
      <c r="C283" s="74">
        <v>4</v>
      </c>
      <c r="D283" t="s">
        <v>5895</v>
      </c>
      <c r="E283" t="s">
        <v>5718</v>
      </c>
      <c r="F283" t="s">
        <v>4340</v>
      </c>
      <c r="G283" t="s">
        <v>1921</v>
      </c>
      <c r="H283" t="s">
        <v>5719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  <c r="N283" s="110">
        <v>0</v>
      </c>
    </row>
    <row r="284" spans="1:14" x14ac:dyDescent="0.25">
      <c r="A284">
        <v>50299</v>
      </c>
      <c r="B284" t="s">
        <v>5529</v>
      </c>
      <c r="C284" s="74">
        <v>4</v>
      </c>
      <c r="D284" t="s">
        <v>5093</v>
      </c>
      <c r="E284" t="s">
        <v>5094</v>
      </c>
      <c r="F284" t="s">
        <v>5038</v>
      </c>
      <c r="G284" t="s">
        <v>1921</v>
      </c>
      <c r="H284" t="s">
        <v>408</v>
      </c>
      <c r="I284" s="110">
        <v>275</v>
      </c>
      <c r="J284" s="110">
        <v>0</v>
      </c>
      <c r="K284" s="110">
        <v>0</v>
      </c>
      <c r="L284" s="110">
        <v>0</v>
      </c>
      <c r="M284" s="110">
        <v>0</v>
      </c>
      <c r="N284" s="110">
        <v>0</v>
      </c>
    </row>
    <row r="285" spans="1:14" x14ac:dyDescent="0.25">
      <c r="A285">
        <v>450009</v>
      </c>
      <c r="B285" t="s">
        <v>5517</v>
      </c>
      <c r="C285" s="74">
        <v>7</v>
      </c>
      <c r="D285" t="s">
        <v>5896</v>
      </c>
      <c r="E285" t="s">
        <v>5281</v>
      </c>
      <c r="F285" t="s">
        <v>5897</v>
      </c>
      <c r="G285" t="s">
        <v>5898</v>
      </c>
      <c r="H285" t="s">
        <v>5899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  <c r="N285" s="110">
        <v>0</v>
      </c>
    </row>
    <row r="286" spans="1:14" x14ac:dyDescent="0.25">
      <c r="A286">
        <v>50307</v>
      </c>
      <c r="B286" t="s">
        <v>5534</v>
      </c>
      <c r="C286" s="74">
        <v>27</v>
      </c>
      <c r="D286" t="s">
        <v>619</v>
      </c>
      <c r="E286" t="s">
        <v>3411</v>
      </c>
      <c r="F286" t="s">
        <v>3412</v>
      </c>
      <c r="G286" t="s">
        <v>1921</v>
      </c>
      <c r="H286" t="s">
        <v>261</v>
      </c>
      <c r="I286" s="110">
        <v>650</v>
      </c>
      <c r="J286" s="110">
        <v>0</v>
      </c>
      <c r="K286" s="110">
        <v>0</v>
      </c>
      <c r="L286" s="110">
        <v>0</v>
      </c>
      <c r="M286" s="110">
        <v>65</v>
      </c>
      <c r="N286" s="110">
        <v>0</v>
      </c>
    </row>
    <row r="287" spans="1:14" x14ac:dyDescent="0.25">
      <c r="A287">
        <v>50310</v>
      </c>
      <c r="B287" t="s">
        <v>5534</v>
      </c>
      <c r="C287" s="74">
        <v>27</v>
      </c>
      <c r="D287" t="s">
        <v>3413</v>
      </c>
      <c r="E287" t="s">
        <v>3414</v>
      </c>
      <c r="F287" t="s">
        <v>3273</v>
      </c>
      <c r="G287" t="s">
        <v>1921</v>
      </c>
      <c r="H287" t="s">
        <v>3415</v>
      </c>
      <c r="I287" s="110">
        <v>1200</v>
      </c>
      <c r="J287" s="110">
        <v>0</v>
      </c>
      <c r="K287" s="110">
        <v>0</v>
      </c>
      <c r="L287" s="110">
        <v>0</v>
      </c>
      <c r="M287" s="110">
        <v>0</v>
      </c>
      <c r="N287" s="110">
        <v>0</v>
      </c>
    </row>
    <row r="288" spans="1:14" x14ac:dyDescent="0.25">
      <c r="A288">
        <v>50313</v>
      </c>
      <c r="B288" t="s">
        <v>5534</v>
      </c>
      <c r="C288" s="74">
        <v>27</v>
      </c>
      <c r="D288" t="s">
        <v>5900</v>
      </c>
      <c r="E288" t="s">
        <v>5901</v>
      </c>
      <c r="F288" t="s">
        <v>5873</v>
      </c>
      <c r="G288" t="s">
        <v>1921</v>
      </c>
      <c r="H288" t="s">
        <v>5902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  <c r="N288" s="110">
        <v>0</v>
      </c>
    </row>
    <row r="289" spans="1:14" x14ac:dyDescent="0.25">
      <c r="A289">
        <v>50315</v>
      </c>
      <c r="B289" t="s">
        <v>5534</v>
      </c>
      <c r="C289" s="74">
        <v>27</v>
      </c>
      <c r="D289" t="s">
        <v>5903</v>
      </c>
      <c r="E289" t="s">
        <v>5904</v>
      </c>
      <c r="F289" t="s">
        <v>3348</v>
      </c>
      <c r="G289" t="s">
        <v>1921</v>
      </c>
      <c r="H289" t="s">
        <v>5905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  <c r="N289" s="110">
        <v>0</v>
      </c>
    </row>
    <row r="290" spans="1:14" x14ac:dyDescent="0.25">
      <c r="A290">
        <v>50317</v>
      </c>
      <c r="B290" t="s">
        <v>5534</v>
      </c>
      <c r="C290" s="74">
        <v>27</v>
      </c>
      <c r="D290" t="s">
        <v>3416</v>
      </c>
      <c r="E290" t="s">
        <v>3417</v>
      </c>
      <c r="F290" t="s">
        <v>3363</v>
      </c>
      <c r="G290" t="s">
        <v>1921</v>
      </c>
      <c r="H290" t="s">
        <v>3418</v>
      </c>
      <c r="I290" s="110">
        <v>166.66</v>
      </c>
      <c r="J290" s="110">
        <v>0</v>
      </c>
      <c r="K290" s="110">
        <v>0</v>
      </c>
      <c r="L290" s="110">
        <v>0</v>
      </c>
      <c r="M290" s="110">
        <v>0</v>
      </c>
      <c r="N290" s="110">
        <v>0</v>
      </c>
    </row>
    <row r="291" spans="1:14" x14ac:dyDescent="0.25">
      <c r="A291">
        <v>50318</v>
      </c>
      <c r="B291" t="s">
        <v>5534</v>
      </c>
      <c r="C291" s="74">
        <v>27</v>
      </c>
      <c r="D291" t="s">
        <v>5906</v>
      </c>
      <c r="E291" t="s">
        <v>5907</v>
      </c>
      <c r="F291" t="s">
        <v>3326</v>
      </c>
      <c r="G291" t="s">
        <v>1921</v>
      </c>
      <c r="H291" t="s">
        <v>5908</v>
      </c>
      <c r="I291" s="110">
        <v>300</v>
      </c>
      <c r="J291" s="110">
        <v>0</v>
      </c>
      <c r="K291" s="110">
        <v>0</v>
      </c>
      <c r="L291" s="110">
        <v>0</v>
      </c>
      <c r="M291" s="110">
        <v>0</v>
      </c>
      <c r="N291" s="110">
        <v>0</v>
      </c>
    </row>
    <row r="292" spans="1:14" x14ac:dyDescent="0.25">
      <c r="A292">
        <v>50321</v>
      </c>
      <c r="B292" t="s">
        <v>5529</v>
      </c>
      <c r="C292" s="74">
        <v>4</v>
      </c>
      <c r="D292" t="s">
        <v>5095</v>
      </c>
      <c r="E292" t="s">
        <v>5096</v>
      </c>
      <c r="F292" t="s">
        <v>1825</v>
      </c>
      <c r="G292" t="s">
        <v>1921</v>
      </c>
      <c r="H292" t="s">
        <v>5097</v>
      </c>
      <c r="I292" s="110">
        <v>3521.87</v>
      </c>
      <c r="J292" s="110">
        <v>0</v>
      </c>
      <c r="K292" s="110">
        <v>0</v>
      </c>
      <c r="L292" s="110">
        <v>546</v>
      </c>
      <c r="M292" s="110">
        <v>0</v>
      </c>
      <c r="N292" s="110">
        <v>0</v>
      </c>
    </row>
    <row r="293" spans="1:14" x14ac:dyDescent="0.25">
      <c r="A293">
        <v>50335</v>
      </c>
      <c r="B293" t="s">
        <v>5534</v>
      </c>
      <c r="C293" s="74">
        <v>27</v>
      </c>
      <c r="D293" t="s">
        <v>5909</v>
      </c>
      <c r="E293" t="s">
        <v>5752</v>
      </c>
      <c r="F293" t="s">
        <v>5753</v>
      </c>
      <c r="G293" t="s">
        <v>1921</v>
      </c>
      <c r="H293" t="s">
        <v>5754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  <c r="N293" s="110">
        <v>0</v>
      </c>
    </row>
    <row r="294" spans="1:14" x14ac:dyDescent="0.25">
      <c r="A294">
        <v>100141</v>
      </c>
      <c r="B294" t="s">
        <v>5518</v>
      </c>
      <c r="C294" s="74">
        <v>8</v>
      </c>
      <c r="D294" t="s">
        <v>5910</v>
      </c>
      <c r="E294" t="s">
        <v>5911</v>
      </c>
      <c r="F294" t="s">
        <v>3045</v>
      </c>
      <c r="G294" t="s">
        <v>109</v>
      </c>
      <c r="H294" t="s">
        <v>5912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  <c r="N294" s="110">
        <v>0</v>
      </c>
    </row>
    <row r="295" spans="1:14" x14ac:dyDescent="0.25">
      <c r="A295">
        <v>50402</v>
      </c>
      <c r="B295" t="s">
        <v>5529</v>
      </c>
      <c r="C295" s="74">
        <v>4</v>
      </c>
      <c r="D295" t="s">
        <v>5098</v>
      </c>
      <c r="E295" t="s">
        <v>5913</v>
      </c>
      <c r="F295" t="s">
        <v>5063</v>
      </c>
      <c r="G295" t="s">
        <v>1921</v>
      </c>
      <c r="H295" t="s">
        <v>5064</v>
      </c>
      <c r="I295" s="110">
        <v>427.25</v>
      </c>
      <c r="J295" s="110">
        <v>0</v>
      </c>
      <c r="K295" s="110">
        <v>124</v>
      </c>
      <c r="L295" s="110">
        <v>107</v>
      </c>
      <c r="M295" s="110">
        <v>100</v>
      </c>
      <c r="N295" s="110">
        <v>0</v>
      </c>
    </row>
    <row r="296" spans="1:14" x14ac:dyDescent="0.25">
      <c r="A296">
        <v>100151</v>
      </c>
      <c r="B296" t="s">
        <v>5518</v>
      </c>
      <c r="C296" s="74">
        <v>8</v>
      </c>
      <c r="D296" t="s">
        <v>619</v>
      </c>
      <c r="E296" t="s">
        <v>5914</v>
      </c>
      <c r="F296" t="s">
        <v>5915</v>
      </c>
      <c r="G296" t="s">
        <v>109</v>
      </c>
      <c r="H296" t="s">
        <v>5916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  <c r="N296" s="110">
        <v>0</v>
      </c>
    </row>
    <row r="297" spans="1:14" x14ac:dyDescent="0.25">
      <c r="A297">
        <v>50404</v>
      </c>
      <c r="B297" t="s">
        <v>5529</v>
      </c>
      <c r="C297" s="74">
        <v>4</v>
      </c>
      <c r="D297" t="s">
        <v>5099</v>
      </c>
      <c r="E297" t="s">
        <v>5100</v>
      </c>
      <c r="F297" t="s">
        <v>4340</v>
      </c>
      <c r="G297" t="s">
        <v>1921</v>
      </c>
      <c r="H297" t="s">
        <v>5917</v>
      </c>
      <c r="I297" s="110">
        <v>800</v>
      </c>
      <c r="J297" s="110">
        <v>0</v>
      </c>
      <c r="K297" s="110">
        <v>0</v>
      </c>
      <c r="L297" s="110">
        <v>0</v>
      </c>
      <c r="M297" s="110">
        <v>0</v>
      </c>
      <c r="N297" s="110">
        <v>0</v>
      </c>
    </row>
    <row r="298" spans="1:14" x14ac:dyDescent="0.25">
      <c r="A298">
        <v>57005</v>
      </c>
      <c r="B298" t="s">
        <v>5529</v>
      </c>
      <c r="C298" s="74">
        <v>4</v>
      </c>
      <c r="D298" t="s">
        <v>5918</v>
      </c>
      <c r="E298" t="s">
        <v>5919</v>
      </c>
      <c r="F298" t="s">
        <v>5052</v>
      </c>
      <c r="G298" t="s">
        <v>1921</v>
      </c>
      <c r="H298" t="s">
        <v>5920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  <c r="N298" s="110">
        <v>0</v>
      </c>
    </row>
    <row r="299" spans="1:14" x14ac:dyDescent="0.25">
      <c r="A299">
        <v>57006</v>
      </c>
      <c r="B299" t="s">
        <v>5529</v>
      </c>
      <c r="C299" s="74">
        <v>4</v>
      </c>
      <c r="D299" t="s">
        <v>5921</v>
      </c>
      <c r="E299" t="s">
        <v>5922</v>
      </c>
      <c r="F299" t="s">
        <v>5038</v>
      </c>
      <c r="G299" t="s">
        <v>1921</v>
      </c>
      <c r="H299" t="s">
        <v>5923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  <c r="N299" s="110">
        <v>0</v>
      </c>
    </row>
    <row r="300" spans="1:14" x14ac:dyDescent="0.25">
      <c r="A300">
        <v>57007</v>
      </c>
      <c r="B300" t="s">
        <v>5529</v>
      </c>
      <c r="C300" s="74">
        <v>4</v>
      </c>
      <c r="D300" t="s">
        <v>5924</v>
      </c>
      <c r="E300" t="s">
        <v>5925</v>
      </c>
      <c r="F300" t="s">
        <v>5052</v>
      </c>
      <c r="G300" t="s">
        <v>1921</v>
      </c>
      <c r="H300" t="s">
        <v>5926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  <c r="N300" s="110">
        <v>0</v>
      </c>
    </row>
    <row r="301" spans="1:14" x14ac:dyDescent="0.25">
      <c r="A301">
        <v>57008</v>
      </c>
      <c r="B301" t="s">
        <v>5529</v>
      </c>
      <c r="C301" s="74">
        <v>4</v>
      </c>
      <c r="D301" t="s">
        <v>5927</v>
      </c>
      <c r="E301" t="s">
        <v>5928</v>
      </c>
      <c r="F301" t="s">
        <v>5929</v>
      </c>
      <c r="G301" t="s">
        <v>1921</v>
      </c>
      <c r="H301" t="s">
        <v>5930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  <c r="N301" s="110">
        <v>0</v>
      </c>
    </row>
    <row r="302" spans="1:14" x14ac:dyDescent="0.25">
      <c r="A302">
        <v>57010</v>
      </c>
      <c r="B302" t="s">
        <v>5529</v>
      </c>
      <c r="C302" s="74">
        <v>4</v>
      </c>
      <c r="D302" t="s">
        <v>5931</v>
      </c>
      <c r="E302" t="s">
        <v>5932</v>
      </c>
      <c r="F302" t="s">
        <v>5028</v>
      </c>
      <c r="G302" t="s">
        <v>1921</v>
      </c>
      <c r="H302" t="s">
        <v>5933</v>
      </c>
      <c r="I302" s="110">
        <v>500</v>
      </c>
      <c r="J302" s="110">
        <v>0</v>
      </c>
      <c r="K302" s="110">
        <v>0</v>
      </c>
      <c r="L302" s="110">
        <v>0</v>
      </c>
      <c r="M302" s="110">
        <v>0</v>
      </c>
      <c r="N302" s="110">
        <v>0</v>
      </c>
    </row>
    <row r="303" spans="1:14" x14ac:dyDescent="0.25">
      <c r="A303">
        <v>57012</v>
      </c>
      <c r="B303" t="s">
        <v>5529</v>
      </c>
      <c r="C303" s="74">
        <v>4</v>
      </c>
      <c r="D303" t="s">
        <v>5101</v>
      </c>
      <c r="E303" t="s">
        <v>5102</v>
      </c>
      <c r="F303" t="s">
        <v>5103</v>
      </c>
      <c r="G303" t="s">
        <v>1921</v>
      </c>
      <c r="H303" t="s">
        <v>5104</v>
      </c>
      <c r="I303" s="110">
        <v>461</v>
      </c>
      <c r="J303" s="110">
        <v>0</v>
      </c>
      <c r="K303" s="110">
        <v>400</v>
      </c>
      <c r="L303" s="110">
        <v>200</v>
      </c>
      <c r="M303" s="110">
        <v>0</v>
      </c>
      <c r="N303" s="110">
        <v>0</v>
      </c>
    </row>
    <row r="304" spans="1:14" x14ac:dyDescent="0.25">
      <c r="A304">
        <v>57013</v>
      </c>
      <c r="B304" t="s">
        <v>5529</v>
      </c>
      <c r="C304" s="74">
        <v>4</v>
      </c>
      <c r="D304" t="s">
        <v>5934</v>
      </c>
      <c r="E304" t="s">
        <v>5723</v>
      </c>
      <c r="F304" t="s">
        <v>5724</v>
      </c>
      <c r="G304" t="s">
        <v>1921</v>
      </c>
      <c r="H304" t="s">
        <v>5725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  <c r="N304" s="110">
        <v>0</v>
      </c>
    </row>
    <row r="305" spans="1:14" x14ac:dyDescent="0.25">
      <c r="A305">
        <v>100157</v>
      </c>
      <c r="B305" t="s">
        <v>5518</v>
      </c>
      <c r="C305" s="74">
        <v>8</v>
      </c>
      <c r="D305" t="s">
        <v>5935</v>
      </c>
      <c r="E305" t="s">
        <v>5936</v>
      </c>
      <c r="F305" t="s">
        <v>3045</v>
      </c>
      <c r="G305" t="s">
        <v>109</v>
      </c>
      <c r="H305" t="s">
        <v>5937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  <c r="N305" s="110">
        <v>0</v>
      </c>
    </row>
    <row r="306" spans="1:14" x14ac:dyDescent="0.25">
      <c r="A306">
        <v>57017</v>
      </c>
      <c r="B306" t="s">
        <v>5529</v>
      </c>
      <c r="C306" s="74">
        <v>4</v>
      </c>
      <c r="D306" t="s">
        <v>5105</v>
      </c>
      <c r="E306" t="s">
        <v>5106</v>
      </c>
      <c r="F306" t="s">
        <v>5041</v>
      </c>
      <c r="G306" t="s">
        <v>1921</v>
      </c>
      <c r="H306" t="s">
        <v>5107</v>
      </c>
      <c r="I306" s="110">
        <v>300</v>
      </c>
      <c r="J306" s="110">
        <v>0</v>
      </c>
      <c r="K306" s="110">
        <v>200</v>
      </c>
      <c r="L306" s="110">
        <v>100</v>
      </c>
      <c r="M306" s="110">
        <v>100</v>
      </c>
      <c r="N306" s="110">
        <v>100</v>
      </c>
    </row>
    <row r="307" spans="1:14" x14ac:dyDescent="0.25">
      <c r="A307">
        <v>59004</v>
      </c>
      <c r="B307" t="s">
        <v>5529</v>
      </c>
      <c r="C307" s="74">
        <v>4</v>
      </c>
      <c r="D307" t="s">
        <v>5938</v>
      </c>
      <c r="E307" t="s">
        <v>5939</v>
      </c>
      <c r="F307" t="s">
        <v>5940</v>
      </c>
      <c r="G307" t="s">
        <v>1921</v>
      </c>
      <c r="H307" t="s">
        <v>5941</v>
      </c>
      <c r="I307" s="110">
        <v>11086.53</v>
      </c>
      <c r="J307" s="110">
        <v>235.96</v>
      </c>
      <c r="K307" s="110">
        <v>0</v>
      </c>
      <c r="L307" s="110">
        <v>500</v>
      </c>
      <c r="M307" s="110">
        <v>500</v>
      </c>
      <c r="N307" s="110">
        <v>0</v>
      </c>
    </row>
    <row r="308" spans="1:14" x14ac:dyDescent="0.25">
      <c r="A308">
        <v>59027</v>
      </c>
      <c r="B308" t="s">
        <v>5534</v>
      </c>
      <c r="C308" s="74">
        <v>27</v>
      </c>
      <c r="D308" t="s">
        <v>5942</v>
      </c>
      <c r="E308" t="s">
        <v>5943</v>
      </c>
      <c r="F308" t="s">
        <v>5944</v>
      </c>
      <c r="G308" t="s">
        <v>1921</v>
      </c>
      <c r="H308" t="s">
        <v>5945</v>
      </c>
      <c r="I308" s="110">
        <v>22036.240000000002</v>
      </c>
      <c r="J308" s="110">
        <v>0</v>
      </c>
      <c r="K308" s="110">
        <v>0</v>
      </c>
      <c r="L308" s="110">
        <v>100</v>
      </c>
      <c r="M308" s="110">
        <v>0</v>
      </c>
      <c r="N308" s="110">
        <v>0</v>
      </c>
    </row>
    <row r="309" spans="1:14" x14ac:dyDescent="0.25">
      <c r="A309">
        <v>59028</v>
      </c>
      <c r="B309" t="s">
        <v>5534</v>
      </c>
      <c r="C309" s="74">
        <v>27</v>
      </c>
      <c r="D309" t="s">
        <v>3419</v>
      </c>
      <c r="E309" t="s">
        <v>3276</v>
      </c>
      <c r="F309" t="s">
        <v>3277</v>
      </c>
      <c r="G309" t="s">
        <v>1921</v>
      </c>
      <c r="H309" t="s">
        <v>3278</v>
      </c>
      <c r="I309" s="110">
        <v>400</v>
      </c>
      <c r="J309" s="110">
        <v>0</v>
      </c>
      <c r="K309" s="110">
        <v>50</v>
      </c>
      <c r="L309" s="110">
        <v>75</v>
      </c>
      <c r="M309" s="110">
        <v>0</v>
      </c>
      <c r="N309" s="110">
        <v>0</v>
      </c>
    </row>
    <row r="310" spans="1:14" x14ac:dyDescent="0.25">
      <c r="A310">
        <v>59029</v>
      </c>
      <c r="B310" t="s">
        <v>5534</v>
      </c>
      <c r="C310" s="74">
        <v>27</v>
      </c>
      <c r="D310" t="s">
        <v>3420</v>
      </c>
      <c r="E310" t="s">
        <v>3421</v>
      </c>
      <c r="F310" t="s">
        <v>3422</v>
      </c>
      <c r="G310" t="s">
        <v>1921</v>
      </c>
      <c r="H310" t="s">
        <v>414</v>
      </c>
      <c r="I310" s="110">
        <v>225</v>
      </c>
      <c r="J310" s="110">
        <v>0</v>
      </c>
      <c r="K310" s="110">
        <v>0</v>
      </c>
      <c r="L310" s="110">
        <v>0</v>
      </c>
      <c r="M310" s="110">
        <v>0</v>
      </c>
      <c r="N310" s="110">
        <v>0</v>
      </c>
    </row>
    <row r="311" spans="1:14" x14ac:dyDescent="0.25">
      <c r="A311">
        <v>59030</v>
      </c>
      <c r="B311" t="s">
        <v>5534</v>
      </c>
      <c r="C311" s="74">
        <v>27</v>
      </c>
      <c r="D311" t="s">
        <v>5946</v>
      </c>
      <c r="E311" t="s">
        <v>5947</v>
      </c>
      <c r="F311" t="s">
        <v>3284</v>
      </c>
      <c r="G311" t="s">
        <v>1921</v>
      </c>
      <c r="H311" t="s">
        <v>5948</v>
      </c>
      <c r="I311" s="110">
        <v>375</v>
      </c>
      <c r="J311" s="110">
        <v>0</v>
      </c>
      <c r="K311" s="110">
        <v>0</v>
      </c>
      <c r="L311" s="110">
        <v>0</v>
      </c>
      <c r="M311" s="110">
        <v>0</v>
      </c>
      <c r="N311" s="110">
        <v>0</v>
      </c>
    </row>
    <row r="312" spans="1:14" x14ac:dyDescent="0.25">
      <c r="A312">
        <v>59031</v>
      </c>
      <c r="B312" t="s">
        <v>5534</v>
      </c>
      <c r="C312" s="74">
        <v>27</v>
      </c>
      <c r="D312" t="s">
        <v>3423</v>
      </c>
      <c r="E312" t="s">
        <v>3424</v>
      </c>
      <c r="F312" t="s">
        <v>3425</v>
      </c>
      <c r="G312" t="s">
        <v>1921</v>
      </c>
      <c r="H312" t="s">
        <v>3426</v>
      </c>
      <c r="I312" s="110">
        <v>1100</v>
      </c>
      <c r="J312" s="110">
        <v>0</v>
      </c>
      <c r="K312" s="110">
        <v>0</v>
      </c>
      <c r="L312" s="110">
        <v>0</v>
      </c>
      <c r="M312" s="110">
        <v>0</v>
      </c>
      <c r="N312" s="110">
        <v>0</v>
      </c>
    </row>
    <row r="313" spans="1:14" x14ac:dyDescent="0.25">
      <c r="A313">
        <v>60004</v>
      </c>
      <c r="B313" t="s">
        <v>5517</v>
      </c>
      <c r="C313" s="74">
        <v>7</v>
      </c>
      <c r="D313" t="s">
        <v>501</v>
      </c>
      <c r="E313" t="s">
        <v>5949</v>
      </c>
      <c r="F313" t="s">
        <v>5950</v>
      </c>
      <c r="G313" t="s">
        <v>5860</v>
      </c>
      <c r="H313" t="s">
        <v>5951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  <c r="N313" s="110">
        <v>0</v>
      </c>
    </row>
    <row r="314" spans="1:14" x14ac:dyDescent="0.25">
      <c r="A314">
        <v>60008</v>
      </c>
      <c r="B314" t="s">
        <v>5517</v>
      </c>
      <c r="C314" s="74">
        <v>7</v>
      </c>
      <c r="D314" t="s">
        <v>5206</v>
      </c>
      <c r="E314" t="s">
        <v>5207</v>
      </c>
      <c r="F314" t="s">
        <v>526</v>
      </c>
      <c r="G314" t="s">
        <v>5860</v>
      </c>
      <c r="H314" t="s">
        <v>5952</v>
      </c>
      <c r="I314" s="110">
        <v>0</v>
      </c>
      <c r="J314" s="110">
        <v>0</v>
      </c>
      <c r="K314" s="110">
        <v>535</v>
      </c>
      <c r="L314" s="110">
        <v>315</v>
      </c>
      <c r="M314" s="110">
        <v>200</v>
      </c>
      <c r="N314" s="110">
        <v>832</v>
      </c>
    </row>
    <row r="315" spans="1:14" x14ac:dyDescent="0.25">
      <c r="A315">
        <v>60010</v>
      </c>
      <c r="B315" t="s">
        <v>5517</v>
      </c>
      <c r="C315" s="74">
        <v>7</v>
      </c>
      <c r="D315" t="s">
        <v>501</v>
      </c>
      <c r="E315" t="s">
        <v>5208</v>
      </c>
      <c r="F315" t="s">
        <v>1502</v>
      </c>
      <c r="G315" t="s">
        <v>5860</v>
      </c>
      <c r="H315" t="s">
        <v>5209</v>
      </c>
      <c r="I315" s="110">
        <v>0</v>
      </c>
      <c r="J315" s="110">
        <v>0</v>
      </c>
      <c r="K315" s="110">
        <v>400</v>
      </c>
      <c r="L315" s="110">
        <v>400</v>
      </c>
      <c r="M315" s="110">
        <v>0</v>
      </c>
      <c r="N315" s="110">
        <v>0</v>
      </c>
    </row>
    <row r="316" spans="1:14" x14ac:dyDescent="0.25">
      <c r="A316">
        <v>60011</v>
      </c>
      <c r="B316" t="s">
        <v>5517</v>
      </c>
      <c r="C316" s="74">
        <v>7</v>
      </c>
      <c r="D316" t="s">
        <v>501</v>
      </c>
      <c r="E316" t="s">
        <v>5210</v>
      </c>
      <c r="F316" t="s">
        <v>5211</v>
      </c>
      <c r="G316" t="s">
        <v>5860</v>
      </c>
      <c r="H316" t="s">
        <v>5212</v>
      </c>
      <c r="I316" s="110">
        <v>1200</v>
      </c>
      <c r="J316" s="110">
        <v>0</v>
      </c>
      <c r="K316" s="110">
        <v>304</v>
      </c>
      <c r="L316" s="110">
        <v>230</v>
      </c>
      <c r="M316" s="110">
        <v>0</v>
      </c>
      <c r="N316" s="110">
        <v>286</v>
      </c>
    </row>
    <row r="317" spans="1:14" x14ac:dyDescent="0.25">
      <c r="A317">
        <v>60012</v>
      </c>
      <c r="B317" t="s">
        <v>5517</v>
      </c>
      <c r="C317" s="74">
        <v>7</v>
      </c>
      <c r="D317" t="s">
        <v>501</v>
      </c>
      <c r="E317" t="s">
        <v>5213</v>
      </c>
      <c r="F317" t="s">
        <v>5214</v>
      </c>
      <c r="G317" t="s">
        <v>5860</v>
      </c>
      <c r="H317" t="s">
        <v>5215</v>
      </c>
      <c r="I317" s="110">
        <v>18443.32</v>
      </c>
      <c r="J317" s="110">
        <v>0</v>
      </c>
      <c r="K317" s="110">
        <v>1043</v>
      </c>
      <c r="L317" s="110">
        <v>405</v>
      </c>
      <c r="M317" s="110">
        <v>0</v>
      </c>
      <c r="N317" s="110">
        <v>2231</v>
      </c>
    </row>
    <row r="318" spans="1:14" x14ac:dyDescent="0.25">
      <c r="A318">
        <v>60013</v>
      </c>
      <c r="B318" t="s">
        <v>5517</v>
      </c>
      <c r="C318" s="74">
        <v>907</v>
      </c>
      <c r="D318" t="s">
        <v>508</v>
      </c>
      <c r="E318" t="s">
        <v>5216</v>
      </c>
      <c r="F318" t="s">
        <v>5214</v>
      </c>
      <c r="G318" t="s">
        <v>5860</v>
      </c>
      <c r="H318" t="s">
        <v>5217</v>
      </c>
      <c r="I318" s="110">
        <v>0</v>
      </c>
      <c r="J318" s="110">
        <v>0</v>
      </c>
      <c r="K318" s="110">
        <v>0</v>
      </c>
      <c r="L318" s="110">
        <v>265</v>
      </c>
      <c r="M318" s="110">
        <v>0</v>
      </c>
      <c r="N318" s="110">
        <v>527</v>
      </c>
    </row>
    <row r="319" spans="1:14" x14ac:dyDescent="0.25">
      <c r="A319">
        <v>60015</v>
      </c>
      <c r="B319" t="s">
        <v>5517</v>
      </c>
      <c r="C319" s="74">
        <v>7</v>
      </c>
      <c r="D319" t="s">
        <v>728</v>
      </c>
      <c r="E319" t="s">
        <v>5218</v>
      </c>
      <c r="F319" t="s">
        <v>5219</v>
      </c>
      <c r="G319" t="s">
        <v>5860</v>
      </c>
      <c r="H319" t="s">
        <v>5220</v>
      </c>
      <c r="I319" s="110">
        <v>7541.54</v>
      </c>
      <c r="J319" s="110">
        <v>0</v>
      </c>
      <c r="K319" s="110">
        <v>225</v>
      </c>
      <c r="L319" s="110">
        <v>0</v>
      </c>
      <c r="M319" s="110">
        <v>0</v>
      </c>
      <c r="N319" s="110">
        <v>175</v>
      </c>
    </row>
    <row r="320" spans="1:14" x14ac:dyDescent="0.25">
      <c r="A320">
        <v>60017</v>
      </c>
      <c r="B320" t="s">
        <v>5517</v>
      </c>
      <c r="C320" s="74">
        <v>7</v>
      </c>
      <c r="D320" t="s">
        <v>5221</v>
      </c>
      <c r="E320" t="s">
        <v>5222</v>
      </c>
      <c r="F320" t="s">
        <v>5219</v>
      </c>
      <c r="G320" t="s">
        <v>5860</v>
      </c>
      <c r="H320" t="s">
        <v>5223</v>
      </c>
      <c r="I320" s="110">
        <v>0</v>
      </c>
      <c r="J320" s="110">
        <v>0</v>
      </c>
      <c r="K320" s="110">
        <v>723</v>
      </c>
      <c r="L320" s="110">
        <v>1042</v>
      </c>
      <c r="M320" s="110">
        <v>0</v>
      </c>
      <c r="N320" s="110">
        <v>0</v>
      </c>
    </row>
    <row r="321" spans="1:14" x14ac:dyDescent="0.25">
      <c r="A321">
        <v>60018</v>
      </c>
      <c r="B321" t="s">
        <v>5517</v>
      </c>
      <c r="C321" s="74">
        <v>7</v>
      </c>
      <c r="D321" t="s">
        <v>1344</v>
      </c>
      <c r="E321" t="s">
        <v>5224</v>
      </c>
      <c r="F321" t="s">
        <v>5219</v>
      </c>
      <c r="G321" t="s">
        <v>5860</v>
      </c>
      <c r="H321" t="s">
        <v>5953</v>
      </c>
      <c r="I321" s="110">
        <v>224.18</v>
      </c>
      <c r="J321" s="110">
        <v>0</v>
      </c>
      <c r="K321" s="110">
        <v>242</v>
      </c>
      <c r="L321" s="110">
        <v>130</v>
      </c>
      <c r="M321" s="110">
        <v>64</v>
      </c>
      <c r="N321" s="110">
        <v>53</v>
      </c>
    </row>
    <row r="322" spans="1:14" x14ac:dyDescent="0.25">
      <c r="A322">
        <v>60019</v>
      </c>
      <c r="B322" t="s">
        <v>5517</v>
      </c>
      <c r="C322" s="74">
        <v>7</v>
      </c>
      <c r="D322" t="s">
        <v>3092</v>
      </c>
      <c r="E322" t="s">
        <v>5954</v>
      </c>
      <c r="F322" t="s">
        <v>5219</v>
      </c>
      <c r="G322" t="s">
        <v>5860</v>
      </c>
      <c r="H322" t="s">
        <v>5955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  <c r="N322" s="110">
        <v>0</v>
      </c>
    </row>
    <row r="323" spans="1:14" x14ac:dyDescent="0.25">
      <c r="A323">
        <v>60020</v>
      </c>
      <c r="B323" t="s">
        <v>5517</v>
      </c>
      <c r="C323" s="74">
        <v>7</v>
      </c>
      <c r="D323" t="s">
        <v>5225</v>
      </c>
      <c r="E323" t="s">
        <v>5226</v>
      </c>
      <c r="F323" t="s">
        <v>5219</v>
      </c>
      <c r="G323" t="s">
        <v>5860</v>
      </c>
      <c r="H323" t="s">
        <v>468</v>
      </c>
      <c r="I323" s="110">
        <v>0</v>
      </c>
      <c r="J323" s="110">
        <v>0</v>
      </c>
      <c r="K323" s="110">
        <v>284</v>
      </c>
      <c r="L323" s="110">
        <v>166</v>
      </c>
      <c r="M323" s="110">
        <v>0</v>
      </c>
      <c r="N323" s="110">
        <v>0</v>
      </c>
    </row>
    <row r="324" spans="1:14" x14ac:dyDescent="0.25">
      <c r="A324">
        <v>60021</v>
      </c>
      <c r="B324" t="s">
        <v>5517</v>
      </c>
      <c r="C324" s="74">
        <v>7</v>
      </c>
      <c r="D324" t="s">
        <v>5956</v>
      </c>
      <c r="E324" t="s">
        <v>5957</v>
      </c>
      <c r="F324" t="s">
        <v>5219</v>
      </c>
      <c r="G324" t="s">
        <v>5860</v>
      </c>
      <c r="H324" t="s">
        <v>5958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  <c r="N324" s="110">
        <v>0</v>
      </c>
    </row>
    <row r="325" spans="1:14" x14ac:dyDescent="0.25">
      <c r="A325">
        <v>60024</v>
      </c>
      <c r="B325" t="s">
        <v>5517</v>
      </c>
      <c r="C325" s="74">
        <v>7</v>
      </c>
      <c r="D325" t="s">
        <v>5959</v>
      </c>
      <c r="E325" t="s">
        <v>4549</v>
      </c>
      <c r="F325" t="s">
        <v>5960</v>
      </c>
      <c r="G325" t="s">
        <v>5860</v>
      </c>
      <c r="H325" t="s">
        <v>5961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  <c r="N325" s="110">
        <v>0</v>
      </c>
    </row>
    <row r="326" spans="1:14" x14ac:dyDescent="0.25">
      <c r="A326">
        <v>60026</v>
      </c>
      <c r="B326" t="s">
        <v>5517</v>
      </c>
      <c r="C326" s="74">
        <v>7</v>
      </c>
      <c r="D326" t="s">
        <v>501</v>
      </c>
      <c r="E326" t="s">
        <v>5227</v>
      </c>
      <c r="F326" t="s">
        <v>5228</v>
      </c>
      <c r="G326" t="s">
        <v>5860</v>
      </c>
      <c r="H326" t="s">
        <v>5229</v>
      </c>
      <c r="I326" s="110">
        <v>0</v>
      </c>
      <c r="J326" s="110">
        <v>0</v>
      </c>
      <c r="K326" s="110">
        <v>218</v>
      </c>
      <c r="L326" s="110">
        <v>156</v>
      </c>
      <c r="M326" s="110">
        <v>256</v>
      </c>
      <c r="N326" s="110">
        <v>247</v>
      </c>
    </row>
    <row r="327" spans="1:14" x14ac:dyDescent="0.25">
      <c r="A327">
        <v>60028</v>
      </c>
      <c r="B327" t="s">
        <v>5517</v>
      </c>
      <c r="C327" s="74">
        <v>7</v>
      </c>
      <c r="D327" t="s">
        <v>501</v>
      </c>
      <c r="E327" t="s">
        <v>5230</v>
      </c>
      <c r="F327" t="s">
        <v>5231</v>
      </c>
      <c r="G327" t="s">
        <v>5860</v>
      </c>
      <c r="H327" t="s">
        <v>5232</v>
      </c>
      <c r="I327" s="110">
        <v>3749.97</v>
      </c>
      <c r="J327" s="110">
        <v>0</v>
      </c>
      <c r="K327" s="110">
        <v>389</v>
      </c>
      <c r="L327" s="110">
        <v>394.5</v>
      </c>
      <c r="M327" s="110">
        <v>357</v>
      </c>
      <c r="N327" s="110">
        <v>628</v>
      </c>
    </row>
    <row r="328" spans="1:14" x14ac:dyDescent="0.25">
      <c r="A328">
        <v>60029</v>
      </c>
      <c r="B328" t="s">
        <v>5517</v>
      </c>
      <c r="C328" s="74">
        <v>7</v>
      </c>
      <c r="D328" t="s">
        <v>501</v>
      </c>
      <c r="E328" t="s">
        <v>5233</v>
      </c>
      <c r="F328" t="s">
        <v>5234</v>
      </c>
      <c r="G328" t="s">
        <v>5860</v>
      </c>
      <c r="H328" t="s">
        <v>5235</v>
      </c>
      <c r="I328" s="110">
        <v>11091.05</v>
      </c>
      <c r="J328" s="110">
        <v>114.82</v>
      </c>
      <c r="K328" s="110">
        <v>300</v>
      </c>
      <c r="L328" s="110">
        <v>115</v>
      </c>
      <c r="M328" s="110">
        <v>0</v>
      </c>
      <c r="N328" s="110">
        <v>0</v>
      </c>
    </row>
    <row r="329" spans="1:14" x14ac:dyDescent="0.25">
      <c r="A329">
        <v>60031</v>
      </c>
      <c r="B329" t="s">
        <v>5517</v>
      </c>
      <c r="C329" s="74">
        <v>7</v>
      </c>
      <c r="D329" t="s">
        <v>4013</v>
      </c>
      <c r="E329" t="s">
        <v>5863</v>
      </c>
      <c r="F329" t="s">
        <v>5238</v>
      </c>
      <c r="G329" t="s">
        <v>5860</v>
      </c>
      <c r="H329" t="s">
        <v>5864</v>
      </c>
      <c r="I329" s="110">
        <v>948.78</v>
      </c>
      <c r="J329" s="110">
        <v>0</v>
      </c>
      <c r="K329" s="110">
        <v>0</v>
      </c>
      <c r="L329" s="110">
        <v>0</v>
      </c>
      <c r="M329" s="110">
        <v>0</v>
      </c>
      <c r="N329" s="110">
        <v>0</v>
      </c>
    </row>
    <row r="330" spans="1:14" x14ac:dyDescent="0.25">
      <c r="A330">
        <v>60032</v>
      </c>
      <c r="B330" t="s">
        <v>5517</v>
      </c>
      <c r="C330" s="74">
        <v>7</v>
      </c>
      <c r="D330" t="s">
        <v>5236</v>
      </c>
      <c r="E330" t="s">
        <v>5237</v>
      </c>
      <c r="F330" t="s">
        <v>5238</v>
      </c>
      <c r="G330" t="s">
        <v>5860</v>
      </c>
      <c r="H330" t="s">
        <v>5239</v>
      </c>
      <c r="I330" s="110">
        <v>6100</v>
      </c>
      <c r="J330" s="110">
        <v>0</v>
      </c>
      <c r="K330" s="110">
        <v>458</v>
      </c>
      <c r="L330" s="110">
        <v>290</v>
      </c>
      <c r="M330" s="110">
        <v>25</v>
      </c>
      <c r="N330" s="110">
        <v>645</v>
      </c>
    </row>
    <row r="331" spans="1:14" x14ac:dyDescent="0.25">
      <c r="A331">
        <v>60034</v>
      </c>
      <c r="B331" t="s">
        <v>5517</v>
      </c>
      <c r="C331" s="74">
        <v>600</v>
      </c>
      <c r="D331" t="s">
        <v>5240</v>
      </c>
      <c r="E331" t="s">
        <v>5241</v>
      </c>
      <c r="F331" t="s">
        <v>5242</v>
      </c>
      <c r="G331" t="s">
        <v>5860</v>
      </c>
      <c r="H331" t="s">
        <v>5243</v>
      </c>
      <c r="I331" s="110">
        <v>0</v>
      </c>
      <c r="J331" s="110">
        <v>0</v>
      </c>
      <c r="K331" s="110">
        <v>546</v>
      </c>
      <c r="L331" s="110">
        <v>50</v>
      </c>
      <c r="M331" s="110">
        <v>0</v>
      </c>
      <c r="N331" s="110">
        <v>0</v>
      </c>
    </row>
    <row r="332" spans="1:14" x14ac:dyDescent="0.25">
      <c r="A332">
        <v>60036</v>
      </c>
      <c r="B332" t="s">
        <v>5517</v>
      </c>
      <c r="C332" s="74">
        <v>7</v>
      </c>
      <c r="D332" t="s">
        <v>501</v>
      </c>
      <c r="E332" t="s">
        <v>5244</v>
      </c>
      <c r="F332" t="s">
        <v>5245</v>
      </c>
      <c r="G332" t="s">
        <v>5860</v>
      </c>
      <c r="H332" t="s">
        <v>5246</v>
      </c>
      <c r="I332" s="110">
        <v>3165.52</v>
      </c>
      <c r="J332" s="110">
        <v>0</v>
      </c>
      <c r="K332" s="110">
        <v>1236</v>
      </c>
      <c r="L332" s="110">
        <v>1689</v>
      </c>
      <c r="M332" s="110">
        <v>844</v>
      </c>
      <c r="N332" s="110">
        <v>781.75</v>
      </c>
    </row>
    <row r="333" spans="1:14" x14ac:dyDescent="0.25">
      <c r="A333">
        <v>60037</v>
      </c>
      <c r="B333" t="s">
        <v>5517</v>
      </c>
      <c r="C333" s="74">
        <v>7</v>
      </c>
      <c r="D333" t="s">
        <v>501</v>
      </c>
      <c r="E333" t="s">
        <v>4902</v>
      </c>
      <c r="F333" t="s">
        <v>5247</v>
      </c>
      <c r="G333" t="s">
        <v>5860</v>
      </c>
      <c r="H333" t="s">
        <v>5248</v>
      </c>
      <c r="I333" s="110">
        <v>150</v>
      </c>
      <c r="J333" s="110">
        <v>0</v>
      </c>
      <c r="K333" s="110">
        <v>262</v>
      </c>
      <c r="L333" s="110">
        <v>0</v>
      </c>
      <c r="M333" s="110">
        <v>18</v>
      </c>
      <c r="N333" s="110">
        <v>100</v>
      </c>
    </row>
    <row r="334" spans="1:14" x14ac:dyDescent="0.25">
      <c r="A334">
        <v>60038</v>
      </c>
      <c r="B334" t="s">
        <v>5517</v>
      </c>
      <c r="C334" s="74">
        <v>7</v>
      </c>
      <c r="D334" t="s">
        <v>501</v>
      </c>
      <c r="E334" t="s">
        <v>5962</v>
      </c>
      <c r="F334" t="s">
        <v>5963</v>
      </c>
      <c r="G334" t="s">
        <v>5860</v>
      </c>
      <c r="H334" t="s">
        <v>5964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  <c r="N334" s="110">
        <v>0</v>
      </c>
    </row>
    <row r="335" spans="1:14" x14ac:dyDescent="0.25">
      <c r="A335">
        <v>60039</v>
      </c>
      <c r="B335" t="s">
        <v>5517</v>
      </c>
      <c r="C335" s="74">
        <v>7</v>
      </c>
      <c r="D335" t="s">
        <v>501</v>
      </c>
      <c r="E335" t="s">
        <v>5249</v>
      </c>
      <c r="F335" t="s">
        <v>5250</v>
      </c>
      <c r="G335" t="s">
        <v>5860</v>
      </c>
      <c r="H335" t="s">
        <v>5251</v>
      </c>
      <c r="I335" s="110">
        <v>2434.16</v>
      </c>
      <c r="J335" s="110">
        <v>0</v>
      </c>
      <c r="K335" s="110">
        <v>0</v>
      </c>
      <c r="L335" s="110">
        <v>0</v>
      </c>
      <c r="M335" s="110">
        <v>0</v>
      </c>
      <c r="N335" s="110">
        <v>0</v>
      </c>
    </row>
    <row r="336" spans="1:14" x14ac:dyDescent="0.25">
      <c r="A336">
        <v>60042</v>
      </c>
      <c r="B336" t="s">
        <v>5517</v>
      </c>
      <c r="C336" s="74">
        <v>7</v>
      </c>
      <c r="D336" t="s">
        <v>728</v>
      </c>
      <c r="E336" t="s">
        <v>5252</v>
      </c>
      <c r="F336" t="s">
        <v>5253</v>
      </c>
      <c r="G336" t="s">
        <v>5860</v>
      </c>
      <c r="H336" t="s">
        <v>5254</v>
      </c>
      <c r="I336" s="110">
        <v>550</v>
      </c>
      <c r="J336" s="110">
        <v>0</v>
      </c>
      <c r="K336" s="110">
        <v>0</v>
      </c>
      <c r="L336" s="110">
        <v>0</v>
      </c>
      <c r="M336" s="110">
        <v>0</v>
      </c>
      <c r="N336" s="110">
        <v>0</v>
      </c>
    </row>
    <row r="337" spans="1:14" x14ac:dyDescent="0.25">
      <c r="A337">
        <v>60043</v>
      </c>
      <c r="B337" t="s">
        <v>5517</v>
      </c>
      <c r="C337" s="74">
        <v>7</v>
      </c>
      <c r="D337" t="s">
        <v>4838</v>
      </c>
      <c r="E337" t="s">
        <v>5255</v>
      </c>
      <c r="F337" t="s">
        <v>5253</v>
      </c>
      <c r="G337" t="s">
        <v>5860</v>
      </c>
      <c r="H337" t="s">
        <v>5256</v>
      </c>
      <c r="I337" s="110">
        <v>600</v>
      </c>
      <c r="J337" s="110">
        <v>0</v>
      </c>
      <c r="K337" s="110">
        <v>120</v>
      </c>
      <c r="L337" s="110">
        <v>25</v>
      </c>
      <c r="M337" s="110">
        <v>60</v>
      </c>
      <c r="N337" s="110">
        <v>123</v>
      </c>
    </row>
    <row r="338" spans="1:14" x14ac:dyDescent="0.25">
      <c r="A338">
        <v>60044</v>
      </c>
      <c r="B338" t="s">
        <v>5517</v>
      </c>
      <c r="C338" s="74">
        <v>7</v>
      </c>
      <c r="D338" t="s">
        <v>501</v>
      </c>
      <c r="E338" t="s">
        <v>5965</v>
      </c>
      <c r="F338" t="s">
        <v>5966</v>
      </c>
      <c r="G338" t="s">
        <v>5860</v>
      </c>
      <c r="H338" t="s">
        <v>5967</v>
      </c>
      <c r="I338" s="110">
        <v>525</v>
      </c>
      <c r="J338" s="110">
        <v>0</v>
      </c>
      <c r="K338" s="110">
        <v>0</v>
      </c>
      <c r="L338" s="110">
        <v>76</v>
      </c>
      <c r="M338" s="110">
        <v>24</v>
      </c>
      <c r="N338" s="110">
        <v>56</v>
      </c>
    </row>
    <row r="339" spans="1:14" x14ac:dyDescent="0.25">
      <c r="A339">
        <v>60045</v>
      </c>
      <c r="B339" t="s">
        <v>5517</v>
      </c>
      <c r="C339" s="74">
        <v>7</v>
      </c>
      <c r="D339" t="s">
        <v>501</v>
      </c>
      <c r="E339" t="s">
        <v>5257</v>
      </c>
      <c r="F339" t="s">
        <v>5258</v>
      </c>
      <c r="G339" t="s">
        <v>5860</v>
      </c>
      <c r="H339" t="s">
        <v>5259</v>
      </c>
      <c r="I339" s="110">
        <v>0</v>
      </c>
      <c r="J339" s="110">
        <v>0</v>
      </c>
      <c r="K339" s="110">
        <v>348.82</v>
      </c>
      <c r="L339" s="110">
        <v>0</v>
      </c>
      <c r="M339" s="110">
        <v>0</v>
      </c>
      <c r="N339" s="110">
        <v>250</v>
      </c>
    </row>
    <row r="340" spans="1:14" x14ac:dyDescent="0.25">
      <c r="A340">
        <v>60046</v>
      </c>
      <c r="B340" t="s">
        <v>5517</v>
      </c>
      <c r="C340" s="74">
        <v>7</v>
      </c>
      <c r="D340" t="s">
        <v>501</v>
      </c>
      <c r="E340" t="s">
        <v>5260</v>
      </c>
      <c r="F340" t="s">
        <v>883</v>
      </c>
      <c r="G340" t="s">
        <v>5860</v>
      </c>
      <c r="H340" t="s">
        <v>5261</v>
      </c>
      <c r="I340" s="110">
        <v>489.66</v>
      </c>
      <c r="J340" s="110">
        <v>75.42</v>
      </c>
      <c r="K340" s="110">
        <v>0</v>
      </c>
      <c r="L340" s="110">
        <v>0</v>
      </c>
      <c r="M340" s="110">
        <v>0</v>
      </c>
      <c r="N340" s="110">
        <v>0</v>
      </c>
    </row>
    <row r="341" spans="1:14" x14ac:dyDescent="0.25">
      <c r="A341">
        <v>60049</v>
      </c>
      <c r="B341" t="s">
        <v>5517</v>
      </c>
      <c r="C341" s="74">
        <v>7</v>
      </c>
      <c r="D341" t="s">
        <v>5968</v>
      </c>
      <c r="E341" t="s">
        <v>5969</v>
      </c>
      <c r="F341" t="s">
        <v>2203</v>
      </c>
      <c r="G341" t="s">
        <v>5860</v>
      </c>
      <c r="H341" t="s">
        <v>5970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  <c r="N341" s="110">
        <v>0</v>
      </c>
    </row>
    <row r="342" spans="1:14" x14ac:dyDescent="0.25">
      <c r="A342">
        <v>60059</v>
      </c>
      <c r="B342" t="s">
        <v>5517</v>
      </c>
      <c r="C342" s="74">
        <v>7</v>
      </c>
      <c r="D342" t="s">
        <v>5262</v>
      </c>
      <c r="E342" t="s">
        <v>5263</v>
      </c>
      <c r="F342" t="s">
        <v>5264</v>
      </c>
      <c r="G342" t="s">
        <v>5860</v>
      </c>
      <c r="H342" t="s">
        <v>138</v>
      </c>
      <c r="I342" s="110">
        <v>16567.71</v>
      </c>
      <c r="J342" s="110">
        <v>0</v>
      </c>
      <c r="K342" s="110">
        <v>931</v>
      </c>
      <c r="L342" s="110">
        <v>686</v>
      </c>
      <c r="M342" s="110">
        <v>0</v>
      </c>
      <c r="N342" s="110">
        <v>698</v>
      </c>
    </row>
    <row r="343" spans="1:14" x14ac:dyDescent="0.25">
      <c r="A343">
        <v>60060</v>
      </c>
      <c r="B343" t="s">
        <v>5517</v>
      </c>
      <c r="C343" s="74">
        <v>7</v>
      </c>
      <c r="D343" t="s">
        <v>5971</v>
      </c>
      <c r="E343" t="s">
        <v>5972</v>
      </c>
      <c r="F343" t="s">
        <v>935</v>
      </c>
      <c r="G343" t="s">
        <v>5860</v>
      </c>
      <c r="H343" t="s">
        <v>5973</v>
      </c>
      <c r="I343" s="110">
        <v>0</v>
      </c>
      <c r="J343" s="110">
        <v>0</v>
      </c>
      <c r="K343" s="110">
        <v>200</v>
      </c>
      <c r="L343" s="110">
        <v>200</v>
      </c>
      <c r="M343" s="110">
        <v>0</v>
      </c>
      <c r="N343" s="110">
        <v>0</v>
      </c>
    </row>
    <row r="344" spans="1:14" x14ac:dyDescent="0.25">
      <c r="A344">
        <v>60065</v>
      </c>
      <c r="B344" t="s">
        <v>5517</v>
      </c>
      <c r="C344" s="74">
        <v>7</v>
      </c>
      <c r="D344" t="s">
        <v>5974</v>
      </c>
      <c r="E344" t="s">
        <v>5975</v>
      </c>
      <c r="F344" t="s">
        <v>5253</v>
      </c>
      <c r="G344" t="s">
        <v>5860</v>
      </c>
      <c r="H344" t="s">
        <v>5976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  <c r="N344" s="110">
        <v>0</v>
      </c>
    </row>
    <row r="345" spans="1:14" x14ac:dyDescent="0.25">
      <c r="A345">
        <v>100161</v>
      </c>
      <c r="B345" t="s">
        <v>5518</v>
      </c>
      <c r="C345" s="74">
        <v>8</v>
      </c>
      <c r="D345" t="s">
        <v>5977</v>
      </c>
      <c r="E345" t="s">
        <v>5978</v>
      </c>
      <c r="F345" t="s">
        <v>5979</v>
      </c>
      <c r="G345" t="s">
        <v>109</v>
      </c>
      <c r="H345" t="s">
        <v>5980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  <c r="N345" s="110">
        <v>0</v>
      </c>
    </row>
    <row r="346" spans="1:14" x14ac:dyDescent="0.25">
      <c r="A346">
        <v>100171</v>
      </c>
      <c r="B346" t="s">
        <v>5518</v>
      </c>
      <c r="C346" s="74">
        <v>8</v>
      </c>
      <c r="D346" t="s">
        <v>5981</v>
      </c>
      <c r="E346" t="s">
        <v>5982</v>
      </c>
      <c r="F346" t="s">
        <v>5396</v>
      </c>
      <c r="G346" t="s">
        <v>109</v>
      </c>
      <c r="H346" t="s">
        <v>5983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  <c r="N346" s="110">
        <v>0</v>
      </c>
    </row>
    <row r="347" spans="1:14" x14ac:dyDescent="0.25">
      <c r="A347">
        <v>69007</v>
      </c>
      <c r="B347" t="s">
        <v>5517</v>
      </c>
      <c r="C347" s="74">
        <v>7</v>
      </c>
      <c r="D347" t="s">
        <v>5984</v>
      </c>
      <c r="E347" t="s">
        <v>5985</v>
      </c>
      <c r="F347" t="s">
        <v>5219</v>
      </c>
      <c r="G347" t="s">
        <v>5860</v>
      </c>
      <c r="H347" t="s">
        <v>5986</v>
      </c>
      <c r="I347" s="110">
        <v>11501.88</v>
      </c>
      <c r="J347" s="110">
        <v>0</v>
      </c>
      <c r="K347" s="110">
        <v>0</v>
      </c>
      <c r="L347" s="110">
        <v>0</v>
      </c>
      <c r="M347" s="110">
        <v>0</v>
      </c>
      <c r="N347" s="110">
        <v>0</v>
      </c>
    </row>
    <row r="348" spans="1:14" x14ac:dyDescent="0.25">
      <c r="A348">
        <v>70004</v>
      </c>
      <c r="B348" t="s">
        <v>5528</v>
      </c>
      <c r="C348" s="74">
        <v>22</v>
      </c>
      <c r="D348" t="s">
        <v>728</v>
      </c>
      <c r="E348" t="s">
        <v>2545</v>
      </c>
      <c r="F348" t="s">
        <v>2546</v>
      </c>
      <c r="G348" t="s">
        <v>5987</v>
      </c>
      <c r="H348" t="s">
        <v>2547</v>
      </c>
      <c r="I348" s="110">
        <v>1175</v>
      </c>
      <c r="J348" s="110">
        <v>0</v>
      </c>
      <c r="K348" s="110">
        <v>0</v>
      </c>
      <c r="L348" s="110">
        <v>0</v>
      </c>
      <c r="M348" s="110">
        <v>0</v>
      </c>
      <c r="N348" s="110">
        <v>0</v>
      </c>
    </row>
    <row r="349" spans="1:14" x14ac:dyDescent="0.25">
      <c r="A349">
        <v>100184</v>
      </c>
      <c r="B349" t="s">
        <v>5518</v>
      </c>
      <c r="C349" s="74">
        <v>8</v>
      </c>
      <c r="D349" t="s">
        <v>5988</v>
      </c>
      <c r="E349" t="s">
        <v>5989</v>
      </c>
      <c r="F349" t="s">
        <v>5382</v>
      </c>
      <c r="G349" t="s">
        <v>109</v>
      </c>
      <c r="H349" t="s">
        <v>5990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  <c r="N349" s="110">
        <v>0</v>
      </c>
    </row>
    <row r="350" spans="1:14" x14ac:dyDescent="0.25">
      <c r="A350">
        <v>100189</v>
      </c>
      <c r="B350" t="s">
        <v>5518</v>
      </c>
      <c r="C350" s="74">
        <v>8</v>
      </c>
      <c r="D350" t="s">
        <v>5991</v>
      </c>
      <c r="E350" t="s">
        <v>5992</v>
      </c>
      <c r="F350" t="s">
        <v>5993</v>
      </c>
      <c r="G350" t="s">
        <v>109</v>
      </c>
      <c r="H350" t="s">
        <v>5994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  <c r="N350" s="110">
        <v>0</v>
      </c>
    </row>
    <row r="351" spans="1:14" x14ac:dyDescent="0.25">
      <c r="A351">
        <v>80004</v>
      </c>
      <c r="B351" t="s">
        <v>5516</v>
      </c>
      <c r="C351" s="74">
        <v>6</v>
      </c>
      <c r="D351" t="s">
        <v>5129</v>
      </c>
      <c r="E351" t="s">
        <v>5130</v>
      </c>
      <c r="F351" t="s">
        <v>5131</v>
      </c>
      <c r="G351" t="s">
        <v>5995</v>
      </c>
      <c r="H351" t="s">
        <v>5132</v>
      </c>
      <c r="I351" s="110">
        <v>5600</v>
      </c>
      <c r="J351" s="110">
        <v>0</v>
      </c>
      <c r="K351" s="110">
        <v>105</v>
      </c>
      <c r="L351" s="110">
        <v>80</v>
      </c>
      <c r="M351" s="110">
        <v>50</v>
      </c>
      <c r="N351" s="110">
        <v>50</v>
      </c>
    </row>
    <row r="352" spans="1:14" x14ac:dyDescent="0.25">
      <c r="A352">
        <v>80005</v>
      </c>
      <c r="B352" t="s">
        <v>5516</v>
      </c>
      <c r="C352" s="74">
        <v>6</v>
      </c>
      <c r="D352" t="s">
        <v>5996</v>
      </c>
      <c r="E352" t="s">
        <v>5997</v>
      </c>
      <c r="F352" t="s">
        <v>2158</v>
      </c>
      <c r="G352" t="s">
        <v>5842</v>
      </c>
      <c r="H352" t="s">
        <v>5998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  <c r="N352" s="110">
        <v>0</v>
      </c>
    </row>
    <row r="353" spans="1:14" x14ac:dyDescent="0.25">
      <c r="A353">
        <v>90003</v>
      </c>
      <c r="B353" t="s">
        <v>5516</v>
      </c>
      <c r="C353" s="74">
        <v>6</v>
      </c>
      <c r="D353" t="s">
        <v>5133</v>
      </c>
      <c r="E353" t="s">
        <v>5134</v>
      </c>
      <c r="F353" t="s">
        <v>913</v>
      </c>
      <c r="G353" t="s">
        <v>5999</v>
      </c>
      <c r="H353" t="s">
        <v>5135</v>
      </c>
      <c r="I353" s="110">
        <v>3000</v>
      </c>
      <c r="J353" s="110">
        <v>0</v>
      </c>
      <c r="K353" s="110">
        <v>0</v>
      </c>
      <c r="L353" s="110">
        <v>0</v>
      </c>
      <c r="M353" s="110">
        <v>0</v>
      </c>
      <c r="N353" s="110">
        <v>680</v>
      </c>
    </row>
    <row r="354" spans="1:14" x14ac:dyDescent="0.25">
      <c r="A354">
        <v>90004</v>
      </c>
      <c r="B354" t="s">
        <v>5516</v>
      </c>
      <c r="C354" s="74">
        <v>6</v>
      </c>
      <c r="D354" t="s">
        <v>6000</v>
      </c>
      <c r="E354" t="s">
        <v>6001</v>
      </c>
      <c r="F354" t="s">
        <v>913</v>
      </c>
      <c r="G354" t="s">
        <v>5999</v>
      </c>
      <c r="H354" t="s">
        <v>6002</v>
      </c>
      <c r="I354" s="110">
        <v>0</v>
      </c>
      <c r="J354" s="110">
        <v>0</v>
      </c>
      <c r="K354" s="110">
        <v>3373</v>
      </c>
      <c r="L354" s="110">
        <v>1313.5</v>
      </c>
      <c r="M354" s="110">
        <v>1105.5</v>
      </c>
      <c r="N354" s="110">
        <v>2147.73</v>
      </c>
    </row>
    <row r="355" spans="1:14" x14ac:dyDescent="0.25">
      <c r="A355">
        <v>90005</v>
      </c>
      <c r="B355" t="s">
        <v>5516</v>
      </c>
      <c r="C355" s="74">
        <v>6</v>
      </c>
      <c r="D355" t="s">
        <v>6003</v>
      </c>
      <c r="E355" t="s">
        <v>6004</v>
      </c>
      <c r="F355" t="s">
        <v>913</v>
      </c>
      <c r="G355" t="s">
        <v>5999</v>
      </c>
      <c r="H355" t="s">
        <v>6005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  <c r="N355" s="110">
        <v>0</v>
      </c>
    </row>
    <row r="356" spans="1:14" x14ac:dyDescent="0.25">
      <c r="A356">
        <v>90006</v>
      </c>
      <c r="B356" t="s">
        <v>5516</v>
      </c>
      <c r="C356" s="74">
        <v>6</v>
      </c>
      <c r="D356" t="s">
        <v>6006</v>
      </c>
      <c r="E356" t="s">
        <v>6007</v>
      </c>
      <c r="F356" t="s">
        <v>913</v>
      </c>
      <c r="G356" t="s">
        <v>5999</v>
      </c>
      <c r="H356" t="s">
        <v>6008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  <c r="N356" s="110">
        <v>0</v>
      </c>
    </row>
    <row r="357" spans="1:14" x14ac:dyDescent="0.25">
      <c r="A357">
        <v>90009</v>
      </c>
      <c r="B357" t="s">
        <v>5516</v>
      </c>
      <c r="C357" s="74">
        <v>6</v>
      </c>
      <c r="D357" t="s">
        <v>1258</v>
      </c>
      <c r="E357" t="s">
        <v>6009</v>
      </c>
      <c r="F357" t="s">
        <v>913</v>
      </c>
      <c r="G357" t="s">
        <v>5999</v>
      </c>
      <c r="H357" t="s">
        <v>6010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  <c r="N357" s="110">
        <v>0</v>
      </c>
    </row>
    <row r="358" spans="1:14" x14ac:dyDescent="0.25">
      <c r="A358">
        <v>99006</v>
      </c>
      <c r="B358" t="s">
        <v>5516</v>
      </c>
      <c r="C358" s="74">
        <v>6</v>
      </c>
      <c r="D358" t="s">
        <v>6011</v>
      </c>
      <c r="E358" t="s">
        <v>6012</v>
      </c>
      <c r="F358" t="s">
        <v>5153</v>
      </c>
      <c r="G358" t="s">
        <v>5842</v>
      </c>
      <c r="H358" t="s">
        <v>5154</v>
      </c>
      <c r="I358" s="110">
        <v>8333.7199999999993</v>
      </c>
      <c r="J358" s="110">
        <v>200</v>
      </c>
      <c r="K358" s="110">
        <v>0</v>
      </c>
      <c r="L358" s="110">
        <v>0</v>
      </c>
      <c r="M358" s="110">
        <v>0</v>
      </c>
      <c r="N358" s="110">
        <v>0</v>
      </c>
    </row>
    <row r="359" spans="1:14" x14ac:dyDescent="0.25">
      <c r="A359">
        <v>100006</v>
      </c>
      <c r="B359" t="s">
        <v>5518</v>
      </c>
      <c r="C359" s="74">
        <v>8</v>
      </c>
      <c r="D359" t="s">
        <v>501</v>
      </c>
      <c r="E359" t="s">
        <v>6013</v>
      </c>
      <c r="F359" t="s">
        <v>6014</v>
      </c>
      <c r="G359" t="s">
        <v>109</v>
      </c>
      <c r="H359" t="s">
        <v>6015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  <c r="N359" s="110">
        <v>0</v>
      </c>
    </row>
    <row r="360" spans="1:14" x14ac:dyDescent="0.25">
      <c r="A360">
        <v>100007</v>
      </c>
      <c r="B360" t="s">
        <v>5518</v>
      </c>
      <c r="C360" s="74">
        <v>8</v>
      </c>
      <c r="D360" t="s">
        <v>728</v>
      </c>
      <c r="E360" t="s">
        <v>5294</v>
      </c>
      <c r="F360" t="s">
        <v>5295</v>
      </c>
      <c r="G360" t="s">
        <v>109</v>
      </c>
      <c r="H360" t="s">
        <v>140</v>
      </c>
      <c r="I360" s="110">
        <v>0</v>
      </c>
      <c r="J360" s="110">
        <v>0</v>
      </c>
      <c r="K360" s="110">
        <v>157</v>
      </c>
      <c r="L360" s="110">
        <v>50</v>
      </c>
      <c r="M360" s="110">
        <v>0</v>
      </c>
      <c r="N360" s="110">
        <v>0</v>
      </c>
    </row>
    <row r="361" spans="1:14" x14ac:dyDescent="0.25">
      <c r="A361">
        <v>100008</v>
      </c>
      <c r="B361" t="s">
        <v>5518</v>
      </c>
      <c r="C361" s="74">
        <v>8</v>
      </c>
      <c r="D361" t="s">
        <v>5296</v>
      </c>
      <c r="E361" t="s">
        <v>5297</v>
      </c>
      <c r="F361" t="s">
        <v>5298</v>
      </c>
      <c r="G361" t="s">
        <v>109</v>
      </c>
      <c r="H361" t="s">
        <v>5299</v>
      </c>
      <c r="I361" s="110">
        <v>1985.86</v>
      </c>
      <c r="J361" s="110">
        <v>0</v>
      </c>
      <c r="K361" s="110">
        <v>370</v>
      </c>
      <c r="L361" s="110">
        <v>473.76</v>
      </c>
      <c r="M361" s="110">
        <v>20</v>
      </c>
      <c r="N361" s="110">
        <v>395</v>
      </c>
    </row>
    <row r="362" spans="1:14" x14ac:dyDescent="0.25">
      <c r="A362">
        <v>100010</v>
      </c>
      <c r="B362" t="s">
        <v>5518</v>
      </c>
      <c r="C362" s="74">
        <v>8</v>
      </c>
      <c r="D362" t="s">
        <v>728</v>
      </c>
      <c r="E362" t="s">
        <v>5300</v>
      </c>
      <c r="F362" t="s">
        <v>1295</v>
      </c>
      <c r="G362" t="s">
        <v>109</v>
      </c>
      <c r="H362" t="s">
        <v>142</v>
      </c>
      <c r="I362" s="110">
        <v>3208.26</v>
      </c>
      <c r="J362" s="110">
        <v>0</v>
      </c>
      <c r="K362" s="110">
        <v>478</v>
      </c>
      <c r="L362" s="110">
        <v>470.5</v>
      </c>
      <c r="M362" s="110">
        <v>0</v>
      </c>
      <c r="N362" s="110">
        <v>538</v>
      </c>
    </row>
    <row r="363" spans="1:14" x14ac:dyDescent="0.25">
      <c r="A363">
        <v>100011</v>
      </c>
      <c r="B363" t="s">
        <v>5518</v>
      </c>
      <c r="C363" s="74">
        <v>8</v>
      </c>
      <c r="D363" t="s">
        <v>728</v>
      </c>
      <c r="E363" t="s">
        <v>5301</v>
      </c>
      <c r="F363" t="s">
        <v>5302</v>
      </c>
      <c r="G363" t="s">
        <v>109</v>
      </c>
      <c r="H363" t="s">
        <v>5303</v>
      </c>
      <c r="I363" s="110">
        <v>900</v>
      </c>
      <c r="J363" s="110">
        <v>0</v>
      </c>
      <c r="K363" s="110">
        <v>0</v>
      </c>
      <c r="L363" s="110">
        <v>0</v>
      </c>
      <c r="M363" s="110">
        <v>0</v>
      </c>
      <c r="N363" s="110">
        <v>0</v>
      </c>
    </row>
    <row r="364" spans="1:14" x14ac:dyDescent="0.25">
      <c r="A364">
        <v>100012</v>
      </c>
      <c r="B364" t="s">
        <v>5518</v>
      </c>
      <c r="C364" s="74">
        <v>8</v>
      </c>
      <c r="D364" t="s">
        <v>5304</v>
      </c>
      <c r="E364" t="s">
        <v>5305</v>
      </c>
      <c r="F364" t="s">
        <v>5306</v>
      </c>
      <c r="G364" t="s">
        <v>109</v>
      </c>
      <c r="H364" t="s">
        <v>5307</v>
      </c>
      <c r="I364" s="110">
        <v>250</v>
      </c>
      <c r="J364" s="110">
        <v>0</v>
      </c>
      <c r="K364" s="110">
        <v>360</v>
      </c>
      <c r="L364" s="110">
        <v>282</v>
      </c>
      <c r="M364" s="110">
        <v>0</v>
      </c>
      <c r="N364" s="110">
        <v>0</v>
      </c>
    </row>
    <row r="365" spans="1:14" x14ac:dyDescent="0.25">
      <c r="A365">
        <v>100013</v>
      </c>
      <c r="B365" t="s">
        <v>5518</v>
      </c>
      <c r="C365" s="74">
        <v>8</v>
      </c>
      <c r="D365" t="s">
        <v>5308</v>
      </c>
      <c r="E365" t="s">
        <v>5309</v>
      </c>
      <c r="F365" t="s">
        <v>5310</v>
      </c>
      <c r="G365" t="s">
        <v>109</v>
      </c>
      <c r="H365" t="s">
        <v>141</v>
      </c>
      <c r="I365" s="110">
        <v>16500</v>
      </c>
      <c r="J365" s="110">
        <v>0</v>
      </c>
      <c r="K365" s="110">
        <v>0</v>
      </c>
      <c r="L365" s="110">
        <v>0</v>
      </c>
      <c r="M365" s="110">
        <v>339</v>
      </c>
      <c r="N365" s="110">
        <v>471.12</v>
      </c>
    </row>
    <row r="366" spans="1:14" x14ac:dyDescent="0.25">
      <c r="A366">
        <v>100014</v>
      </c>
      <c r="B366" t="s">
        <v>5518</v>
      </c>
      <c r="C366" s="74">
        <v>8</v>
      </c>
      <c r="D366" t="s">
        <v>501</v>
      </c>
      <c r="E366" t="s">
        <v>5311</v>
      </c>
      <c r="F366" t="s">
        <v>5310</v>
      </c>
      <c r="G366" t="s">
        <v>109</v>
      </c>
      <c r="H366" t="s">
        <v>5312</v>
      </c>
      <c r="I366" s="110">
        <v>221</v>
      </c>
      <c r="J366" s="110">
        <v>0</v>
      </c>
      <c r="K366" s="110">
        <v>596</v>
      </c>
      <c r="L366" s="110">
        <v>449.19</v>
      </c>
      <c r="M366" s="110">
        <v>0</v>
      </c>
      <c r="N366" s="110">
        <v>0</v>
      </c>
    </row>
    <row r="367" spans="1:14" x14ac:dyDescent="0.25">
      <c r="A367">
        <v>100016</v>
      </c>
      <c r="B367" t="s">
        <v>5518</v>
      </c>
      <c r="C367" s="74">
        <v>8</v>
      </c>
      <c r="D367" t="s">
        <v>501</v>
      </c>
      <c r="E367" t="s">
        <v>5313</v>
      </c>
      <c r="F367" t="s">
        <v>5314</v>
      </c>
      <c r="G367" t="s">
        <v>109</v>
      </c>
      <c r="H367" t="s">
        <v>5315</v>
      </c>
      <c r="I367" s="110">
        <v>1743</v>
      </c>
      <c r="J367" s="110">
        <v>0</v>
      </c>
      <c r="K367" s="110">
        <v>335</v>
      </c>
      <c r="L367" s="110">
        <v>243.09</v>
      </c>
      <c r="M367" s="110">
        <v>0</v>
      </c>
      <c r="N367" s="110">
        <v>50</v>
      </c>
    </row>
    <row r="368" spans="1:14" x14ac:dyDescent="0.25">
      <c r="A368">
        <v>100017</v>
      </c>
      <c r="B368" t="s">
        <v>5518</v>
      </c>
      <c r="C368" s="74">
        <v>8</v>
      </c>
      <c r="D368" t="s">
        <v>5316</v>
      </c>
      <c r="E368" t="s">
        <v>5317</v>
      </c>
      <c r="F368" t="s">
        <v>5318</v>
      </c>
      <c r="G368" t="s">
        <v>109</v>
      </c>
      <c r="H368" t="s">
        <v>5319</v>
      </c>
      <c r="I368" s="110">
        <v>1986</v>
      </c>
      <c r="J368" s="110">
        <v>0</v>
      </c>
      <c r="K368" s="110">
        <v>328</v>
      </c>
      <c r="L368" s="110">
        <v>251</v>
      </c>
      <c r="M368" s="110">
        <v>353</v>
      </c>
      <c r="N368" s="110">
        <v>444</v>
      </c>
    </row>
    <row r="369" spans="1:14" x14ac:dyDescent="0.25">
      <c r="A369">
        <v>100020</v>
      </c>
      <c r="B369" t="s">
        <v>5518</v>
      </c>
      <c r="C369" s="74">
        <v>8</v>
      </c>
      <c r="D369" t="s">
        <v>5320</v>
      </c>
      <c r="E369" t="s">
        <v>5321</v>
      </c>
      <c r="F369" t="s">
        <v>5322</v>
      </c>
      <c r="G369" t="s">
        <v>109</v>
      </c>
      <c r="H369" t="s">
        <v>5323</v>
      </c>
      <c r="I369" s="110">
        <v>250</v>
      </c>
      <c r="J369" s="110">
        <v>0</v>
      </c>
      <c r="K369" s="110">
        <v>525</v>
      </c>
      <c r="L369" s="110">
        <v>0</v>
      </c>
      <c r="M369" s="110">
        <v>350</v>
      </c>
      <c r="N369" s="110">
        <v>425</v>
      </c>
    </row>
    <row r="370" spans="1:14" x14ac:dyDescent="0.25">
      <c r="A370">
        <v>100022</v>
      </c>
      <c r="B370" t="s">
        <v>5518</v>
      </c>
      <c r="C370" s="74">
        <v>8</v>
      </c>
      <c r="D370" t="s">
        <v>501</v>
      </c>
      <c r="E370" t="s">
        <v>5324</v>
      </c>
      <c r="F370" t="s">
        <v>2209</v>
      </c>
      <c r="G370" t="s">
        <v>109</v>
      </c>
      <c r="H370" t="s">
        <v>5325</v>
      </c>
      <c r="I370" s="110">
        <v>3507.39</v>
      </c>
      <c r="J370" s="110">
        <v>124.8</v>
      </c>
      <c r="K370" s="110">
        <v>365</v>
      </c>
      <c r="L370" s="110">
        <v>325</v>
      </c>
      <c r="M370" s="110">
        <v>0</v>
      </c>
      <c r="N370" s="110">
        <v>380.21</v>
      </c>
    </row>
    <row r="371" spans="1:14" x14ac:dyDescent="0.25">
      <c r="A371">
        <v>100023</v>
      </c>
      <c r="B371" t="s">
        <v>5518</v>
      </c>
      <c r="C371" s="74">
        <v>8</v>
      </c>
      <c r="D371" t="s">
        <v>501</v>
      </c>
      <c r="E371" t="s">
        <v>5326</v>
      </c>
      <c r="F371" t="s">
        <v>5327</v>
      </c>
      <c r="G371" t="s">
        <v>109</v>
      </c>
      <c r="H371" t="s">
        <v>5328</v>
      </c>
      <c r="I371" s="110">
        <v>8497.7800000000007</v>
      </c>
      <c r="J371" s="110">
        <v>0</v>
      </c>
      <c r="K371" s="110">
        <v>727</v>
      </c>
      <c r="L371" s="110">
        <v>307</v>
      </c>
      <c r="M371" s="110">
        <v>100</v>
      </c>
      <c r="N371" s="110">
        <v>751</v>
      </c>
    </row>
    <row r="372" spans="1:14" x14ac:dyDescent="0.25">
      <c r="A372">
        <v>100024</v>
      </c>
      <c r="B372" t="s">
        <v>5518</v>
      </c>
      <c r="C372" s="74">
        <v>8</v>
      </c>
      <c r="D372" t="s">
        <v>5329</v>
      </c>
      <c r="E372" t="s">
        <v>5330</v>
      </c>
      <c r="F372" t="s">
        <v>5331</v>
      </c>
      <c r="G372" t="s">
        <v>109</v>
      </c>
      <c r="H372" t="s">
        <v>5332</v>
      </c>
      <c r="I372" s="110">
        <v>1963.32</v>
      </c>
      <c r="J372" s="110">
        <v>0</v>
      </c>
      <c r="K372" s="110">
        <v>0</v>
      </c>
      <c r="L372" s="110">
        <v>0</v>
      </c>
      <c r="M372" s="110">
        <v>0</v>
      </c>
      <c r="N372" s="110">
        <v>0</v>
      </c>
    </row>
    <row r="373" spans="1:14" x14ac:dyDescent="0.25">
      <c r="A373">
        <v>100026</v>
      </c>
      <c r="B373" t="s">
        <v>5518</v>
      </c>
      <c r="C373" s="74">
        <v>8</v>
      </c>
      <c r="D373" t="s">
        <v>501</v>
      </c>
      <c r="E373" t="s">
        <v>6016</v>
      </c>
      <c r="F373" t="s">
        <v>6017</v>
      </c>
      <c r="G373" t="s">
        <v>109</v>
      </c>
      <c r="H373" t="s">
        <v>6018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  <c r="N373" s="110">
        <v>0</v>
      </c>
    </row>
    <row r="374" spans="1:14" x14ac:dyDescent="0.25">
      <c r="A374">
        <v>100027</v>
      </c>
      <c r="B374" t="s">
        <v>5518</v>
      </c>
      <c r="C374" s="74">
        <v>8</v>
      </c>
      <c r="D374" t="s">
        <v>1630</v>
      </c>
      <c r="E374" t="s">
        <v>5333</v>
      </c>
      <c r="F374" t="s">
        <v>783</v>
      </c>
      <c r="G374" t="s">
        <v>109</v>
      </c>
      <c r="H374" t="s">
        <v>139</v>
      </c>
      <c r="I374" s="110">
        <v>2750</v>
      </c>
      <c r="J374" s="110">
        <v>86.56</v>
      </c>
      <c r="K374" s="110">
        <v>165</v>
      </c>
      <c r="L374" s="110">
        <v>0</v>
      </c>
      <c r="M374" s="110">
        <v>0</v>
      </c>
      <c r="N374" s="110">
        <v>0</v>
      </c>
    </row>
    <row r="375" spans="1:14" x14ac:dyDescent="0.25">
      <c r="A375">
        <v>100028</v>
      </c>
      <c r="B375" t="s">
        <v>5518</v>
      </c>
      <c r="C375" s="74">
        <v>8</v>
      </c>
      <c r="D375" t="s">
        <v>4646</v>
      </c>
      <c r="E375" t="s">
        <v>6019</v>
      </c>
      <c r="F375" t="s">
        <v>783</v>
      </c>
      <c r="G375" t="s">
        <v>109</v>
      </c>
      <c r="H375" t="s">
        <v>6020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  <c r="N375" s="110">
        <v>0</v>
      </c>
    </row>
    <row r="376" spans="1:14" x14ac:dyDescent="0.25">
      <c r="A376">
        <v>100030</v>
      </c>
      <c r="B376" t="s">
        <v>5518</v>
      </c>
      <c r="C376" s="74">
        <v>8</v>
      </c>
      <c r="D376" t="s">
        <v>5334</v>
      </c>
      <c r="E376" t="s">
        <v>5335</v>
      </c>
      <c r="F376" t="s">
        <v>783</v>
      </c>
      <c r="G376" t="s">
        <v>109</v>
      </c>
      <c r="H376" t="s">
        <v>5336</v>
      </c>
      <c r="I376" s="110">
        <v>1500</v>
      </c>
      <c r="J376" s="110">
        <v>115</v>
      </c>
      <c r="K376" s="110">
        <v>145</v>
      </c>
      <c r="L376" s="110">
        <v>68</v>
      </c>
      <c r="M376" s="110">
        <v>0</v>
      </c>
      <c r="N376" s="110">
        <v>0</v>
      </c>
    </row>
    <row r="377" spans="1:14" x14ac:dyDescent="0.25">
      <c r="A377">
        <v>100032</v>
      </c>
      <c r="B377" t="s">
        <v>5518</v>
      </c>
      <c r="C377" s="74">
        <v>8</v>
      </c>
      <c r="D377" t="s">
        <v>501</v>
      </c>
      <c r="E377" t="s">
        <v>5337</v>
      </c>
      <c r="F377" t="s">
        <v>783</v>
      </c>
      <c r="G377" t="s">
        <v>109</v>
      </c>
      <c r="H377" t="s">
        <v>5338</v>
      </c>
      <c r="I377" s="110">
        <v>0</v>
      </c>
      <c r="J377" s="110">
        <v>100</v>
      </c>
      <c r="K377" s="110">
        <v>388</v>
      </c>
      <c r="L377" s="110">
        <v>0</v>
      </c>
      <c r="M377" s="110">
        <v>0</v>
      </c>
      <c r="N377" s="110">
        <v>0</v>
      </c>
    </row>
    <row r="378" spans="1:14" x14ac:dyDescent="0.25">
      <c r="A378">
        <v>100034</v>
      </c>
      <c r="B378" t="s">
        <v>5518</v>
      </c>
      <c r="C378" s="74">
        <v>8</v>
      </c>
      <c r="D378" t="s">
        <v>6021</v>
      </c>
      <c r="E378" t="s">
        <v>6022</v>
      </c>
      <c r="F378" t="s">
        <v>783</v>
      </c>
      <c r="G378" t="s">
        <v>109</v>
      </c>
      <c r="H378" t="s">
        <v>6023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  <c r="N378" s="110">
        <v>0</v>
      </c>
    </row>
    <row r="379" spans="1:14" x14ac:dyDescent="0.25">
      <c r="A379">
        <v>100035</v>
      </c>
      <c r="B379" t="s">
        <v>5518</v>
      </c>
      <c r="C379" s="74">
        <v>908</v>
      </c>
      <c r="D379" t="s">
        <v>5339</v>
      </c>
      <c r="E379" t="s">
        <v>5340</v>
      </c>
      <c r="F379" t="s">
        <v>5341</v>
      </c>
      <c r="G379" t="s">
        <v>109</v>
      </c>
      <c r="H379" t="s">
        <v>5342</v>
      </c>
      <c r="I379" s="110">
        <v>0</v>
      </c>
      <c r="J379" s="110">
        <v>0</v>
      </c>
      <c r="K379" s="110">
        <v>0</v>
      </c>
      <c r="L379" s="110">
        <v>0</v>
      </c>
      <c r="M379" s="110">
        <v>240</v>
      </c>
      <c r="N379" s="110">
        <v>294</v>
      </c>
    </row>
    <row r="380" spans="1:14" x14ac:dyDescent="0.25">
      <c r="A380">
        <v>100036</v>
      </c>
      <c r="B380" t="s">
        <v>5518</v>
      </c>
      <c r="C380" s="74">
        <v>8</v>
      </c>
      <c r="D380" t="s">
        <v>5343</v>
      </c>
      <c r="E380" t="s">
        <v>5344</v>
      </c>
      <c r="F380" t="s">
        <v>783</v>
      </c>
      <c r="G380" t="s">
        <v>109</v>
      </c>
      <c r="H380" t="s">
        <v>5345</v>
      </c>
      <c r="I380" s="110">
        <v>14420.24</v>
      </c>
      <c r="J380" s="110">
        <v>0</v>
      </c>
      <c r="K380" s="110">
        <v>697</v>
      </c>
      <c r="L380" s="110">
        <v>393</v>
      </c>
      <c r="M380" s="110">
        <v>577</v>
      </c>
      <c r="N380" s="110">
        <v>870</v>
      </c>
    </row>
    <row r="381" spans="1:14" x14ac:dyDescent="0.25">
      <c r="A381">
        <v>100037</v>
      </c>
      <c r="B381" t="s">
        <v>5518</v>
      </c>
      <c r="C381" s="74">
        <v>8</v>
      </c>
      <c r="D381" t="s">
        <v>5346</v>
      </c>
      <c r="E381" t="s">
        <v>5347</v>
      </c>
      <c r="F381" t="s">
        <v>783</v>
      </c>
      <c r="G381" t="s">
        <v>109</v>
      </c>
      <c r="H381" t="s">
        <v>5348</v>
      </c>
      <c r="I381" s="110">
        <v>1125</v>
      </c>
      <c r="J381" s="110">
        <v>0</v>
      </c>
      <c r="K381" s="110">
        <v>0</v>
      </c>
      <c r="L381" s="110">
        <v>0</v>
      </c>
      <c r="M381" s="110">
        <v>0</v>
      </c>
      <c r="N381" s="110">
        <v>0</v>
      </c>
    </row>
    <row r="382" spans="1:14" x14ac:dyDescent="0.25">
      <c r="A382">
        <v>100038</v>
      </c>
      <c r="B382" t="s">
        <v>5518</v>
      </c>
      <c r="C382" s="74">
        <v>8</v>
      </c>
      <c r="D382" t="s">
        <v>1195</v>
      </c>
      <c r="E382" t="s">
        <v>5349</v>
      </c>
      <c r="F382" t="s">
        <v>783</v>
      </c>
      <c r="G382" t="s">
        <v>109</v>
      </c>
      <c r="H382" t="s">
        <v>5350</v>
      </c>
      <c r="I382" s="110">
        <v>9471.6</v>
      </c>
      <c r="J382" s="110">
        <v>0</v>
      </c>
      <c r="K382" s="110">
        <v>90</v>
      </c>
      <c r="L382" s="110">
        <v>113</v>
      </c>
      <c r="M382" s="110">
        <v>0</v>
      </c>
      <c r="N382" s="110">
        <v>0</v>
      </c>
    </row>
    <row r="383" spans="1:14" x14ac:dyDescent="0.25">
      <c r="A383">
        <v>100042</v>
      </c>
      <c r="B383" t="s">
        <v>5518</v>
      </c>
      <c r="C383" s="74">
        <v>8</v>
      </c>
      <c r="D383" t="s">
        <v>501</v>
      </c>
      <c r="E383" t="s">
        <v>4549</v>
      </c>
      <c r="F383" t="s">
        <v>6024</v>
      </c>
      <c r="G383" t="s">
        <v>109</v>
      </c>
      <c r="H383" t="s">
        <v>6025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  <c r="N383" s="110">
        <v>0</v>
      </c>
    </row>
    <row r="384" spans="1:14" x14ac:dyDescent="0.25">
      <c r="A384">
        <v>100043</v>
      </c>
      <c r="B384" t="s">
        <v>5518</v>
      </c>
      <c r="C384" s="74">
        <v>8</v>
      </c>
      <c r="D384" t="s">
        <v>6026</v>
      </c>
      <c r="E384" t="s">
        <v>6027</v>
      </c>
      <c r="F384" t="s">
        <v>6028</v>
      </c>
      <c r="G384" t="s">
        <v>109</v>
      </c>
      <c r="H384" t="s">
        <v>6029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  <c r="N384" s="110">
        <v>0</v>
      </c>
    </row>
    <row r="385" spans="1:14" x14ac:dyDescent="0.25">
      <c r="A385">
        <v>100044</v>
      </c>
      <c r="B385" t="s">
        <v>5518</v>
      </c>
      <c r="C385" s="74">
        <v>8</v>
      </c>
      <c r="D385" t="s">
        <v>501</v>
      </c>
      <c r="E385" t="s">
        <v>5351</v>
      </c>
      <c r="F385" t="s">
        <v>5352</v>
      </c>
      <c r="G385" t="s">
        <v>109</v>
      </c>
      <c r="H385" t="s">
        <v>5353</v>
      </c>
      <c r="I385" s="110">
        <v>1105</v>
      </c>
      <c r="J385" s="110">
        <v>0</v>
      </c>
      <c r="K385" s="110">
        <v>1325</v>
      </c>
      <c r="L385" s="110">
        <v>1937</v>
      </c>
      <c r="M385" s="110">
        <v>45</v>
      </c>
      <c r="N385" s="110">
        <v>1575</v>
      </c>
    </row>
    <row r="386" spans="1:14" x14ac:dyDescent="0.25">
      <c r="A386">
        <v>100045</v>
      </c>
      <c r="B386" t="s">
        <v>5518</v>
      </c>
      <c r="C386" s="74">
        <v>8</v>
      </c>
      <c r="D386" t="s">
        <v>6030</v>
      </c>
      <c r="E386" t="s">
        <v>6031</v>
      </c>
      <c r="F386" t="s">
        <v>6032</v>
      </c>
      <c r="G386" t="s">
        <v>109</v>
      </c>
      <c r="H386" t="s">
        <v>6033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  <c r="N386" s="110">
        <v>0</v>
      </c>
    </row>
    <row r="387" spans="1:14" x14ac:dyDescent="0.25">
      <c r="A387">
        <v>100048</v>
      </c>
      <c r="B387" t="s">
        <v>5518</v>
      </c>
      <c r="C387" s="74">
        <v>8</v>
      </c>
      <c r="D387" t="s">
        <v>4845</v>
      </c>
      <c r="E387" t="s">
        <v>6034</v>
      </c>
      <c r="F387" t="s">
        <v>3045</v>
      </c>
      <c r="G387" t="s">
        <v>109</v>
      </c>
      <c r="H387" t="s">
        <v>6035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  <c r="N387" s="110">
        <v>0</v>
      </c>
    </row>
    <row r="388" spans="1:14" x14ac:dyDescent="0.25">
      <c r="A388">
        <v>100052</v>
      </c>
      <c r="B388" t="s">
        <v>5518</v>
      </c>
      <c r="C388" s="74">
        <v>8</v>
      </c>
      <c r="D388" t="s">
        <v>728</v>
      </c>
      <c r="E388" t="s">
        <v>5354</v>
      </c>
      <c r="F388" t="s">
        <v>5355</v>
      </c>
      <c r="G388" t="s">
        <v>109</v>
      </c>
      <c r="H388" t="s">
        <v>5356</v>
      </c>
      <c r="I388" s="110">
        <v>3925</v>
      </c>
      <c r="J388" s="110">
        <v>0</v>
      </c>
      <c r="K388" s="110">
        <v>155</v>
      </c>
      <c r="L388" s="110">
        <v>55</v>
      </c>
      <c r="M388" s="110">
        <v>60</v>
      </c>
      <c r="N388" s="110">
        <v>60</v>
      </c>
    </row>
    <row r="389" spans="1:14" x14ac:dyDescent="0.25">
      <c r="A389">
        <v>100053</v>
      </c>
      <c r="B389" t="s">
        <v>5518</v>
      </c>
      <c r="C389" s="74">
        <v>8</v>
      </c>
      <c r="D389" t="s">
        <v>501</v>
      </c>
      <c r="E389" t="s">
        <v>6036</v>
      </c>
      <c r="F389" t="s">
        <v>6037</v>
      </c>
      <c r="G389" t="s">
        <v>109</v>
      </c>
      <c r="H389" t="s">
        <v>6038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  <c r="N389" s="110">
        <v>0</v>
      </c>
    </row>
    <row r="390" spans="1:14" x14ac:dyDescent="0.25">
      <c r="A390">
        <v>100054</v>
      </c>
      <c r="B390" t="s">
        <v>5518</v>
      </c>
      <c r="C390" s="74">
        <v>8</v>
      </c>
      <c r="D390" t="s">
        <v>4187</v>
      </c>
      <c r="E390" t="s">
        <v>6039</v>
      </c>
      <c r="F390" t="s">
        <v>6040</v>
      </c>
      <c r="G390" t="s">
        <v>109</v>
      </c>
      <c r="H390" t="s">
        <v>6041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  <c r="N390" s="110">
        <v>0</v>
      </c>
    </row>
    <row r="391" spans="1:14" x14ac:dyDescent="0.25">
      <c r="A391">
        <v>100055</v>
      </c>
      <c r="B391" t="s">
        <v>5518</v>
      </c>
      <c r="C391" s="74">
        <v>8</v>
      </c>
      <c r="D391" t="s">
        <v>501</v>
      </c>
      <c r="E391" t="s">
        <v>5357</v>
      </c>
      <c r="F391" t="s">
        <v>5358</v>
      </c>
      <c r="G391" t="s">
        <v>109</v>
      </c>
      <c r="H391" t="s">
        <v>5359</v>
      </c>
      <c r="I391" s="110">
        <v>12750</v>
      </c>
      <c r="J391" s="110">
        <v>323.3</v>
      </c>
      <c r="K391" s="110">
        <v>569</v>
      </c>
      <c r="L391" s="110">
        <v>506</v>
      </c>
      <c r="M391" s="110">
        <v>0</v>
      </c>
      <c r="N391" s="110">
        <v>537</v>
      </c>
    </row>
    <row r="392" spans="1:14" x14ac:dyDescent="0.25">
      <c r="A392">
        <v>100056</v>
      </c>
      <c r="B392" t="s">
        <v>5518</v>
      </c>
      <c r="C392" s="74">
        <v>8</v>
      </c>
      <c r="D392" t="s">
        <v>5360</v>
      </c>
      <c r="E392" t="s">
        <v>5361</v>
      </c>
      <c r="F392" t="s">
        <v>5362</v>
      </c>
      <c r="G392" t="s">
        <v>109</v>
      </c>
      <c r="H392" t="s">
        <v>5363</v>
      </c>
      <c r="I392" s="110">
        <v>0</v>
      </c>
      <c r="J392" s="110">
        <v>0</v>
      </c>
      <c r="K392" s="110">
        <v>278</v>
      </c>
      <c r="L392" s="110">
        <v>0</v>
      </c>
      <c r="M392" s="110">
        <v>0</v>
      </c>
      <c r="N392" s="110">
        <v>0</v>
      </c>
    </row>
    <row r="393" spans="1:14" x14ac:dyDescent="0.25">
      <c r="A393">
        <v>100057</v>
      </c>
      <c r="B393" t="s">
        <v>5518</v>
      </c>
      <c r="C393" s="74">
        <v>8</v>
      </c>
      <c r="D393" t="s">
        <v>728</v>
      </c>
      <c r="E393" t="s">
        <v>5364</v>
      </c>
      <c r="F393" t="s">
        <v>5365</v>
      </c>
      <c r="G393" t="s">
        <v>109</v>
      </c>
      <c r="H393" t="s">
        <v>5366</v>
      </c>
      <c r="I393" s="110">
        <v>500</v>
      </c>
      <c r="J393" s="110">
        <v>0</v>
      </c>
      <c r="K393" s="110">
        <v>0</v>
      </c>
      <c r="L393" s="110">
        <v>0</v>
      </c>
      <c r="M393" s="110">
        <v>130</v>
      </c>
      <c r="N393" s="110">
        <v>773</v>
      </c>
    </row>
    <row r="394" spans="1:14" x14ac:dyDescent="0.25">
      <c r="A394">
        <v>100058</v>
      </c>
      <c r="B394" t="s">
        <v>5518</v>
      </c>
      <c r="C394" s="74">
        <v>8</v>
      </c>
      <c r="D394" t="s">
        <v>5367</v>
      </c>
      <c r="E394" t="s">
        <v>5368</v>
      </c>
      <c r="F394" t="s">
        <v>5365</v>
      </c>
      <c r="G394" t="s">
        <v>109</v>
      </c>
      <c r="H394" t="s">
        <v>5369</v>
      </c>
      <c r="I394" s="110">
        <v>3285.7</v>
      </c>
      <c r="J394" s="110">
        <v>0</v>
      </c>
      <c r="K394" s="110">
        <v>395</v>
      </c>
      <c r="L394" s="110">
        <v>80</v>
      </c>
      <c r="M394" s="110">
        <v>20</v>
      </c>
      <c r="N394" s="110">
        <v>520</v>
      </c>
    </row>
    <row r="395" spans="1:14" x14ac:dyDescent="0.25">
      <c r="A395">
        <v>100059</v>
      </c>
      <c r="B395" t="s">
        <v>5518</v>
      </c>
      <c r="C395" s="74">
        <v>8</v>
      </c>
      <c r="D395" t="s">
        <v>501</v>
      </c>
      <c r="E395" t="s">
        <v>6042</v>
      </c>
      <c r="F395" t="s">
        <v>6043</v>
      </c>
      <c r="G395" t="s">
        <v>109</v>
      </c>
      <c r="H395" t="s">
        <v>6044</v>
      </c>
      <c r="I395" s="110">
        <v>91.2</v>
      </c>
      <c r="J395" s="110">
        <v>0</v>
      </c>
      <c r="K395" s="110">
        <v>0</v>
      </c>
      <c r="L395" s="110">
        <v>0</v>
      </c>
      <c r="M395" s="110">
        <v>0</v>
      </c>
      <c r="N395" s="110">
        <v>0</v>
      </c>
    </row>
    <row r="396" spans="1:14" x14ac:dyDescent="0.25">
      <c r="A396">
        <v>100060</v>
      </c>
      <c r="B396" t="s">
        <v>5518</v>
      </c>
      <c r="C396" s="74">
        <v>988</v>
      </c>
      <c r="D396" t="s">
        <v>5370</v>
      </c>
      <c r="E396" t="s">
        <v>5371</v>
      </c>
      <c r="F396" t="s">
        <v>5372</v>
      </c>
      <c r="G396" t="s">
        <v>109</v>
      </c>
      <c r="H396" t="s">
        <v>5373</v>
      </c>
      <c r="I396" s="110">
        <v>0</v>
      </c>
      <c r="J396" s="110">
        <v>0</v>
      </c>
      <c r="K396" s="110">
        <v>185</v>
      </c>
      <c r="L396" s="110">
        <v>307</v>
      </c>
      <c r="M396" s="110">
        <v>0</v>
      </c>
      <c r="N396" s="110">
        <v>0</v>
      </c>
    </row>
    <row r="397" spans="1:14" x14ac:dyDescent="0.25">
      <c r="A397">
        <v>100062</v>
      </c>
      <c r="B397" t="s">
        <v>5518</v>
      </c>
      <c r="C397" s="74">
        <v>8</v>
      </c>
      <c r="D397" t="s">
        <v>924</v>
      </c>
      <c r="E397" t="s">
        <v>5374</v>
      </c>
      <c r="F397" t="s">
        <v>5375</v>
      </c>
      <c r="G397" t="s">
        <v>109</v>
      </c>
      <c r="H397" t="s">
        <v>5376</v>
      </c>
      <c r="I397" s="110">
        <v>6620.85</v>
      </c>
      <c r="J397" s="110">
        <v>0</v>
      </c>
      <c r="K397" s="110">
        <v>1213</v>
      </c>
      <c r="L397" s="110">
        <v>475.5</v>
      </c>
      <c r="M397" s="110">
        <v>251</v>
      </c>
      <c r="N397" s="110">
        <v>424</v>
      </c>
    </row>
    <row r="398" spans="1:14" x14ac:dyDescent="0.25">
      <c r="A398">
        <v>100066</v>
      </c>
      <c r="B398" t="s">
        <v>5518</v>
      </c>
      <c r="C398" s="74">
        <v>8</v>
      </c>
      <c r="D398" t="s">
        <v>6045</v>
      </c>
      <c r="E398" t="s">
        <v>6046</v>
      </c>
      <c r="F398" t="s">
        <v>6047</v>
      </c>
      <c r="G398" t="s">
        <v>109</v>
      </c>
      <c r="H398" t="s">
        <v>6048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  <c r="N398" s="110">
        <v>0</v>
      </c>
    </row>
    <row r="399" spans="1:14" x14ac:dyDescent="0.25">
      <c r="A399">
        <v>100068</v>
      </c>
      <c r="B399" t="s">
        <v>5518</v>
      </c>
      <c r="C399" s="74">
        <v>8</v>
      </c>
      <c r="D399" t="s">
        <v>6049</v>
      </c>
      <c r="E399" t="s">
        <v>6050</v>
      </c>
      <c r="F399" t="s">
        <v>6047</v>
      </c>
      <c r="G399" t="s">
        <v>109</v>
      </c>
      <c r="H399" t="s">
        <v>6051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  <c r="N399" s="110">
        <v>0</v>
      </c>
    </row>
    <row r="400" spans="1:14" x14ac:dyDescent="0.25">
      <c r="A400">
        <v>100069</v>
      </c>
      <c r="B400" t="s">
        <v>5518</v>
      </c>
      <c r="C400" s="74">
        <v>8</v>
      </c>
      <c r="D400" t="s">
        <v>5377</v>
      </c>
      <c r="E400" t="s">
        <v>5378</v>
      </c>
      <c r="F400" t="s">
        <v>5379</v>
      </c>
      <c r="G400" t="s">
        <v>109</v>
      </c>
      <c r="H400" t="s">
        <v>5380</v>
      </c>
      <c r="I400" s="110">
        <v>4247.9799999999996</v>
      </c>
      <c r="J400" s="110">
        <v>3.01</v>
      </c>
      <c r="K400" s="110">
        <v>984</v>
      </c>
      <c r="L400" s="110">
        <v>518</v>
      </c>
      <c r="M400" s="110">
        <v>0</v>
      </c>
      <c r="N400" s="110">
        <v>0</v>
      </c>
    </row>
    <row r="401" spans="1:14" x14ac:dyDescent="0.25">
      <c r="A401">
        <v>100071</v>
      </c>
      <c r="B401" t="s">
        <v>5518</v>
      </c>
      <c r="C401" s="74">
        <v>8</v>
      </c>
      <c r="D401" t="s">
        <v>6052</v>
      </c>
      <c r="E401" t="s">
        <v>6053</v>
      </c>
      <c r="F401" t="s">
        <v>5382</v>
      </c>
      <c r="G401" t="s">
        <v>109</v>
      </c>
      <c r="H401" t="s">
        <v>6054</v>
      </c>
      <c r="I401" s="110">
        <v>0</v>
      </c>
      <c r="J401" s="110">
        <v>0</v>
      </c>
      <c r="K401" s="110">
        <v>400</v>
      </c>
      <c r="L401" s="110">
        <v>0</v>
      </c>
      <c r="M401" s="110">
        <v>0</v>
      </c>
      <c r="N401" s="110">
        <v>0</v>
      </c>
    </row>
    <row r="402" spans="1:14" x14ac:dyDescent="0.25">
      <c r="A402">
        <v>100072</v>
      </c>
      <c r="B402" t="s">
        <v>5518</v>
      </c>
      <c r="C402" s="74">
        <v>8</v>
      </c>
      <c r="D402" t="s">
        <v>501</v>
      </c>
      <c r="E402" t="s">
        <v>5381</v>
      </c>
      <c r="F402" t="s">
        <v>5382</v>
      </c>
      <c r="G402" t="s">
        <v>109</v>
      </c>
      <c r="H402" t="s">
        <v>6055</v>
      </c>
      <c r="I402" s="110">
        <v>6714.4</v>
      </c>
      <c r="J402" s="110">
        <v>236.6</v>
      </c>
      <c r="K402" s="110">
        <v>564</v>
      </c>
      <c r="L402" s="110">
        <v>275</v>
      </c>
      <c r="M402" s="110">
        <v>0</v>
      </c>
      <c r="N402" s="110">
        <v>245</v>
      </c>
    </row>
    <row r="403" spans="1:14" x14ac:dyDescent="0.25">
      <c r="A403">
        <v>100073</v>
      </c>
      <c r="B403" t="s">
        <v>5518</v>
      </c>
      <c r="C403" s="74">
        <v>8</v>
      </c>
      <c r="D403" t="s">
        <v>501</v>
      </c>
      <c r="E403" t="s">
        <v>5383</v>
      </c>
      <c r="F403" t="s">
        <v>5384</v>
      </c>
      <c r="G403" t="s">
        <v>109</v>
      </c>
      <c r="H403" t="s">
        <v>5385</v>
      </c>
      <c r="I403" s="110">
        <v>100</v>
      </c>
      <c r="J403" s="110">
        <v>0</v>
      </c>
      <c r="K403" s="110">
        <v>100</v>
      </c>
      <c r="L403" s="110">
        <v>30</v>
      </c>
      <c r="M403" s="110">
        <v>100</v>
      </c>
      <c r="N403" s="110">
        <v>338</v>
      </c>
    </row>
    <row r="404" spans="1:14" x14ac:dyDescent="0.25">
      <c r="A404">
        <v>100075</v>
      </c>
      <c r="B404" t="s">
        <v>5518</v>
      </c>
      <c r="C404" s="74">
        <v>8</v>
      </c>
      <c r="D404" t="s">
        <v>6056</v>
      </c>
      <c r="E404" t="s">
        <v>6057</v>
      </c>
      <c r="F404" t="s">
        <v>6058</v>
      </c>
      <c r="G404" t="s">
        <v>109</v>
      </c>
      <c r="H404" t="s">
        <v>6059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  <c r="N404" s="110">
        <v>0</v>
      </c>
    </row>
    <row r="405" spans="1:14" x14ac:dyDescent="0.25">
      <c r="A405">
        <v>100079</v>
      </c>
      <c r="B405" t="s">
        <v>5518</v>
      </c>
      <c r="C405" s="74">
        <v>8</v>
      </c>
      <c r="D405" t="s">
        <v>5386</v>
      </c>
      <c r="E405" t="s">
        <v>5387</v>
      </c>
      <c r="F405" t="s">
        <v>5388</v>
      </c>
      <c r="G405" t="s">
        <v>109</v>
      </c>
      <c r="H405" t="s">
        <v>5389</v>
      </c>
      <c r="I405" s="110">
        <v>14452.4</v>
      </c>
      <c r="J405" s="110">
        <v>0</v>
      </c>
      <c r="K405" s="110">
        <v>0</v>
      </c>
      <c r="L405" s="110">
        <v>0</v>
      </c>
      <c r="M405" s="110">
        <v>0</v>
      </c>
      <c r="N405" s="110">
        <v>0</v>
      </c>
    </row>
    <row r="406" spans="1:14" x14ac:dyDescent="0.25">
      <c r="A406">
        <v>100082</v>
      </c>
      <c r="B406" t="s">
        <v>5518</v>
      </c>
      <c r="C406" s="74">
        <v>8</v>
      </c>
      <c r="D406" t="s">
        <v>501</v>
      </c>
      <c r="E406" t="s">
        <v>6060</v>
      </c>
      <c r="F406" t="s">
        <v>6061</v>
      </c>
      <c r="G406" t="s">
        <v>109</v>
      </c>
      <c r="H406" t="s">
        <v>6062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  <c r="N406" s="110">
        <v>0</v>
      </c>
    </row>
    <row r="407" spans="1:14" x14ac:dyDescent="0.25">
      <c r="A407">
        <v>100083</v>
      </c>
      <c r="B407" t="s">
        <v>5518</v>
      </c>
      <c r="C407" s="74">
        <v>8</v>
      </c>
      <c r="D407" t="s">
        <v>501</v>
      </c>
      <c r="E407" t="s">
        <v>5390</v>
      </c>
      <c r="F407" t="s">
        <v>5391</v>
      </c>
      <c r="G407" t="s">
        <v>109</v>
      </c>
      <c r="H407" t="s">
        <v>144</v>
      </c>
      <c r="I407" s="110">
        <v>800</v>
      </c>
      <c r="J407" s="110">
        <v>50</v>
      </c>
      <c r="K407" s="110">
        <v>250</v>
      </c>
      <c r="L407" s="110">
        <v>30</v>
      </c>
      <c r="M407" s="110">
        <v>75</v>
      </c>
      <c r="N407" s="110">
        <v>0</v>
      </c>
    </row>
    <row r="408" spans="1:14" x14ac:dyDescent="0.25">
      <c r="A408">
        <v>100085</v>
      </c>
      <c r="B408" t="s">
        <v>5518</v>
      </c>
      <c r="C408" s="74">
        <v>8</v>
      </c>
      <c r="D408" t="s">
        <v>501</v>
      </c>
      <c r="E408" t="s">
        <v>5392</v>
      </c>
      <c r="F408" t="s">
        <v>5393</v>
      </c>
      <c r="G408" t="s">
        <v>109</v>
      </c>
      <c r="H408" t="s">
        <v>5394</v>
      </c>
      <c r="I408" s="110">
        <v>0</v>
      </c>
      <c r="J408" s="110">
        <v>0</v>
      </c>
      <c r="K408" s="110">
        <v>791</v>
      </c>
      <c r="L408" s="110">
        <v>323</v>
      </c>
      <c r="M408" s="110">
        <v>0</v>
      </c>
      <c r="N408" s="110">
        <v>0</v>
      </c>
    </row>
    <row r="409" spans="1:14" x14ac:dyDescent="0.25">
      <c r="A409">
        <v>100087</v>
      </c>
      <c r="B409" t="s">
        <v>5518</v>
      </c>
      <c r="C409" s="74">
        <v>8</v>
      </c>
      <c r="D409" t="s">
        <v>501</v>
      </c>
      <c r="E409" t="s">
        <v>5395</v>
      </c>
      <c r="F409" t="s">
        <v>5396</v>
      </c>
      <c r="G409" t="s">
        <v>109</v>
      </c>
      <c r="H409" t="s">
        <v>5397</v>
      </c>
      <c r="I409" s="110">
        <v>0</v>
      </c>
      <c r="J409" s="110">
        <v>111.45</v>
      </c>
      <c r="K409" s="110">
        <v>0</v>
      </c>
      <c r="L409" s="110">
        <v>0</v>
      </c>
      <c r="M409" s="110">
        <v>0</v>
      </c>
      <c r="N409" s="110">
        <v>0</v>
      </c>
    </row>
    <row r="410" spans="1:14" x14ac:dyDescent="0.25">
      <c r="A410">
        <v>100088</v>
      </c>
      <c r="B410" t="s">
        <v>5518</v>
      </c>
      <c r="C410" s="74">
        <v>8</v>
      </c>
      <c r="D410" t="s">
        <v>501</v>
      </c>
      <c r="E410" t="s">
        <v>5398</v>
      </c>
      <c r="F410" t="s">
        <v>5399</v>
      </c>
      <c r="G410" t="s">
        <v>109</v>
      </c>
      <c r="H410" t="s">
        <v>469</v>
      </c>
      <c r="I410" s="110">
        <v>864.66</v>
      </c>
      <c r="J410" s="110">
        <v>0</v>
      </c>
      <c r="K410" s="110">
        <v>0</v>
      </c>
      <c r="L410" s="110">
        <v>0</v>
      </c>
      <c r="M410" s="110">
        <v>0</v>
      </c>
      <c r="N410" s="110">
        <v>0</v>
      </c>
    </row>
    <row r="411" spans="1:14" x14ac:dyDescent="0.25">
      <c r="A411">
        <v>100089</v>
      </c>
      <c r="B411" t="s">
        <v>5518</v>
      </c>
      <c r="C411" s="74">
        <v>8</v>
      </c>
      <c r="D411" t="s">
        <v>5400</v>
      </c>
      <c r="E411" t="s">
        <v>5401</v>
      </c>
      <c r="F411" t="s">
        <v>5402</v>
      </c>
      <c r="G411" t="s">
        <v>109</v>
      </c>
      <c r="H411" t="s">
        <v>5403</v>
      </c>
      <c r="I411" s="110">
        <v>2405.58</v>
      </c>
      <c r="J411" s="110">
        <v>0</v>
      </c>
      <c r="K411" s="110">
        <v>142</v>
      </c>
      <c r="L411" s="110">
        <v>90</v>
      </c>
      <c r="M411" s="110">
        <v>0</v>
      </c>
      <c r="N411" s="110">
        <v>0</v>
      </c>
    </row>
    <row r="412" spans="1:14" x14ac:dyDescent="0.25">
      <c r="A412">
        <v>100090</v>
      </c>
      <c r="B412" t="s">
        <v>5518</v>
      </c>
      <c r="C412" s="74">
        <v>8</v>
      </c>
      <c r="D412" t="s">
        <v>501</v>
      </c>
      <c r="E412" t="s">
        <v>5404</v>
      </c>
      <c r="F412" t="s">
        <v>5405</v>
      </c>
      <c r="G412" t="s">
        <v>109</v>
      </c>
      <c r="H412" t="s">
        <v>143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  <c r="N412" s="110">
        <v>30</v>
      </c>
    </row>
    <row r="413" spans="1:14" x14ac:dyDescent="0.25">
      <c r="A413">
        <v>100092</v>
      </c>
      <c r="B413" t="s">
        <v>5541</v>
      </c>
      <c r="C413" s="74">
        <v>1</v>
      </c>
      <c r="D413" t="s">
        <v>501</v>
      </c>
      <c r="E413" t="s">
        <v>620</v>
      </c>
      <c r="F413" t="s">
        <v>621</v>
      </c>
      <c r="G413" t="s">
        <v>109</v>
      </c>
      <c r="H413" t="s">
        <v>622</v>
      </c>
      <c r="I413" s="110">
        <v>8455.2000000000007</v>
      </c>
      <c r="J413" s="110">
        <v>0</v>
      </c>
      <c r="K413" s="110">
        <v>742</v>
      </c>
      <c r="L413" s="110">
        <v>104</v>
      </c>
      <c r="M413" s="110">
        <v>0</v>
      </c>
      <c r="N413" s="110">
        <v>446</v>
      </c>
    </row>
    <row r="414" spans="1:14" x14ac:dyDescent="0.25">
      <c r="A414">
        <v>100093</v>
      </c>
      <c r="B414" t="s">
        <v>5541</v>
      </c>
      <c r="C414" s="74">
        <v>1</v>
      </c>
      <c r="D414" t="s">
        <v>501</v>
      </c>
      <c r="E414" t="s">
        <v>623</v>
      </c>
      <c r="F414" t="s">
        <v>624</v>
      </c>
      <c r="G414" t="s">
        <v>109</v>
      </c>
      <c r="H414" t="s">
        <v>625</v>
      </c>
      <c r="I414" s="110">
        <v>4877.7700000000004</v>
      </c>
      <c r="J414" s="110">
        <v>0</v>
      </c>
      <c r="K414" s="110">
        <v>577</v>
      </c>
      <c r="L414" s="110">
        <v>275</v>
      </c>
      <c r="M414" s="110">
        <v>438</v>
      </c>
      <c r="N414" s="110">
        <v>0</v>
      </c>
    </row>
    <row r="415" spans="1:14" x14ac:dyDescent="0.25">
      <c r="A415">
        <v>100094</v>
      </c>
      <c r="B415" t="s">
        <v>5541</v>
      </c>
      <c r="C415" s="74">
        <v>1</v>
      </c>
      <c r="D415" t="s">
        <v>626</v>
      </c>
      <c r="E415" t="s">
        <v>627</v>
      </c>
      <c r="F415" t="s">
        <v>624</v>
      </c>
      <c r="G415" t="s">
        <v>109</v>
      </c>
      <c r="H415" t="s">
        <v>628</v>
      </c>
      <c r="I415" s="110">
        <v>0</v>
      </c>
      <c r="J415" s="110">
        <v>0</v>
      </c>
      <c r="K415" s="110">
        <v>241</v>
      </c>
      <c r="L415" s="110">
        <v>97</v>
      </c>
      <c r="M415" s="110">
        <v>0</v>
      </c>
      <c r="N415" s="110">
        <v>0</v>
      </c>
    </row>
    <row r="416" spans="1:14" x14ac:dyDescent="0.25">
      <c r="A416">
        <v>100095</v>
      </c>
      <c r="B416" t="s">
        <v>5541</v>
      </c>
      <c r="C416" s="74">
        <v>1</v>
      </c>
      <c r="D416" t="s">
        <v>629</v>
      </c>
      <c r="E416" t="s">
        <v>630</v>
      </c>
      <c r="F416" t="s">
        <v>631</v>
      </c>
      <c r="G416" t="s">
        <v>109</v>
      </c>
      <c r="H416" t="s">
        <v>632</v>
      </c>
      <c r="I416" s="110">
        <v>0</v>
      </c>
      <c r="J416" s="110">
        <v>0</v>
      </c>
      <c r="K416" s="110">
        <v>50</v>
      </c>
      <c r="L416" s="110">
        <v>0</v>
      </c>
      <c r="M416" s="110">
        <v>25</v>
      </c>
      <c r="N416" s="110">
        <v>100</v>
      </c>
    </row>
    <row r="417" spans="1:14" x14ac:dyDescent="0.25">
      <c r="A417">
        <v>100097</v>
      </c>
      <c r="B417" t="s">
        <v>5518</v>
      </c>
      <c r="C417" s="74">
        <v>8</v>
      </c>
      <c r="D417" t="s">
        <v>6063</v>
      </c>
      <c r="E417" t="s">
        <v>6064</v>
      </c>
      <c r="F417" t="s">
        <v>3045</v>
      </c>
      <c r="G417" t="s">
        <v>109</v>
      </c>
      <c r="H417" t="s">
        <v>6065</v>
      </c>
      <c r="I417" s="110">
        <v>3000</v>
      </c>
      <c r="J417" s="110">
        <v>0</v>
      </c>
      <c r="K417" s="110">
        <v>0</v>
      </c>
      <c r="L417" s="110">
        <v>0</v>
      </c>
      <c r="M417" s="110">
        <v>0</v>
      </c>
      <c r="N417" s="110">
        <v>0</v>
      </c>
    </row>
    <row r="418" spans="1:14" x14ac:dyDescent="0.25">
      <c r="A418">
        <v>100100</v>
      </c>
      <c r="B418" t="s">
        <v>5518</v>
      </c>
      <c r="C418" s="74">
        <v>8</v>
      </c>
      <c r="D418" t="s">
        <v>990</v>
      </c>
      <c r="E418" t="s">
        <v>5406</v>
      </c>
      <c r="F418" t="s">
        <v>5407</v>
      </c>
      <c r="G418" t="s">
        <v>109</v>
      </c>
      <c r="H418" t="s">
        <v>5408</v>
      </c>
      <c r="I418" s="110">
        <v>2238.2600000000002</v>
      </c>
      <c r="J418" s="110">
        <v>0</v>
      </c>
      <c r="K418" s="110">
        <v>365</v>
      </c>
      <c r="L418" s="110">
        <v>290</v>
      </c>
      <c r="M418" s="110">
        <v>0</v>
      </c>
      <c r="N418" s="110">
        <v>1030.51</v>
      </c>
    </row>
    <row r="419" spans="1:14" x14ac:dyDescent="0.25">
      <c r="A419">
        <v>100101</v>
      </c>
      <c r="B419" t="s">
        <v>5518</v>
      </c>
      <c r="C419" s="74">
        <v>8</v>
      </c>
      <c r="D419" t="s">
        <v>1816</v>
      </c>
      <c r="E419" t="s">
        <v>5409</v>
      </c>
      <c r="F419" t="s">
        <v>5322</v>
      </c>
      <c r="G419" t="s">
        <v>109</v>
      </c>
      <c r="H419" t="s">
        <v>5410</v>
      </c>
      <c r="I419" s="110">
        <v>0</v>
      </c>
      <c r="J419" s="110">
        <v>0</v>
      </c>
      <c r="K419" s="110">
        <v>106.55</v>
      </c>
      <c r="L419" s="110">
        <v>118.86</v>
      </c>
      <c r="M419" s="110">
        <v>0</v>
      </c>
      <c r="N419" s="110">
        <v>0</v>
      </c>
    </row>
    <row r="420" spans="1:14" x14ac:dyDescent="0.25">
      <c r="A420">
        <v>100105</v>
      </c>
      <c r="B420" t="s">
        <v>5518</v>
      </c>
      <c r="C420" s="74">
        <v>8</v>
      </c>
      <c r="D420" t="s">
        <v>6066</v>
      </c>
      <c r="E420" t="s">
        <v>6067</v>
      </c>
      <c r="F420" t="s">
        <v>5318</v>
      </c>
      <c r="G420" t="s">
        <v>109</v>
      </c>
      <c r="H420" t="s">
        <v>6068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  <c r="N420" s="110">
        <v>0</v>
      </c>
    </row>
    <row r="421" spans="1:14" x14ac:dyDescent="0.25">
      <c r="A421">
        <v>100106</v>
      </c>
      <c r="B421" t="s">
        <v>5518</v>
      </c>
      <c r="C421" s="74">
        <v>8</v>
      </c>
      <c r="D421" t="s">
        <v>5411</v>
      </c>
      <c r="E421" t="s">
        <v>5412</v>
      </c>
      <c r="F421" t="s">
        <v>5384</v>
      </c>
      <c r="G421" t="s">
        <v>109</v>
      </c>
      <c r="H421" t="s">
        <v>5413</v>
      </c>
      <c r="I421" s="110">
        <v>450</v>
      </c>
      <c r="J421" s="110">
        <v>0</v>
      </c>
      <c r="K421" s="110">
        <v>0</v>
      </c>
      <c r="L421" s="110">
        <v>0</v>
      </c>
      <c r="M421" s="110">
        <v>0</v>
      </c>
      <c r="N421" s="110">
        <v>0</v>
      </c>
    </row>
    <row r="422" spans="1:14" x14ac:dyDescent="0.25">
      <c r="A422">
        <v>100108</v>
      </c>
      <c r="B422" t="s">
        <v>5518</v>
      </c>
      <c r="C422" s="74">
        <v>8</v>
      </c>
      <c r="D422" t="s">
        <v>6069</v>
      </c>
      <c r="E422" t="s">
        <v>6070</v>
      </c>
      <c r="F422" t="s">
        <v>5365</v>
      </c>
      <c r="G422" t="s">
        <v>109</v>
      </c>
      <c r="H422" t="s">
        <v>6071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  <c r="N422" s="110">
        <v>0</v>
      </c>
    </row>
    <row r="423" spans="1:14" x14ac:dyDescent="0.25">
      <c r="A423">
        <v>100114</v>
      </c>
      <c r="B423" t="s">
        <v>5518</v>
      </c>
      <c r="C423" s="74">
        <v>8</v>
      </c>
      <c r="D423" t="s">
        <v>5414</v>
      </c>
      <c r="E423" t="s">
        <v>5415</v>
      </c>
      <c r="F423" t="s">
        <v>5416</v>
      </c>
      <c r="G423" t="s">
        <v>109</v>
      </c>
      <c r="H423" t="s">
        <v>395</v>
      </c>
      <c r="I423" s="110">
        <v>2500</v>
      </c>
      <c r="J423" s="110">
        <v>218.04</v>
      </c>
      <c r="K423" s="110">
        <v>0</v>
      </c>
      <c r="L423" s="110">
        <v>0</v>
      </c>
      <c r="M423" s="110">
        <v>0</v>
      </c>
      <c r="N423" s="110">
        <v>0</v>
      </c>
    </row>
    <row r="424" spans="1:14" x14ac:dyDescent="0.25">
      <c r="A424">
        <v>100118</v>
      </c>
      <c r="B424" t="s">
        <v>5518</v>
      </c>
      <c r="C424" s="74">
        <v>8</v>
      </c>
      <c r="D424" t="s">
        <v>501</v>
      </c>
      <c r="E424" t="s">
        <v>3404</v>
      </c>
      <c r="F424" t="s">
        <v>5417</v>
      </c>
      <c r="G424" t="s">
        <v>109</v>
      </c>
      <c r="H424" t="s">
        <v>396</v>
      </c>
      <c r="I424" s="110">
        <v>87</v>
      </c>
      <c r="J424" s="110">
        <v>0</v>
      </c>
      <c r="K424" s="110">
        <v>0</v>
      </c>
      <c r="L424" s="110">
        <v>0</v>
      </c>
      <c r="M424" s="110">
        <v>869</v>
      </c>
      <c r="N424" s="110">
        <v>0</v>
      </c>
    </row>
    <row r="425" spans="1:14" x14ac:dyDescent="0.25">
      <c r="A425">
        <v>100120</v>
      </c>
      <c r="B425" t="s">
        <v>5518</v>
      </c>
      <c r="C425" s="74">
        <v>8</v>
      </c>
      <c r="D425" t="s">
        <v>6072</v>
      </c>
      <c r="E425" t="s">
        <v>6073</v>
      </c>
      <c r="F425" t="s">
        <v>6074</v>
      </c>
      <c r="G425" t="s">
        <v>109</v>
      </c>
      <c r="H425" t="s">
        <v>6075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  <c r="N425" s="110">
        <v>0</v>
      </c>
    </row>
    <row r="426" spans="1:14" x14ac:dyDescent="0.25">
      <c r="A426">
        <v>100122</v>
      </c>
      <c r="B426" t="s">
        <v>5518</v>
      </c>
      <c r="C426" s="74">
        <v>8</v>
      </c>
      <c r="D426" t="s">
        <v>6076</v>
      </c>
      <c r="E426" t="s">
        <v>6077</v>
      </c>
      <c r="F426" t="s">
        <v>5322</v>
      </c>
      <c r="G426" t="s">
        <v>109</v>
      </c>
      <c r="H426" t="s">
        <v>6078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  <c r="N426" s="110">
        <v>0</v>
      </c>
    </row>
    <row r="427" spans="1:14" x14ac:dyDescent="0.25">
      <c r="A427">
        <v>100125</v>
      </c>
      <c r="B427" t="s">
        <v>5518</v>
      </c>
      <c r="C427" s="74">
        <v>8</v>
      </c>
      <c r="D427" t="s">
        <v>6079</v>
      </c>
      <c r="E427" t="s">
        <v>6080</v>
      </c>
      <c r="F427" t="s">
        <v>6081</v>
      </c>
      <c r="G427" t="s">
        <v>109</v>
      </c>
      <c r="H427" t="s">
        <v>6082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  <c r="N427" s="110">
        <v>0</v>
      </c>
    </row>
    <row r="428" spans="1:14" x14ac:dyDescent="0.25">
      <c r="A428">
        <v>100128</v>
      </c>
      <c r="B428" t="s">
        <v>5518</v>
      </c>
      <c r="C428" s="74">
        <v>8</v>
      </c>
      <c r="D428" t="s">
        <v>6083</v>
      </c>
      <c r="E428" t="s">
        <v>6084</v>
      </c>
      <c r="F428" t="s">
        <v>5306</v>
      </c>
      <c r="G428" t="s">
        <v>109</v>
      </c>
      <c r="H428" t="s">
        <v>6085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  <c r="N428" s="110">
        <v>0</v>
      </c>
    </row>
    <row r="429" spans="1:14" x14ac:dyDescent="0.25">
      <c r="A429">
        <v>100136</v>
      </c>
      <c r="B429" t="s">
        <v>5518</v>
      </c>
      <c r="C429" s="74">
        <v>8</v>
      </c>
      <c r="D429" t="s">
        <v>6086</v>
      </c>
      <c r="E429" t="s">
        <v>6087</v>
      </c>
      <c r="F429" t="s">
        <v>6088</v>
      </c>
      <c r="G429" t="s">
        <v>109</v>
      </c>
      <c r="H429" t="s">
        <v>6089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  <c r="N429" s="110">
        <v>0</v>
      </c>
    </row>
    <row r="430" spans="1:14" x14ac:dyDescent="0.25">
      <c r="A430">
        <v>110010</v>
      </c>
      <c r="B430" t="s">
        <v>5519</v>
      </c>
      <c r="C430" s="74">
        <v>9</v>
      </c>
      <c r="D430" t="s">
        <v>501</v>
      </c>
      <c r="E430" t="s">
        <v>6090</v>
      </c>
      <c r="F430" t="s">
        <v>6091</v>
      </c>
      <c r="G430" t="s">
        <v>108</v>
      </c>
      <c r="H430" t="s">
        <v>6092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  <c r="N430" s="110">
        <v>0</v>
      </c>
    </row>
    <row r="431" spans="1:14" x14ac:dyDescent="0.25">
      <c r="A431">
        <v>110121</v>
      </c>
      <c r="B431" t="s">
        <v>5519</v>
      </c>
      <c r="C431" s="74">
        <v>9</v>
      </c>
      <c r="D431" t="s">
        <v>6093</v>
      </c>
      <c r="E431" t="s">
        <v>6094</v>
      </c>
      <c r="F431" t="s">
        <v>6095</v>
      </c>
      <c r="G431" t="s">
        <v>108</v>
      </c>
      <c r="H431" t="s">
        <v>6096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  <c r="N431" s="110">
        <v>0</v>
      </c>
    </row>
    <row r="432" spans="1:14" x14ac:dyDescent="0.25">
      <c r="A432">
        <v>110122</v>
      </c>
      <c r="B432" t="s">
        <v>5519</v>
      </c>
      <c r="C432" s="74">
        <v>9</v>
      </c>
      <c r="D432" t="s">
        <v>6097</v>
      </c>
      <c r="E432" t="s">
        <v>6098</v>
      </c>
      <c r="F432" t="s">
        <v>5466</v>
      </c>
      <c r="G432" t="s">
        <v>108</v>
      </c>
      <c r="H432" t="s">
        <v>6099</v>
      </c>
      <c r="I432" s="110">
        <v>0</v>
      </c>
      <c r="J432" s="110">
        <v>0</v>
      </c>
      <c r="K432" s="110">
        <v>0</v>
      </c>
      <c r="L432" s="110">
        <v>0</v>
      </c>
      <c r="M432" s="110">
        <v>0</v>
      </c>
      <c r="N432" s="110">
        <v>0</v>
      </c>
    </row>
    <row r="433" spans="1:14" x14ac:dyDescent="0.25">
      <c r="A433">
        <v>110124</v>
      </c>
      <c r="B433" t="s">
        <v>5519</v>
      </c>
      <c r="C433" s="74">
        <v>9</v>
      </c>
      <c r="D433" t="s">
        <v>6100</v>
      </c>
      <c r="E433" t="s">
        <v>6101</v>
      </c>
      <c r="F433" t="s">
        <v>2811</v>
      </c>
      <c r="G433" t="s">
        <v>108</v>
      </c>
      <c r="H433" t="s">
        <v>6102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  <c r="N433" s="110">
        <v>0</v>
      </c>
    </row>
    <row r="434" spans="1:14" x14ac:dyDescent="0.25">
      <c r="A434">
        <v>110125</v>
      </c>
      <c r="B434" t="s">
        <v>5519</v>
      </c>
      <c r="C434" s="74">
        <v>9</v>
      </c>
      <c r="D434" t="s">
        <v>6103</v>
      </c>
      <c r="E434" t="s">
        <v>6104</v>
      </c>
      <c r="F434" t="s">
        <v>6105</v>
      </c>
      <c r="G434" t="s">
        <v>108</v>
      </c>
      <c r="H434" t="s">
        <v>6106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  <c r="N434" s="110">
        <v>0</v>
      </c>
    </row>
    <row r="435" spans="1:14" x14ac:dyDescent="0.25">
      <c r="A435">
        <v>40005</v>
      </c>
      <c r="B435" t="s">
        <v>5520</v>
      </c>
      <c r="C435" s="74">
        <v>38</v>
      </c>
      <c r="D435" t="s">
        <v>501</v>
      </c>
      <c r="E435" t="s">
        <v>6107</v>
      </c>
      <c r="F435" t="s">
        <v>6108</v>
      </c>
      <c r="G435" t="s">
        <v>5624</v>
      </c>
      <c r="H435" t="s">
        <v>6109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  <c r="N435" s="110">
        <v>0</v>
      </c>
    </row>
    <row r="436" spans="1:14" x14ac:dyDescent="0.25">
      <c r="A436">
        <v>100186</v>
      </c>
      <c r="B436" t="s">
        <v>5541</v>
      </c>
      <c r="C436" s="74">
        <v>1</v>
      </c>
      <c r="D436" t="s">
        <v>6110</v>
      </c>
      <c r="E436" t="s">
        <v>6111</v>
      </c>
      <c r="F436" t="s">
        <v>6112</v>
      </c>
      <c r="G436" t="s">
        <v>109</v>
      </c>
      <c r="H436" t="s">
        <v>6113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  <c r="N436" s="110">
        <v>0</v>
      </c>
    </row>
    <row r="437" spans="1:14" x14ac:dyDescent="0.25">
      <c r="A437">
        <v>100187</v>
      </c>
      <c r="B437" t="s">
        <v>5518</v>
      </c>
      <c r="C437" s="74">
        <v>8</v>
      </c>
      <c r="D437" t="s">
        <v>6114</v>
      </c>
      <c r="E437" t="s">
        <v>6115</v>
      </c>
      <c r="F437" t="s">
        <v>5365</v>
      </c>
      <c r="G437" t="s">
        <v>109</v>
      </c>
      <c r="H437" t="s">
        <v>6116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  <c r="N437" s="110">
        <v>0</v>
      </c>
    </row>
    <row r="438" spans="1:14" x14ac:dyDescent="0.25">
      <c r="A438">
        <v>40034</v>
      </c>
      <c r="B438" t="s">
        <v>5520</v>
      </c>
      <c r="C438" s="74">
        <v>38</v>
      </c>
      <c r="D438" t="s">
        <v>501</v>
      </c>
      <c r="E438" t="s">
        <v>6117</v>
      </c>
      <c r="F438" t="s">
        <v>6118</v>
      </c>
      <c r="G438" t="s">
        <v>5624</v>
      </c>
      <c r="H438" t="s">
        <v>6119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  <c r="N438" s="110">
        <v>0</v>
      </c>
    </row>
    <row r="439" spans="1:14" x14ac:dyDescent="0.25">
      <c r="A439">
        <v>100192</v>
      </c>
      <c r="B439" t="s">
        <v>5518</v>
      </c>
      <c r="C439" s="74">
        <v>8</v>
      </c>
      <c r="D439" t="s">
        <v>5418</v>
      </c>
      <c r="E439" t="s">
        <v>5419</v>
      </c>
      <c r="F439" t="s">
        <v>5420</v>
      </c>
      <c r="G439" t="s">
        <v>109</v>
      </c>
      <c r="H439" t="s">
        <v>5421</v>
      </c>
      <c r="I439" s="110">
        <v>300</v>
      </c>
      <c r="J439" s="110">
        <v>0</v>
      </c>
      <c r="K439" s="110">
        <v>300</v>
      </c>
      <c r="L439" s="110">
        <v>0</v>
      </c>
      <c r="M439" s="110">
        <v>300</v>
      </c>
      <c r="N439" s="110">
        <v>0</v>
      </c>
    </row>
    <row r="440" spans="1:14" x14ac:dyDescent="0.25">
      <c r="A440">
        <v>100199</v>
      </c>
      <c r="B440" t="s">
        <v>5518</v>
      </c>
      <c r="C440" s="74">
        <v>8</v>
      </c>
      <c r="D440" t="s">
        <v>5422</v>
      </c>
      <c r="E440" t="s">
        <v>5423</v>
      </c>
      <c r="F440" t="s">
        <v>5424</v>
      </c>
      <c r="G440" t="s">
        <v>109</v>
      </c>
      <c r="H440" t="s">
        <v>459</v>
      </c>
      <c r="I440" s="110">
        <v>0</v>
      </c>
      <c r="J440" s="110">
        <v>0</v>
      </c>
      <c r="K440" s="110">
        <v>50</v>
      </c>
      <c r="L440" s="110">
        <v>0</v>
      </c>
      <c r="M440" s="110">
        <v>0</v>
      </c>
      <c r="N440" s="110">
        <v>0</v>
      </c>
    </row>
    <row r="441" spans="1:14" x14ac:dyDescent="0.25">
      <c r="A441">
        <v>100201</v>
      </c>
      <c r="B441" t="s">
        <v>5541</v>
      </c>
      <c r="C441" s="74">
        <v>1</v>
      </c>
      <c r="D441" t="s">
        <v>6120</v>
      </c>
      <c r="E441" t="s">
        <v>6121</v>
      </c>
      <c r="F441" t="s">
        <v>624</v>
      </c>
      <c r="G441" t="s">
        <v>109</v>
      </c>
      <c r="H441" t="s">
        <v>6122</v>
      </c>
      <c r="I441" s="110">
        <v>369</v>
      </c>
      <c r="J441" s="110">
        <v>0</v>
      </c>
      <c r="K441" s="110">
        <v>0</v>
      </c>
      <c r="L441" s="110">
        <v>0</v>
      </c>
      <c r="M441" s="110">
        <v>0</v>
      </c>
      <c r="N441" s="110">
        <v>0</v>
      </c>
    </row>
    <row r="442" spans="1:14" x14ac:dyDescent="0.25">
      <c r="A442">
        <v>100202</v>
      </c>
      <c r="B442" t="s">
        <v>5518</v>
      </c>
      <c r="C442" s="74">
        <v>8</v>
      </c>
      <c r="D442" t="s">
        <v>6123</v>
      </c>
      <c r="E442" t="s">
        <v>5419</v>
      </c>
      <c r="F442" t="s">
        <v>5388</v>
      </c>
      <c r="G442" t="s">
        <v>109</v>
      </c>
      <c r="H442" t="s">
        <v>5421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  <c r="N442" s="110">
        <v>0</v>
      </c>
    </row>
    <row r="443" spans="1:14" x14ac:dyDescent="0.25">
      <c r="A443">
        <v>109008</v>
      </c>
      <c r="B443" t="s">
        <v>5518</v>
      </c>
      <c r="C443" s="74">
        <v>8</v>
      </c>
      <c r="D443" t="s">
        <v>6124</v>
      </c>
      <c r="E443" t="s">
        <v>6125</v>
      </c>
      <c r="F443" t="s">
        <v>5365</v>
      </c>
      <c r="G443" t="s">
        <v>109</v>
      </c>
      <c r="H443" t="s">
        <v>6126</v>
      </c>
      <c r="I443" s="110">
        <v>19906.98</v>
      </c>
      <c r="J443" s="110">
        <v>0</v>
      </c>
      <c r="K443" s="110">
        <v>0</v>
      </c>
      <c r="L443" s="110">
        <v>0</v>
      </c>
      <c r="M443" s="110">
        <v>0</v>
      </c>
      <c r="N443" s="110">
        <v>0</v>
      </c>
    </row>
    <row r="444" spans="1:14" x14ac:dyDescent="0.25">
      <c r="A444">
        <v>110009</v>
      </c>
      <c r="B444" t="s">
        <v>5519</v>
      </c>
      <c r="C444" s="74">
        <v>9</v>
      </c>
      <c r="D444" t="s">
        <v>501</v>
      </c>
      <c r="E444" t="s">
        <v>5425</v>
      </c>
      <c r="F444" t="s">
        <v>1468</v>
      </c>
      <c r="G444" t="s">
        <v>108</v>
      </c>
      <c r="H444" t="s">
        <v>5426</v>
      </c>
      <c r="I444" s="110">
        <v>528</v>
      </c>
      <c r="J444" s="110">
        <v>125</v>
      </c>
      <c r="K444" s="110">
        <v>160</v>
      </c>
      <c r="L444" s="110">
        <v>66</v>
      </c>
      <c r="M444" s="110">
        <v>50</v>
      </c>
      <c r="N444" s="110">
        <v>70</v>
      </c>
    </row>
    <row r="445" spans="1:14" x14ac:dyDescent="0.25">
      <c r="A445">
        <v>40067</v>
      </c>
      <c r="B445" t="s">
        <v>5520</v>
      </c>
      <c r="C445" s="74">
        <v>38</v>
      </c>
      <c r="D445" t="s">
        <v>728</v>
      </c>
      <c r="E445" t="s">
        <v>6127</v>
      </c>
      <c r="F445" t="s">
        <v>1183</v>
      </c>
      <c r="G445" t="s">
        <v>5624</v>
      </c>
      <c r="H445" t="s">
        <v>6128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  <c r="N445" s="110">
        <v>0</v>
      </c>
    </row>
    <row r="446" spans="1:14" x14ac:dyDescent="0.25">
      <c r="A446">
        <v>110011</v>
      </c>
      <c r="B446" t="s">
        <v>5519</v>
      </c>
      <c r="C446" s="74">
        <v>9</v>
      </c>
      <c r="D446" t="s">
        <v>501</v>
      </c>
      <c r="E446" t="s">
        <v>5427</v>
      </c>
      <c r="F446" t="s">
        <v>506</v>
      </c>
      <c r="G446" t="s">
        <v>108</v>
      </c>
      <c r="H446" t="s">
        <v>5428</v>
      </c>
      <c r="I446" s="110">
        <v>17629.689999999999</v>
      </c>
      <c r="J446" s="110">
        <v>195</v>
      </c>
      <c r="K446" s="110">
        <v>595</v>
      </c>
      <c r="L446" s="110">
        <v>275</v>
      </c>
      <c r="M446" s="110">
        <v>10</v>
      </c>
      <c r="N446" s="110">
        <v>10</v>
      </c>
    </row>
    <row r="447" spans="1:14" x14ac:dyDescent="0.25">
      <c r="A447">
        <v>110012</v>
      </c>
      <c r="B447" t="s">
        <v>5519</v>
      </c>
      <c r="C447" s="74">
        <v>9</v>
      </c>
      <c r="D447" t="s">
        <v>5429</v>
      </c>
      <c r="E447" t="s">
        <v>5430</v>
      </c>
      <c r="F447" t="s">
        <v>506</v>
      </c>
      <c r="G447" t="s">
        <v>108</v>
      </c>
      <c r="H447" t="s">
        <v>487</v>
      </c>
      <c r="I447" s="110">
        <v>0</v>
      </c>
      <c r="J447" s="110">
        <v>0</v>
      </c>
      <c r="K447" s="110">
        <v>300</v>
      </c>
      <c r="L447" s="110">
        <v>400</v>
      </c>
      <c r="M447" s="110">
        <v>0</v>
      </c>
      <c r="N447" s="110">
        <v>0</v>
      </c>
    </row>
    <row r="448" spans="1:14" x14ac:dyDescent="0.25">
      <c r="A448">
        <v>110013</v>
      </c>
      <c r="B448" t="s">
        <v>5519</v>
      </c>
      <c r="C448" s="74">
        <v>9</v>
      </c>
      <c r="D448" t="s">
        <v>5431</v>
      </c>
      <c r="E448" t="s">
        <v>5432</v>
      </c>
      <c r="F448" t="s">
        <v>5433</v>
      </c>
      <c r="G448" t="s">
        <v>108</v>
      </c>
      <c r="H448" t="s">
        <v>5434</v>
      </c>
      <c r="I448" s="110">
        <v>15872</v>
      </c>
      <c r="J448" s="110">
        <v>0</v>
      </c>
      <c r="K448" s="110">
        <v>443</v>
      </c>
      <c r="L448" s="110">
        <v>65</v>
      </c>
      <c r="M448" s="110">
        <v>100</v>
      </c>
      <c r="N448" s="110">
        <v>397</v>
      </c>
    </row>
    <row r="449" spans="1:14" x14ac:dyDescent="0.25">
      <c r="A449">
        <v>110015</v>
      </c>
      <c r="B449" t="s">
        <v>5519</v>
      </c>
      <c r="C449" s="74">
        <v>9</v>
      </c>
      <c r="D449" t="s">
        <v>6129</v>
      </c>
      <c r="E449" t="s">
        <v>6130</v>
      </c>
      <c r="F449" t="s">
        <v>6131</v>
      </c>
      <c r="G449" t="s">
        <v>108</v>
      </c>
      <c r="H449" t="s">
        <v>6132</v>
      </c>
      <c r="I449" s="110">
        <v>300</v>
      </c>
      <c r="J449" s="110">
        <v>175</v>
      </c>
      <c r="K449" s="110">
        <v>0</v>
      </c>
      <c r="L449" s="110">
        <v>0</v>
      </c>
      <c r="M449" s="110">
        <v>0</v>
      </c>
      <c r="N449" s="110">
        <v>0</v>
      </c>
    </row>
    <row r="450" spans="1:14" x14ac:dyDescent="0.25">
      <c r="A450">
        <v>110016</v>
      </c>
      <c r="B450" t="s">
        <v>5519</v>
      </c>
      <c r="C450" s="74">
        <v>9</v>
      </c>
      <c r="D450" t="s">
        <v>5435</v>
      </c>
      <c r="E450" t="s">
        <v>5436</v>
      </c>
      <c r="F450" t="s">
        <v>5437</v>
      </c>
      <c r="G450" t="s">
        <v>108</v>
      </c>
      <c r="H450" t="s">
        <v>421</v>
      </c>
      <c r="I450" s="110">
        <v>22326</v>
      </c>
      <c r="J450" s="110">
        <v>0</v>
      </c>
      <c r="K450" s="110">
        <v>0</v>
      </c>
      <c r="L450" s="110">
        <v>0</v>
      </c>
      <c r="M450" s="110">
        <v>0</v>
      </c>
      <c r="N450" s="110">
        <v>0</v>
      </c>
    </row>
    <row r="451" spans="1:14" x14ac:dyDescent="0.25">
      <c r="A451">
        <v>110017</v>
      </c>
      <c r="B451" t="s">
        <v>5519</v>
      </c>
      <c r="C451" s="74">
        <v>9</v>
      </c>
      <c r="D451" t="s">
        <v>728</v>
      </c>
      <c r="E451" t="s">
        <v>5438</v>
      </c>
      <c r="F451" t="s">
        <v>1280</v>
      </c>
      <c r="G451" t="s">
        <v>108</v>
      </c>
      <c r="H451" t="s">
        <v>5439</v>
      </c>
      <c r="I451" s="110">
        <v>1400</v>
      </c>
      <c r="J451" s="110">
        <v>0</v>
      </c>
      <c r="K451" s="110">
        <v>0</v>
      </c>
      <c r="L451" s="110">
        <v>0</v>
      </c>
      <c r="M451" s="110">
        <v>273.5</v>
      </c>
      <c r="N451" s="110">
        <v>123.5</v>
      </c>
    </row>
    <row r="452" spans="1:14" x14ac:dyDescent="0.25">
      <c r="A452">
        <v>110018</v>
      </c>
      <c r="B452" t="s">
        <v>5519</v>
      </c>
      <c r="C452" s="74">
        <v>9</v>
      </c>
      <c r="D452" t="s">
        <v>501</v>
      </c>
      <c r="E452" t="s">
        <v>6133</v>
      </c>
      <c r="F452" t="s">
        <v>1280</v>
      </c>
      <c r="G452" t="s">
        <v>108</v>
      </c>
      <c r="H452" t="s">
        <v>6134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  <c r="N452" s="110">
        <v>0</v>
      </c>
    </row>
    <row r="453" spans="1:14" x14ac:dyDescent="0.25">
      <c r="A453">
        <v>110022</v>
      </c>
      <c r="B453" t="s">
        <v>5519</v>
      </c>
      <c r="C453" s="74">
        <v>9</v>
      </c>
      <c r="D453" t="s">
        <v>501</v>
      </c>
      <c r="E453" t="s">
        <v>5440</v>
      </c>
      <c r="F453" t="s">
        <v>5441</v>
      </c>
      <c r="G453" t="s">
        <v>108</v>
      </c>
      <c r="H453" t="s">
        <v>5442</v>
      </c>
      <c r="I453" s="110">
        <v>0</v>
      </c>
      <c r="J453" s="110">
        <v>0</v>
      </c>
      <c r="K453" s="110">
        <v>365</v>
      </c>
      <c r="L453" s="110">
        <v>160</v>
      </c>
      <c r="M453" s="110">
        <v>0</v>
      </c>
      <c r="N453" s="110">
        <v>0</v>
      </c>
    </row>
    <row r="454" spans="1:14" x14ac:dyDescent="0.25">
      <c r="A454">
        <v>110026</v>
      </c>
      <c r="B454" t="s">
        <v>5519</v>
      </c>
      <c r="C454" s="74">
        <v>9</v>
      </c>
      <c r="D454" t="s">
        <v>728</v>
      </c>
      <c r="E454" t="s">
        <v>5443</v>
      </c>
      <c r="F454" t="s">
        <v>976</v>
      </c>
      <c r="G454" t="s">
        <v>108</v>
      </c>
      <c r="H454" t="s">
        <v>5444</v>
      </c>
      <c r="I454" s="110">
        <v>1169</v>
      </c>
      <c r="J454" s="110">
        <v>295</v>
      </c>
      <c r="K454" s="110">
        <v>500</v>
      </c>
      <c r="L454" s="110">
        <v>135</v>
      </c>
      <c r="M454" s="110">
        <v>196</v>
      </c>
      <c r="N454" s="110">
        <v>340</v>
      </c>
    </row>
    <row r="455" spans="1:14" x14ac:dyDescent="0.25">
      <c r="A455">
        <v>110028</v>
      </c>
      <c r="B455" t="s">
        <v>5519</v>
      </c>
      <c r="C455" s="74">
        <v>9</v>
      </c>
      <c r="D455" t="s">
        <v>501</v>
      </c>
      <c r="E455" t="s">
        <v>5445</v>
      </c>
      <c r="F455" t="s">
        <v>528</v>
      </c>
      <c r="G455" t="s">
        <v>108</v>
      </c>
      <c r="H455" t="s">
        <v>5446</v>
      </c>
      <c r="I455" s="110">
        <v>10368</v>
      </c>
      <c r="J455" s="110">
        <v>81.599999999999994</v>
      </c>
      <c r="K455" s="110">
        <v>497</v>
      </c>
      <c r="L455" s="110">
        <v>659</v>
      </c>
      <c r="M455" s="110">
        <v>0</v>
      </c>
      <c r="N455" s="110">
        <v>0</v>
      </c>
    </row>
    <row r="456" spans="1:14" x14ac:dyDescent="0.25">
      <c r="A456">
        <v>110029</v>
      </c>
      <c r="B456" t="s">
        <v>5519</v>
      </c>
      <c r="C456" s="74">
        <v>9</v>
      </c>
      <c r="D456" t="s">
        <v>501</v>
      </c>
      <c r="E456" t="s">
        <v>6135</v>
      </c>
      <c r="F456" t="s">
        <v>2930</v>
      </c>
      <c r="G456" t="s">
        <v>108</v>
      </c>
      <c r="H456" t="s">
        <v>6136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  <c r="N456" s="110">
        <v>0</v>
      </c>
    </row>
    <row r="457" spans="1:14" x14ac:dyDescent="0.25">
      <c r="A457">
        <v>110030</v>
      </c>
      <c r="B457" t="s">
        <v>5519</v>
      </c>
      <c r="C457" s="74">
        <v>9</v>
      </c>
      <c r="D457" t="s">
        <v>605</v>
      </c>
      <c r="E457" t="s">
        <v>6137</v>
      </c>
      <c r="F457" t="s">
        <v>2930</v>
      </c>
      <c r="G457" t="s">
        <v>108</v>
      </c>
      <c r="H457" t="s">
        <v>6138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  <c r="N457" s="110">
        <v>0</v>
      </c>
    </row>
    <row r="458" spans="1:14" x14ac:dyDescent="0.25">
      <c r="A458">
        <v>110031</v>
      </c>
      <c r="B458" t="s">
        <v>5519</v>
      </c>
      <c r="C458" s="74">
        <v>9</v>
      </c>
      <c r="D458" t="s">
        <v>1258</v>
      </c>
      <c r="E458" t="s">
        <v>6139</v>
      </c>
      <c r="F458" t="s">
        <v>5448</v>
      </c>
      <c r="G458" t="s">
        <v>108</v>
      </c>
      <c r="H458" t="s">
        <v>6140</v>
      </c>
      <c r="I458" s="110">
        <v>0</v>
      </c>
      <c r="J458" s="110">
        <v>0</v>
      </c>
      <c r="K458" s="110">
        <v>25</v>
      </c>
      <c r="L458" s="110">
        <v>0</v>
      </c>
      <c r="M458" s="110">
        <v>25</v>
      </c>
      <c r="N458" s="110">
        <v>0</v>
      </c>
    </row>
    <row r="459" spans="1:14" x14ac:dyDescent="0.25">
      <c r="A459">
        <v>110032</v>
      </c>
      <c r="B459" t="s">
        <v>5519</v>
      </c>
      <c r="C459" s="74">
        <v>9</v>
      </c>
      <c r="D459" t="s">
        <v>501</v>
      </c>
      <c r="E459" t="s">
        <v>5447</v>
      </c>
      <c r="F459" t="s">
        <v>5448</v>
      </c>
      <c r="G459" t="s">
        <v>108</v>
      </c>
      <c r="H459" t="s">
        <v>5449</v>
      </c>
      <c r="I459" s="110">
        <v>100</v>
      </c>
      <c r="J459" s="110">
        <v>100</v>
      </c>
      <c r="K459" s="110">
        <v>100</v>
      </c>
      <c r="L459" s="110">
        <v>0</v>
      </c>
      <c r="M459" s="110">
        <v>0</v>
      </c>
      <c r="N459" s="110">
        <v>0</v>
      </c>
    </row>
    <row r="460" spans="1:14" x14ac:dyDescent="0.25">
      <c r="A460">
        <v>110039</v>
      </c>
      <c r="B460" t="s">
        <v>5519</v>
      </c>
      <c r="C460" s="74">
        <v>9</v>
      </c>
      <c r="D460" t="s">
        <v>6141</v>
      </c>
      <c r="E460" t="s">
        <v>6142</v>
      </c>
      <c r="F460" t="s">
        <v>5451</v>
      </c>
      <c r="G460" t="s">
        <v>108</v>
      </c>
      <c r="H460" t="s">
        <v>6143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  <c r="N460" s="110">
        <v>0</v>
      </c>
    </row>
    <row r="461" spans="1:14" x14ac:dyDescent="0.25">
      <c r="A461">
        <v>110040</v>
      </c>
      <c r="B461" t="s">
        <v>5519</v>
      </c>
      <c r="C461" s="74">
        <v>9</v>
      </c>
      <c r="D461" t="s">
        <v>501</v>
      </c>
      <c r="E461" t="s">
        <v>5450</v>
      </c>
      <c r="F461" t="s">
        <v>5451</v>
      </c>
      <c r="G461" t="s">
        <v>108</v>
      </c>
      <c r="H461" t="s">
        <v>149</v>
      </c>
      <c r="I461" s="110">
        <v>4300</v>
      </c>
      <c r="J461" s="110">
        <v>250</v>
      </c>
      <c r="K461" s="110">
        <v>0</v>
      </c>
      <c r="L461" s="110">
        <v>0</v>
      </c>
      <c r="M461" s="110">
        <v>0</v>
      </c>
      <c r="N461" s="110">
        <v>0</v>
      </c>
    </row>
    <row r="462" spans="1:14" x14ac:dyDescent="0.25">
      <c r="A462">
        <v>110042</v>
      </c>
      <c r="B462" t="s">
        <v>5519</v>
      </c>
      <c r="C462" s="74">
        <v>9</v>
      </c>
      <c r="D462" t="s">
        <v>5452</v>
      </c>
      <c r="E462" t="s">
        <v>5453</v>
      </c>
      <c r="F462" t="s">
        <v>5454</v>
      </c>
      <c r="G462" t="s">
        <v>108</v>
      </c>
      <c r="H462" t="s">
        <v>5455</v>
      </c>
      <c r="I462" s="110">
        <v>0</v>
      </c>
      <c r="J462" s="110">
        <v>0</v>
      </c>
      <c r="K462" s="110">
        <v>196</v>
      </c>
      <c r="L462" s="110">
        <v>100</v>
      </c>
      <c r="M462" s="110">
        <v>0</v>
      </c>
      <c r="N462" s="110">
        <v>0</v>
      </c>
    </row>
    <row r="463" spans="1:14" x14ac:dyDescent="0.25">
      <c r="A463">
        <v>110043</v>
      </c>
      <c r="B463" t="s">
        <v>5519</v>
      </c>
      <c r="C463" s="74">
        <v>9</v>
      </c>
      <c r="D463" t="s">
        <v>6144</v>
      </c>
      <c r="E463" t="s">
        <v>1121</v>
      </c>
      <c r="F463" t="s">
        <v>6145</v>
      </c>
      <c r="G463" t="s">
        <v>108</v>
      </c>
      <c r="H463" t="s">
        <v>6146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  <c r="N463" s="110">
        <v>0</v>
      </c>
    </row>
    <row r="464" spans="1:14" x14ac:dyDescent="0.25">
      <c r="A464">
        <v>110045</v>
      </c>
      <c r="B464" t="s">
        <v>5519</v>
      </c>
      <c r="C464" s="74">
        <v>9</v>
      </c>
      <c r="D464" t="s">
        <v>501</v>
      </c>
      <c r="E464" t="s">
        <v>5456</v>
      </c>
      <c r="F464" t="s">
        <v>791</v>
      </c>
      <c r="G464" t="s">
        <v>108</v>
      </c>
      <c r="H464" t="s">
        <v>5457</v>
      </c>
      <c r="I464" s="110">
        <v>4225</v>
      </c>
      <c r="J464" s="110">
        <v>747</v>
      </c>
      <c r="K464" s="110">
        <v>460</v>
      </c>
      <c r="L464" s="110">
        <v>390</v>
      </c>
      <c r="M464" s="110">
        <v>0</v>
      </c>
      <c r="N464" s="110">
        <v>775</v>
      </c>
    </row>
    <row r="465" spans="1:14" x14ac:dyDescent="0.25">
      <c r="A465">
        <v>110046</v>
      </c>
      <c r="B465" t="s">
        <v>5519</v>
      </c>
      <c r="C465" s="74">
        <v>9</v>
      </c>
      <c r="D465" t="s">
        <v>568</v>
      </c>
      <c r="E465" t="s">
        <v>6147</v>
      </c>
      <c r="F465" t="s">
        <v>791</v>
      </c>
      <c r="G465" t="s">
        <v>108</v>
      </c>
      <c r="H465" t="s">
        <v>6148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  <c r="N465" s="110">
        <v>0</v>
      </c>
    </row>
    <row r="466" spans="1:14" x14ac:dyDescent="0.25">
      <c r="A466">
        <v>110047</v>
      </c>
      <c r="B466" t="s">
        <v>5519</v>
      </c>
      <c r="C466" s="74">
        <v>9</v>
      </c>
      <c r="D466" t="s">
        <v>5458</v>
      </c>
      <c r="E466" t="s">
        <v>5459</v>
      </c>
      <c r="F466" t="s">
        <v>5460</v>
      </c>
      <c r="G466" t="s">
        <v>108</v>
      </c>
      <c r="H466" t="s">
        <v>5461</v>
      </c>
      <c r="I466" s="110">
        <v>225</v>
      </c>
      <c r="J466" s="110">
        <v>0</v>
      </c>
      <c r="K466" s="110">
        <v>0</v>
      </c>
      <c r="L466" s="110">
        <v>0</v>
      </c>
      <c r="M466" s="110">
        <v>0</v>
      </c>
      <c r="N466" s="110">
        <v>0</v>
      </c>
    </row>
    <row r="467" spans="1:14" x14ac:dyDescent="0.25">
      <c r="A467">
        <v>110048</v>
      </c>
      <c r="B467" t="s">
        <v>5519</v>
      </c>
      <c r="C467" s="74">
        <v>9</v>
      </c>
      <c r="D467" t="s">
        <v>501</v>
      </c>
      <c r="E467" t="s">
        <v>5462</v>
      </c>
      <c r="F467" t="s">
        <v>2068</v>
      </c>
      <c r="G467" t="s">
        <v>108</v>
      </c>
      <c r="H467" t="s">
        <v>150</v>
      </c>
      <c r="I467" s="110">
        <v>7453.48</v>
      </c>
      <c r="J467" s="110">
        <v>320</v>
      </c>
      <c r="K467" s="110">
        <v>117</v>
      </c>
      <c r="L467" s="110">
        <v>120</v>
      </c>
      <c r="M467" s="110">
        <v>0</v>
      </c>
      <c r="N467" s="110">
        <v>105</v>
      </c>
    </row>
    <row r="468" spans="1:14" x14ac:dyDescent="0.25">
      <c r="A468">
        <v>110049</v>
      </c>
      <c r="B468" t="s">
        <v>5519</v>
      </c>
      <c r="C468" s="74">
        <v>9</v>
      </c>
      <c r="D468" t="s">
        <v>2928</v>
      </c>
      <c r="E468" t="s">
        <v>5463</v>
      </c>
      <c r="F468" t="s">
        <v>2068</v>
      </c>
      <c r="G468" t="s">
        <v>108</v>
      </c>
      <c r="H468" t="s">
        <v>151</v>
      </c>
      <c r="I468" s="110">
        <v>3769.44</v>
      </c>
      <c r="J468" s="110">
        <v>70</v>
      </c>
      <c r="K468" s="110">
        <v>74</v>
      </c>
      <c r="L468" s="110">
        <v>41</v>
      </c>
      <c r="M468" s="110">
        <v>0</v>
      </c>
      <c r="N468" s="110">
        <v>0</v>
      </c>
    </row>
    <row r="469" spans="1:14" x14ac:dyDescent="0.25">
      <c r="A469">
        <v>110051</v>
      </c>
      <c r="B469" t="s">
        <v>5519</v>
      </c>
      <c r="C469" s="74">
        <v>9</v>
      </c>
      <c r="D469" t="s">
        <v>5464</v>
      </c>
      <c r="E469" t="s">
        <v>5465</v>
      </c>
      <c r="F469" t="s">
        <v>5466</v>
      </c>
      <c r="G469" t="s">
        <v>108</v>
      </c>
      <c r="H469" t="s">
        <v>145</v>
      </c>
      <c r="I469" s="110">
        <v>15544.8</v>
      </c>
      <c r="J469" s="110">
        <v>0</v>
      </c>
      <c r="K469" s="110">
        <v>538</v>
      </c>
      <c r="L469" s="110">
        <v>20</v>
      </c>
      <c r="M469" s="110">
        <v>45</v>
      </c>
      <c r="N469" s="110">
        <v>70</v>
      </c>
    </row>
    <row r="470" spans="1:14" x14ac:dyDescent="0.25">
      <c r="A470">
        <v>110052</v>
      </c>
      <c r="B470" t="s">
        <v>5519</v>
      </c>
      <c r="C470" s="74">
        <v>9</v>
      </c>
      <c r="D470" t="s">
        <v>501</v>
      </c>
      <c r="E470" t="s">
        <v>5467</v>
      </c>
      <c r="F470" t="s">
        <v>5466</v>
      </c>
      <c r="G470" t="s">
        <v>108</v>
      </c>
      <c r="H470" t="s">
        <v>5468</v>
      </c>
      <c r="I470" s="110">
        <v>344.2</v>
      </c>
      <c r="J470" s="110">
        <v>0</v>
      </c>
      <c r="K470" s="110">
        <v>80</v>
      </c>
      <c r="L470" s="110">
        <v>0</v>
      </c>
      <c r="M470" s="110">
        <v>0</v>
      </c>
      <c r="N470" s="110">
        <v>30</v>
      </c>
    </row>
    <row r="471" spans="1:14" x14ac:dyDescent="0.25">
      <c r="A471">
        <v>110058</v>
      </c>
      <c r="B471" t="s">
        <v>5519</v>
      </c>
      <c r="C471" s="74">
        <v>9</v>
      </c>
      <c r="D471" t="s">
        <v>4845</v>
      </c>
      <c r="E471" t="s">
        <v>6149</v>
      </c>
      <c r="F471" t="s">
        <v>6150</v>
      </c>
      <c r="G471" t="s">
        <v>108</v>
      </c>
      <c r="H471" t="s">
        <v>6151</v>
      </c>
      <c r="I471" s="110">
        <v>495</v>
      </c>
      <c r="J471" s="110">
        <v>60</v>
      </c>
      <c r="K471" s="110">
        <v>300</v>
      </c>
      <c r="L471" s="110">
        <v>175</v>
      </c>
      <c r="M471" s="110">
        <v>0</v>
      </c>
      <c r="N471" s="110">
        <v>0</v>
      </c>
    </row>
    <row r="472" spans="1:14" x14ac:dyDescent="0.25">
      <c r="A472">
        <v>110063</v>
      </c>
      <c r="B472" t="s">
        <v>5519</v>
      </c>
      <c r="C472" s="74">
        <v>9</v>
      </c>
      <c r="D472" t="s">
        <v>740</v>
      </c>
      <c r="E472" t="s">
        <v>5469</v>
      </c>
      <c r="F472" t="s">
        <v>2384</v>
      </c>
      <c r="G472" t="s">
        <v>108</v>
      </c>
      <c r="H472" t="s">
        <v>5470</v>
      </c>
      <c r="I472" s="110">
        <v>946.65</v>
      </c>
      <c r="J472" s="110">
        <v>0</v>
      </c>
      <c r="K472" s="110">
        <v>0</v>
      </c>
      <c r="L472" s="110">
        <v>23</v>
      </c>
      <c r="M472" s="110">
        <v>0</v>
      </c>
      <c r="N472" s="110">
        <v>70</v>
      </c>
    </row>
    <row r="473" spans="1:14" x14ac:dyDescent="0.25">
      <c r="A473">
        <v>110064</v>
      </c>
      <c r="B473" t="s">
        <v>5519</v>
      </c>
      <c r="C473" s="74">
        <v>9</v>
      </c>
      <c r="D473" t="s">
        <v>501</v>
      </c>
      <c r="E473" t="s">
        <v>5471</v>
      </c>
      <c r="F473" t="s">
        <v>5472</v>
      </c>
      <c r="G473" t="s">
        <v>108</v>
      </c>
      <c r="H473" t="s">
        <v>5473</v>
      </c>
      <c r="I473" s="110">
        <v>3438.5</v>
      </c>
      <c r="J473" s="110">
        <v>0</v>
      </c>
      <c r="K473" s="110">
        <v>64</v>
      </c>
      <c r="L473" s="110">
        <v>0</v>
      </c>
      <c r="M473" s="110">
        <v>0</v>
      </c>
      <c r="N473" s="110">
        <v>55</v>
      </c>
    </row>
    <row r="474" spans="1:14" x14ac:dyDescent="0.25">
      <c r="A474">
        <v>110065</v>
      </c>
      <c r="B474" t="s">
        <v>5519</v>
      </c>
      <c r="C474" s="74">
        <v>9</v>
      </c>
      <c r="D474" t="s">
        <v>501</v>
      </c>
      <c r="E474" t="s">
        <v>4158</v>
      </c>
      <c r="F474" t="s">
        <v>5474</v>
      </c>
      <c r="G474" t="s">
        <v>108</v>
      </c>
      <c r="H474" t="s">
        <v>5475</v>
      </c>
      <c r="I474" s="110">
        <v>6217.5</v>
      </c>
      <c r="J474" s="110">
        <v>74.92</v>
      </c>
      <c r="K474" s="110">
        <v>0</v>
      </c>
      <c r="L474" s="110">
        <v>570</v>
      </c>
      <c r="M474" s="110">
        <v>85</v>
      </c>
      <c r="N474" s="110">
        <v>251</v>
      </c>
    </row>
    <row r="475" spans="1:14" x14ac:dyDescent="0.25">
      <c r="A475">
        <v>110068</v>
      </c>
      <c r="B475" t="s">
        <v>5519</v>
      </c>
      <c r="C475" s="74">
        <v>9</v>
      </c>
      <c r="D475" t="s">
        <v>501</v>
      </c>
      <c r="E475" t="s">
        <v>6152</v>
      </c>
      <c r="F475" t="s">
        <v>2163</v>
      </c>
      <c r="G475" t="s">
        <v>108</v>
      </c>
      <c r="H475" t="s">
        <v>6153</v>
      </c>
      <c r="I475" s="110">
        <v>0</v>
      </c>
      <c r="J475" s="110">
        <v>0</v>
      </c>
      <c r="K475" s="110">
        <v>0</v>
      </c>
      <c r="L475" s="110">
        <v>0</v>
      </c>
      <c r="M475" s="110">
        <v>0</v>
      </c>
      <c r="N475" s="110">
        <v>0</v>
      </c>
    </row>
    <row r="476" spans="1:14" x14ac:dyDescent="0.25">
      <c r="A476">
        <v>110071</v>
      </c>
      <c r="B476" t="s">
        <v>5519</v>
      </c>
      <c r="C476" s="74">
        <v>9</v>
      </c>
      <c r="D476" t="s">
        <v>1626</v>
      </c>
      <c r="E476" t="s">
        <v>6154</v>
      </c>
      <c r="F476" t="s">
        <v>2886</v>
      </c>
      <c r="G476" t="s">
        <v>108</v>
      </c>
      <c r="H476" t="s">
        <v>6155</v>
      </c>
      <c r="I476" s="110">
        <v>0</v>
      </c>
      <c r="J476" s="110">
        <v>0</v>
      </c>
      <c r="K476" s="110">
        <v>0</v>
      </c>
      <c r="L476" s="110">
        <v>0</v>
      </c>
      <c r="M476" s="110">
        <v>0</v>
      </c>
      <c r="N476" s="110">
        <v>0</v>
      </c>
    </row>
    <row r="477" spans="1:14" x14ac:dyDescent="0.25">
      <c r="A477">
        <v>110072</v>
      </c>
      <c r="B477" t="s">
        <v>5519</v>
      </c>
      <c r="C477" s="74">
        <v>9</v>
      </c>
      <c r="D477" t="s">
        <v>6156</v>
      </c>
      <c r="E477" t="s">
        <v>6157</v>
      </c>
      <c r="F477" t="s">
        <v>2886</v>
      </c>
      <c r="G477" t="s">
        <v>108</v>
      </c>
      <c r="H477" t="s">
        <v>6158</v>
      </c>
      <c r="I477" s="110">
        <v>0</v>
      </c>
      <c r="J477" s="110">
        <v>0</v>
      </c>
      <c r="K477" s="110">
        <v>0</v>
      </c>
      <c r="L477" s="110">
        <v>0</v>
      </c>
      <c r="M477" s="110">
        <v>0</v>
      </c>
      <c r="N477" s="110">
        <v>0</v>
      </c>
    </row>
    <row r="478" spans="1:14" x14ac:dyDescent="0.25">
      <c r="A478">
        <v>110073</v>
      </c>
      <c r="B478" t="s">
        <v>5519</v>
      </c>
      <c r="C478" s="74">
        <v>9</v>
      </c>
      <c r="D478" t="s">
        <v>6159</v>
      </c>
      <c r="F478" t="s">
        <v>5474</v>
      </c>
      <c r="G478" t="s">
        <v>108</v>
      </c>
      <c r="H478" t="s">
        <v>6160</v>
      </c>
      <c r="I478" s="110">
        <v>0</v>
      </c>
      <c r="J478" s="110">
        <v>0</v>
      </c>
      <c r="K478" s="110">
        <v>0</v>
      </c>
      <c r="L478" s="110">
        <v>0</v>
      </c>
      <c r="M478" s="110">
        <v>0</v>
      </c>
      <c r="N478" s="110">
        <v>0</v>
      </c>
    </row>
    <row r="479" spans="1:14" x14ac:dyDescent="0.25">
      <c r="A479">
        <v>110075</v>
      </c>
      <c r="B479" t="s">
        <v>5519</v>
      </c>
      <c r="C479" s="74">
        <v>9</v>
      </c>
      <c r="D479" t="s">
        <v>5476</v>
      </c>
      <c r="E479" t="s">
        <v>5477</v>
      </c>
      <c r="F479" t="s">
        <v>5478</v>
      </c>
      <c r="G479" t="s">
        <v>108</v>
      </c>
      <c r="H479" t="s">
        <v>5479</v>
      </c>
      <c r="I479" s="110">
        <v>5385</v>
      </c>
      <c r="J479" s="110">
        <v>16.27</v>
      </c>
      <c r="K479" s="110">
        <v>200</v>
      </c>
      <c r="L479" s="110">
        <v>80</v>
      </c>
      <c r="M479" s="110">
        <v>35</v>
      </c>
      <c r="N479" s="110">
        <v>20</v>
      </c>
    </row>
    <row r="480" spans="1:14" x14ac:dyDescent="0.25">
      <c r="A480">
        <v>110077</v>
      </c>
      <c r="B480" t="s">
        <v>5519</v>
      </c>
      <c r="C480" s="74">
        <v>9</v>
      </c>
      <c r="D480" t="s">
        <v>501</v>
      </c>
      <c r="E480" t="s">
        <v>5480</v>
      </c>
      <c r="F480" t="s">
        <v>5481</v>
      </c>
      <c r="G480" t="s">
        <v>108</v>
      </c>
      <c r="H480" t="s">
        <v>5482</v>
      </c>
      <c r="I480" s="110">
        <v>35586.699999999997</v>
      </c>
      <c r="J480" s="110">
        <v>0</v>
      </c>
      <c r="K480" s="110">
        <v>0</v>
      </c>
      <c r="L480" s="110">
        <v>0</v>
      </c>
      <c r="M480" s="110">
        <v>0</v>
      </c>
      <c r="N480" s="110">
        <v>0</v>
      </c>
    </row>
    <row r="481" spans="1:14" x14ac:dyDescent="0.25">
      <c r="A481">
        <v>110079</v>
      </c>
      <c r="B481" t="s">
        <v>5519</v>
      </c>
      <c r="C481" s="74">
        <v>9</v>
      </c>
      <c r="D481" t="s">
        <v>501</v>
      </c>
      <c r="E481" t="s">
        <v>5483</v>
      </c>
      <c r="F481" t="s">
        <v>5484</v>
      </c>
      <c r="G481" t="s">
        <v>108</v>
      </c>
      <c r="H481" t="s">
        <v>5485</v>
      </c>
      <c r="I481" s="110">
        <v>8052.85</v>
      </c>
      <c r="J481" s="110">
        <v>57</v>
      </c>
      <c r="K481" s="110">
        <v>297</v>
      </c>
      <c r="L481" s="110">
        <v>181</v>
      </c>
      <c r="M481" s="110">
        <v>0</v>
      </c>
      <c r="N481" s="110">
        <v>369</v>
      </c>
    </row>
    <row r="482" spans="1:14" x14ac:dyDescent="0.25">
      <c r="A482">
        <v>110080</v>
      </c>
      <c r="B482" t="s">
        <v>5519</v>
      </c>
      <c r="C482" s="74">
        <v>9</v>
      </c>
      <c r="D482" t="s">
        <v>1626</v>
      </c>
      <c r="E482" t="s">
        <v>6161</v>
      </c>
      <c r="F482" t="s">
        <v>5487</v>
      </c>
      <c r="G482" t="s">
        <v>108</v>
      </c>
      <c r="H482" t="s">
        <v>6162</v>
      </c>
      <c r="I482" s="110">
        <v>0</v>
      </c>
      <c r="J482" s="110">
        <v>0</v>
      </c>
      <c r="K482" s="110">
        <v>0</v>
      </c>
      <c r="L482" s="110">
        <v>0</v>
      </c>
      <c r="M482" s="110">
        <v>0</v>
      </c>
      <c r="N482" s="110">
        <v>0</v>
      </c>
    </row>
    <row r="483" spans="1:14" x14ac:dyDescent="0.25">
      <c r="A483">
        <v>110081</v>
      </c>
      <c r="B483" t="s">
        <v>5519</v>
      </c>
      <c r="C483" s="74">
        <v>9</v>
      </c>
      <c r="D483" t="s">
        <v>501</v>
      </c>
      <c r="E483" t="s">
        <v>5486</v>
      </c>
      <c r="F483" t="s">
        <v>5487</v>
      </c>
      <c r="G483" t="s">
        <v>108</v>
      </c>
      <c r="H483" t="s">
        <v>5488</v>
      </c>
      <c r="I483" s="110">
        <v>7700</v>
      </c>
      <c r="J483" s="110">
        <v>500</v>
      </c>
      <c r="K483" s="110">
        <v>1262</v>
      </c>
      <c r="L483" s="110">
        <v>355</v>
      </c>
      <c r="M483" s="110">
        <v>425.6</v>
      </c>
      <c r="N483" s="110">
        <v>858</v>
      </c>
    </row>
    <row r="484" spans="1:14" x14ac:dyDescent="0.25">
      <c r="A484">
        <v>110082</v>
      </c>
      <c r="B484" t="s">
        <v>5519</v>
      </c>
      <c r="C484" s="74">
        <v>9</v>
      </c>
      <c r="D484" t="s">
        <v>599</v>
      </c>
      <c r="E484" t="s">
        <v>5489</v>
      </c>
      <c r="F484" t="s">
        <v>5487</v>
      </c>
      <c r="G484" t="s">
        <v>108</v>
      </c>
      <c r="H484" t="s">
        <v>148</v>
      </c>
      <c r="I484" s="110">
        <v>4747</v>
      </c>
      <c r="J484" s="110">
        <v>80</v>
      </c>
      <c r="K484" s="110">
        <v>120</v>
      </c>
      <c r="L484" s="110">
        <v>120</v>
      </c>
      <c r="M484" s="110">
        <v>63</v>
      </c>
      <c r="N484" s="110">
        <v>59</v>
      </c>
    </row>
    <row r="485" spans="1:14" x14ac:dyDescent="0.25">
      <c r="A485">
        <v>110083</v>
      </c>
      <c r="B485" t="s">
        <v>5519</v>
      </c>
      <c r="C485" s="74">
        <v>9</v>
      </c>
      <c r="D485" t="s">
        <v>501</v>
      </c>
      <c r="E485" t="s">
        <v>5490</v>
      </c>
      <c r="F485" t="s">
        <v>5491</v>
      </c>
      <c r="G485" t="s">
        <v>108</v>
      </c>
      <c r="H485" t="s">
        <v>152</v>
      </c>
      <c r="I485" s="110">
        <v>4825</v>
      </c>
      <c r="J485" s="110">
        <v>105</v>
      </c>
      <c r="K485" s="110">
        <v>0</v>
      </c>
      <c r="L485" s="110">
        <v>141</v>
      </c>
      <c r="M485" s="110">
        <v>0</v>
      </c>
      <c r="N485" s="110">
        <v>0</v>
      </c>
    </row>
    <row r="486" spans="1:14" x14ac:dyDescent="0.25">
      <c r="A486">
        <v>110085</v>
      </c>
      <c r="B486" t="s">
        <v>5519</v>
      </c>
      <c r="C486" s="74">
        <v>9</v>
      </c>
      <c r="D486" t="s">
        <v>665</v>
      </c>
      <c r="E486" t="s">
        <v>6163</v>
      </c>
      <c r="F486" t="s">
        <v>6164</v>
      </c>
      <c r="G486" t="s">
        <v>108</v>
      </c>
      <c r="H486" t="s">
        <v>6165</v>
      </c>
      <c r="I486" s="110">
        <v>0</v>
      </c>
      <c r="J486" s="110">
        <v>0</v>
      </c>
      <c r="K486" s="110">
        <v>0</v>
      </c>
      <c r="L486" s="110">
        <v>0</v>
      </c>
      <c r="M486" s="110">
        <v>0</v>
      </c>
      <c r="N486" s="110">
        <v>0</v>
      </c>
    </row>
    <row r="487" spans="1:14" x14ac:dyDescent="0.25">
      <c r="A487">
        <v>110086</v>
      </c>
      <c r="B487" t="s">
        <v>5519</v>
      </c>
      <c r="C487" s="74">
        <v>9</v>
      </c>
      <c r="D487" t="s">
        <v>6166</v>
      </c>
      <c r="F487" t="s">
        <v>6167</v>
      </c>
      <c r="G487" t="s">
        <v>108</v>
      </c>
      <c r="H487" t="s">
        <v>6168</v>
      </c>
      <c r="I487" s="110">
        <v>315</v>
      </c>
      <c r="J487" s="110">
        <v>50</v>
      </c>
      <c r="K487" s="110">
        <v>0</v>
      </c>
      <c r="L487" s="110">
        <v>0</v>
      </c>
      <c r="M487" s="110">
        <v>0</v>
      </c>
      <c r="N487" s="110">
        <v>0</v>
      </c>
    </row>
    <row r="488" spans="1:14" x14ac:dyDescent="0.25">
      <c r="A488">
        <v>110088</v>
      </c>
      <c r="B488" t="s">
        <v>5519</v>
      </c>
      <c r="C488" s="74">
        <v>9</v>
      </c>
      <c r="D488" t="s">
        <v>501</v>
      </c>
      <c r="E488" t="s">
        <v>5492</v>
      </c>
      <c r="F488" t="s">
        <v>5493</v>
      </c>
      <c r="G488" t="s">
        <v>108</v>
      </c>
      <c r="H488" t="s">
        <v>5494</v>
      </c>
      <c r="I488" s="110">
        <v>590</v>
      </c>
      <c r="J488" s="110">
        <v>513</v>
      </c>
      <c r="K488" s="110">
        <v>500</v>
      </c>
      <c r="L488" s="110">
        <v>0</v>
      </c>
      <c r="M488" s="110">
        <v>297</v>
      </c>
      <c r="N488" s="110">
        <v>0</v>
      </c>
    </row>
    <row r="489" spans="1:14" x14ac:dyDescent="0.25">
      <c r="A489">
        <v>110092</v>
      </c>
      <c r="B489" t="s">
        <v>5519</v>
      </c>
      <c r="C489" s="74">
        <v>9</v>
      </c>
      <c r="D489" t="s">
        <v>5495</v>
      </c>
      <c r="E489" t="s">
        <v>5496</v>
      </c>
      <c r="F489" t="s">
        <v>5497</v>
      </c>
      <c r="G489" t="s">
        <v>108</v>
      </c>
      <c r="H489" t="s">
        <v>434</v>
      </c>
      <c r="I489" s="110">
        <v>0</v>
      </c>
      <c r="J489" s="110">
        <v>0</v>
      </c>
      <c r="K489" s="110">
        <v>97</v>
      </c>
      <c r="L489" s="110">
        <v>69</v>
      </c>
      <c r="M489" s="110">
        <v>101</v>
      </c>
      <c r="N489" s="110">
        <v>85</v>
      </c>
    </row>
    <row r="490" spans="1:14" x14ac:dyDescent="0.25">
      <c r="A490">
        <v>110093</v>
      </c>
      <c r="B490" t="s">
        <v>5519</v>
      </c>
      <c r="C490" s="74">
        <v>9</v>
      </c>
      <c r="D490" t="s">
        <v>5498</v>
      </c>
      <c r="E490" t="s">
        <v>5499</v>
      </c>
      <c r="F490" t="s">
        <v>528</v>
      </c>
      <c r="G490" t="s">
        <v>108</v>
      </c>
      <c r="H490" t="s">
        <v>146</v>
      </c>
      <c r="I490" s="110">
        <v>4000</v>
      </c>
      <c r="J490" s="110">
        <v>0</v>
      </c>
      <c r="K490" s="110">
        <v>0</v>
      </c>
      <c r="L490" s="110">
        <v>0</v>
      </c>
      <c r="M490" s="110">
        <v>0</v>
      </c>
      <c r="N490" s="110">
        <v>0</v>
      </c>
    </row>
    <row r="491" spans="1:14" x14ac:dyDescent="0.25">
      <c r="A491">
        <v>110094</v>
      </c>
      <c r="B491" t="s">
        <v>5519</v>
      </c>
      <c r="C491" s="74">
        <v>9</v>
      </c>
      <c r="D491" t="s">
        <v>5500</v>
      </c>
      <c r="E491" t="s">
        <v>5501</v>
      </c>
      <c r="F491" t="s">
        <v>791</v>
      </c>
      <c r="G491" t="s">
        <v>108</v>
      </c>
      <c r="H491" t="s">
        <v>6169</v>
      </c>
      <c r="I491" s="110">
        <v>0</v>
      </c>
      <c r="J491" s="110">
        <v>0</v>
      </c>
      <c r="K491" s="110">
        <v>35</v>
      </c>
      <c r="L491" s="110">
        <v>50</v>
      </c>
      <c r="M491" s="110">
        <v>40</v>
      </c>
      <c r="N491" s="110">
        <v>7</v>
      </c>
    </row>
    <row r="492" spans="1:14" x14ac:dyDescent="0.25">
      <c r="A492">
        <v>110098</v>
      </c>
      <c r="B492" t="s">
        <v>5519</v>
      </c>
      <c r="C492" s="74">
        <v>9</v>
      </c>
      <c r="D492" t="s">
        <v>6170</v>
      </c>
      <c r="E492" t="s">
        <v>5496</v>
      </c>
      <c r="F492" t="s">
        <v>5497</v>
      </c>
      <c r="G492" t="s">
        <v>108</v>
      </c>
      <c r="H492" t="s">
        <v>434</v>
      </c>
      <c r="I492" s="110">
        <v>0</v>
      </c>
      <c r="J492" s="110">
        <v>0</v>
      </c>
      <c r="K492" s="110">
        <v>0</v>
      </c>
      <c r="L492" s="110">
        <v>0</v>
      </c>
      <c r="M492" s="110">
        <v>0</v>
      </c>
      <c r="N492" s="110">
        <v>0</v>
      </c>
    </row>
    <row r="493" spans="1:14" x14ac:dyDescent="0.25">
      <c r="A493">
        <v>110099</v>
      </c>
      <c r="B493" t="s">
        <v>5519</v>
      </c>
      <c r="C493" s="74">
        <v>9</v>
      </c>
      <c r="D493" t="s">
        <v>3092</v>
      </c>
      <c r="E493" t="s">
        <v>6171</v>
      </c>
      <c r="F493" t="s">
        <v>6172</v>
      </c>
      <c r="G493" t="s">
        <v>108</v>
      </c>
      <c r="H493" t="s">
        <v>6173</v>
      </c>
      <c r="I493" s="110">
        <v>1000</v>
      </c>
      <c r="J493" s="110">
        <v>0</v>
      </c>
      <c r="K493" s="110">
        <v>100</v>
      </c>
      <c r="L493" s="110">
        <v>0</v>
      </c>
      <c r="M493" s="110">
        <v>0</v>
      </c>
      <c r="N493" s="110">
        <v>0</v>
      </c>
    </row>
    <row r="494" spans="1:14" x14ac:dyDescent="0.25">
      <c r="A494">
        <v>110102</v>
      </c>
      <c r="B494" t="s">
        <v>5519</v>
      </c>
      <c r="C494" s="74">
        <v>9</v>
      </c>
      <c r="D494" t="s">
        <v>5502</v>
      </c>
      <c r="E494" t="s">
        <v>5503</v>
      </c>
      <c r="F494" t="s">
        <v>4432</v>
      </c>
      <c r="G494" t="s">
        <v>108</v>
      </c>
      <c r="H494" t="s">
        <v>147</v>
      </c>
      <c r="I494" s="110">
        <v>4256.18</v>
      </c>
      <c r="J494" s="110">
        <v>0</v>
      </c>
      <c r="K494" s="110">
        <v>622</v>
      </c>
      <c r="L494" s="110">
        <v>226</v>
      </c>
      <c r="M494" s="110">
        <v>0</v>
      </c>
      <c r="N494" s="110">
        <v>874</v>
      </c>
    </row>
    <row r="495" spans="1:14" x14ac:dyDescent="0.25">
      <c r="A495">
        <v>110103</v>
      </c>
      <c r="B495" t="s">
        <v>5519</v>
      </c>
      <c r="C495" s="74">
        <v>9</v>
      </c>
      <c r="D495" t="s">
        <v>5504</v>
      </c>
      <c r="E495" t="s">
        <v>663</v>
      </c>
      <c r="F495" t="s">
        <v>5505</v>
      </c>
      <c r="G495" t="s">
        <v>108</v>
      </c>
      <c r="H495" t="s">
        <v>5506</v>
      </c>
      <c r="I495" s="110">
        <v>32468.87</v>
      </c>
      <c r="J495" s="110">
        <v>162.13999999999999</v>
      </c>
      <c r="K495" s="110">
        <v>0</v>
      </c>
      <c r="L495" s="110">
        <v>0</v>
      </c>
      <c r="M495" s="110">
        <v>0</v>
      </c>
      <c r="N495" s="110">
        <v>300</v>
      </c>
    </row>
    <row r="496" spans="1:14" x14ac:dyDescent="0.25">
      <c r="A496">
        <v>110105</v>
      </c>
      <c r="B496" t="s">
        <v>5519</v>
      </c>
      <c r="C496" s="74">
        <v>9</v>
      </c>
      <c r="D496" t="s">
        <v>6174</v>
      </c>
      <c r="E496" t="s">
        <v>6175</v>
      </c>
      <c r="F496" t="s">
        <v>6176</v>
      </c>
      <c r="G496" t="s">
        <v>108</v>
      </c>
      <c r="H496" t="s">
        <v>6177</v>
      </c>
      <c r="I496" s="110">
        <v>0</v>
      </c>
      <c r="J496" s="110">
        <v>0</v>
      </c>
      <c r="K496" s="110">
        <v>0</v>
      </c>
      <c r="L496" s="110">
        <v>0</v>
      </c>
      <c r="M496" s="110">
        <v>0</v>
      </c>
      <c r="N496" s="110">
        <v>0</v>
      </c>
    </row>
    <row r="497" spans="1:14" x14ac:dyDescent="0.25">
      <c r="A497">
        <v>110109</v>
      </c>
      <c r="B497" t="s">
        <v>5519</v>
      </c>
      <c r="C497" s="74">
        <v>9</v>
      </c>
      <c r="D497" t="s">
        <v>5507</v>
      </c>
      <c r="E497" t="s">
        <v>5508</v>
      </c>
      <c r="F497" t="s">
        <v>5509</v>
      </c>
      <c r="G497" t="s">
        <v>108</v>
      </c>
      <c r="H497" t="s">
        <v>404</v>
      </c>
      <c r="I497" s="110">
        <v>2774</v>
      </c>
      <c r="J497" s="110">
        <v>0</v>
      </c>
      <c r="K497" s="110">
        <v>0</v>
      </c>
      <c r="L497" s="110">
        <v>0</v>
      </c>
      <c r="M497" s="110">
        <v>0</v>
      </c>
      <c r="N497" s="110">
        <v>0</v>
      </c>
    </row>
    <row r="498" spans="1:14" x14ac:dyDescent="0.25">
      <c r="A498">
        <v>110111</v>
      </c>
      <c r="B498" t="s">
        <v>5519</v>
      </c>
      <c r="C498" s="74">
        <v>9</v>
      </c>
      <c r="D498" t="s">
        <v>6178</v>
      </c>
      <c r="E498" t="s">
        <v>6179</v>
      </c>
      <c r="F498" t="s">
        <v>2068</v>
      </c>
      <c r="G498" t="s">
        <v>108</v>
      </c>
      <c r="H498" t="s">
        <v>6180</v>
      </c>
      <c r="I498" s="110">
        <v>0</v>
      </c>
      <c r="J498" s="110">
        <v>0</v>
      </c>
      <c r="K498" s="110">
        <v>0</v>
      </c>
      <c r="L498" s="110">
        <v>0</v>
      </c>
      <c r="M498" s="110">
        <v>0</v>
      </c>
      <c r="N498" s="110">
        <v>0</v>
      </c>
    </row>
    <row r="499" spans="1:14" x14ac:dyDescent="0.25">
      <c r="A499">
        <v>110112</v>
      </c>
      <c r="B499" t="s">
        <v>5519</v>
      </c>
      <c r="C499" s="74">
        <v>9</v>
      </c>
      <c r="D499" t="s">
        <v>5510</v>
      </c>
      <c r="E499" t="s">
        <v>5511</v>
      </c>
      <c r="F499" t="s">
        <v>1468</v>
      </c>
      <c r="G499" t="s">
        <v>108</v>
      </c>
      <c r="H499" t="s">
        <v>5512</v>
      </c>
      <c r="I499" s="110">
        <v>70</v>
      </c>
      <c r="J499" s="110">
        <v>0</v>
      </c>
      <c r="K499" s="110">
        <v>0</v>
      </c>
      <c r="L499" s="110">
        <v>0</v>
      </c>
      <c r="M499" s="110">
        <v>0</v>
      </c>
      <c r="N499" s="110">
        <v>0</v>
      </c>
    </row>
    <row r="500" spans="1:14" x14ac:dyDescent="0.25">
      <c r="A500">
        <v>110113</v>
      </c>
      <c r="B500" t="s">
        <v>5519</v>
      </c>
      <c r="C500" s="74">
        <v>9</v>
      </c>
      <c r="D500" t="s">
        <v>6181</v>
      </c>
      <c r="E500" t="s">
        <v>6182</v>
      </c>
      <c r="F500" t="s">
        <v>2163</v>
      </c>
      <c r="G500" t="s">
        <v>108</v>
      </c>
      <c r="H500" t="s">
        <v>6183</v>
      </c>
      <c r="I500" s="110">
        <v>0</v>
      </c>
      <c r="J500" s="110">
        <v>0</v>
      </c>
      <c r="K500" s="110">
        <v>0</v>
      </c>
      <c r="L500" s="110">
        <v>0</v>
      </c>
      <c r="M500" s="110">
        <v>0</v>
      </c>
      <c r="N500" s="110">
        <v>0</v>
      </c>
    </row>
    <row r="501" spans="1:14" x14ac:dyDescent="0.25">
      <c r="A501">
        <v>110114</v>
      </c>
      <c r="B501" t="s">
        <v>5519</v>
      </c>
      <c r="C501" s="74">
        <v>9</v>
      </c>
      <c r="D501" t="s">
        <v>6184</v>
      </c>
      <c r="E501" t="s">
        <v>6185</v>
      </c>
      <c r="F501" t="s">
        <v>5481</v>
      </c>
      <c r="G501" t="s">
        <v>108</v>
      </c>
      <c r="H501" t="s">
        <v>6186</v>
      </c>
      <c r="I501" s="110">
        <v>0</v>
      </c>
      <c r="J501" s="110">
        <v>0</v>
      </c>
      <c r="K501" s="110">
        <v>0</v>
      </c>
      <c r="L501" s="110">
        <v>0</v>
      </c>
      <c r="M501" s="110">
        <v>0</v>
      </c>
      <c r="N501" s="110">
        <v>0</v>
      </c>
    </row>
    <row r="502" spans="1:14" x14ac:dyDescent="0.25">
      <c r="A502">
        <v>110116</v>
      </c>
      <c r="B502" t="s">
        <v>5519</v>
      </c>
      <c r="C502" s="74">
        <v>9</v>
      </c>
      <c r="D502" t="s">
        <v>6187</v>
      </c>
      <c r="E502" t="s">
        <v>6188</v>
      </c>
      <c r="F502" t="s">
        <v>6131</v>
      </c>
      <c r="G502" t="s">
        <v>108</v>
      </c>
      <c r="H502" t="s">
        <v>6189</v>
      </c>
      <c r="I502" s="110">
        <v>0</v>
      </c>
      <c r="J502" s="110">
        <v>0</v>
      </c>
      <c r="K502" s="110">
        <v>0</v>
      </c>
      <c r="L502" s="110">
        <v>0</v>
      </c>
      <c r="M502" s="110">
        <v>0</v>
      </c>
      <c r="N502" s="110">
        <v>0</v>
      </c>
    </row>
    <row r="503" spans="1:14" x14ac:dyDescent="0.25">
      <c r="A503">
        <v>110119</v>
      </c>
      <c r="B503" t="s">
        <v>5519</v>
      </c>
      <c r="C503" s="74">
        <v>9</v>
      </c>
      <c r="D503" t="s">
        <v>6190</v>
      </c>
      <c r="E503" t="s">
        <v>6191</v>
      </c>
      <c r="F503" t="s">
        <v>6192</v>
      </c>
      <c r="G503" t="s">
        <v>108</v>
      </c>
      <c r="H503" t="s">
        <v>6193</v>
      </c>
      <c r="I503" s="110">
        <v>0</v>
      </c>
      <c r="J503" s="110">
        <v>0</v>
      </c>
      <c r="K503" s="110">
        <v>0</v>
      </c>
      <c r="L503" s="110">
        <v>0</v>
      </c>
      <c r="M503" s="110">
        <v>0</v>
      </c>
      <c r="N503" s="110">
        <v>0</v>
      </c>
    </row>
    <row r="504" spans="1:14" x14ac:dyDescent="0.25">
      <c r="A504">
        <v>40094</v>
      </c>
      <c r="B504" t="s">
        <v>5520</v>
      </c>
      <c r="C504" s="74">
        <v>38</v>
      </c>
      <c r="D504" t="s">
        <v>6194</v>
      </c>
      <c r="E504" t="s">
        <v>4920</v>
      </c>
      <c r="F504" t="s">
        <v>4921</v>
      </c>
      <c r="G504" t="s">
        <v>5624</v>
      </c>
      <c r="H504" t="s">
        <v>4922</v>
      </c>
      <c r="I504" s="110">
        <v>0</v>
      </c>
      <c r="J504" s="110">
        <v>0</v>
      </c>
      <c r="K504" s="110">
        <v>0</v>
      </c>
      <c r="L504" s="110">
        <v>0</v>
      </c>
      <c r="M504" s="110">
        <v>0</v>
      </c>
      <c r="N504" s="110">
        <v>0</v>
      </c>
    </row>
    <row r="505" spans="1:14" x14ac:dyDescent="0.25">
      <c r="A505">
        <v>190016</v>
      </c>
      <c r="B505" t="s">
        <v>5520</v>
      </c>
      <c r="C505" s="74">
        <v>38</v>
      </c>
      <c r="D505" t="s">
        <v>6195</v>
      </c>
      <c r="E505" t="s">
        <v>6196</v>
      </c>
      <c r="F505" t="s">
        <v>6197</v>
      </c>
      <c r="G505" t="s">
        <v>2065</v>
      </c>
      <c r="H505" t="s">
        <v>6198</v>
      </c>
      <c r="I505" s="110">
        <v>0</v>
      </c>
      <c r="J505" s="110">
        <v>0</v>
      </c>
      <c r="K505" s="110">
        <v>0</v>
      </c>
      <c r="L505" s="110">
        <v>0</v>
      </c>
      <c r="M505" s="110">
        <v>0</v>
      </c>
      <c r="N505" s="110">
        <v>0</v>
      </c>
    </row>
    <row r="506" spans="1:14" x14ac:dyDescent="0.25">
      <c r="A506">
        <v>190023</v>
      </c>
      <c r="B506" t="s">
        <v>5520</v>
      </c>
      <c r="C506" s="74">
        <v>38</v>
      </c>
      <c r="D506" t="s">
        <v>6199</v>
      </c>
      <c r="E506" t="s">
        <v>6200</v>
      </c>
      <c r="F506" t="s">
        <v>6201</v>
      </c>
      <c r="G506" t="s">
        <v>2065</v>
      </c>
      <c r="H506" t="s">
        <v>6202</v>
      </c>
      <c r="I506" s="110">
        <v>0</v>
      </c>
      <c r="J506" s="110">
        <v>0</v>
      </c>
      <c r="K506" s="110">
        <v>0</v>
      </c>
      <c r="L506" s="110">
        <v>0</v>
      </c>
      <c r="M506" s="110">
        <v>0</v>
      </c>
      <c r="N506" s="110">
        <v>0</v>
      </c>
    </row>
    <row r="507" spans="1:14" x14ac:dyDescent="0.25">
      <c r="A507">
        <v>250012</v>
      </c>
      <c r="B507" t="s">
        <v>5520</v>
      </c>
      <c r="C507" s="74">
        <v>38</v>
      </c>
      <c r="D507" t="s">
        <v>6203</v>
      </c>
      <c r="E507" t="s">
        <v>6204</v>
      </c>
      <c r="F507" t="s">
        <v>6205</v>
      </c>
      <c r="G507" t="s">
        <v>6206</v>
      </c>
      <c r="H507" t="s">
        <v>6207</v>
      </c>
      <c r="I507" s="110">
        <v>0</v>
      </c>
      <c r="J507" s="110">
        <v>0</v>
      </c>
      <c r="K507" s="110">
        <v>0</v>
      </c>
      <c r="L507" s="110">
        <v>0</v>
      </c>
      <c r="M507" s="110">
        <v>0</v>
      </c>
      <c r="N507" s="110">
        <v>0</v>
      </c>
    </row>
    <row r="508" spans="1:14" x14ac:dyDescent="0.25">
      <c r="A508">
        <v>110126</v>
      </c>
      <c r="B508" t="s">
        <v>5519</v>
      </c>
      <c r="C508" s="74">
        <v>9</v>
      </c>
      <c r="D508" t="s">
        <v>5959</v>
      </c>
      <c r="E508" t="s">
        <v>6208</v>
      </c>
      <c r="F508" t="s">
        <v>506</v>
      </c>
      <c r="G508" t="s">
        <v>108</v>
      </c>
      <c r="H508" t="s">
        <v>6209</v>
      </c>
      <c r="I508" s="110">
        <v>0</v>
      </c>
      <c r="J508" s="110">
        <v>0</v>
      </c>
      <c r="K508" s="110">
        <v>0</v>
      </c>
      <c r="L508" s="110">
        <v>0</v>
      </c>
      <c r="M508" s="110">
        <v>0</v>
      </c>
      <c r="N508" s="110">
        <v>0</v>
      </c>
    </row>
    <row r="509" spans="1:14" x14ac:dyDescent="0.25">
      <c r="A509">
        <v>119009</v>
      </c>
      <c r="B509" t="s">
        <v>5519</v>
      </c>
      <c r="C509" s="74">
        <v>9</v>
      </c>
      <c r="D509" t="s">
        <v>6210</v>
      </c>
      <c r="E509" t="s">
        <v>6211</v>
      </c>
      <c r="F509" t="s">
        <v>2068</v>
      </c>
      <c r="G509" t="s">
        <v>108</v>
      </c>
      <c r="H509" t="s">
        <v>150</v>
      </c>
      <c r="I509" s="110">
        <v>0</v>
      </c>
      <c r="J509" s="110">
        <v>20</v>
      </c>
      <c r="K509" s="110">
        <v>0</v>
      </c>
      <c r="L509" s="110">
        <v>0</v>
      </c>
      <c r="M509" s="110">
        <v>0</v>
      </c>
      <c r="N509" s="110">
        <v>0</v>
      </c>
    </row>
    <row r="510" spans="1:14" x14ac:dyDescent="0.25">
      <c r="A510">
        <v>120001</v>
      </c>
      <c r="B510" t="s">
        <v>5534</v>
      </c>
      <c r="C510" s="74">
        <v>27</v>
      </c>
      <c r="D510" t="s">
        <v>501</v>
      </c>
      <c r="E510" t="s">
        <v>6212</v>
      </c>
      <c r="F510" t="s">
        <v>6213</v>
      </c>
      <c r="G510" t="s">
        <v>6214</v>
      </c>
      <c r="H510" t="s">
        <v>6215</v>
      </c>
      <c r="I510" s="110">
        <v>0</v>
      </c>
      <c r="J510" s="110">
        <v>0</v>
      </c>
      <c r="K510" s="110">
        <v>0</v>
      </c>
      <c r="L510" s="110">
        <v>0</v>
      </c>
      <c r="M510" s="110">
        <v>0</v>
      </c>
      <c r="N510" s="110">
        <v>0</v>
      </c>
    </row>
    <row r="511" spans="1:14" x14ac:dyDescent="0.25">
      <c r="A511">
        <v>120002</v>
      </c>
      <c r="B511" t="s">
        <v>5534</v>
      </c>
      <c r="C511" s="74">
        <v>27</v>
      </c>
      <c r="D511" t="s">
        <v>3427</v>
      </c>
      <c r="E511" t="s">
        <v>3428</v>
      </c>
      <c r="F511" t="s">
        <v>3429</v>
      </c>
      <c r="G511" t="s">
        <v>6214</v>
      </c>
      <c r="H511" t="s">
        <v>3430</v>
      </c>
      <c r="I511" s="110">
        <v>2589</v>
      </c>
      <c r="J511" s="110">
        <v>0</v>
      </c>
      <c r="K511" s="110">
        <v>0</v>
      </c>
      <c r="L511" s="110">
        <v>0</v>
      </c>
      <c r="M511" s="110">
        <v>0</v>
      </c>
      <c r="N511" s="110">
        <v>404</v>
      </c>
    </row>
    <row r="512" spans="1:14" x14ac:dyDescent="0.25">
      <c r="A512">
        <v>120003</v>
      </c>
      <c r="B512" t="s">
        <v>5534</v>
      </c>
      <c r="C512" s="74">
        <v>27</v>
      </c>
      <c r="D512" t="s">
        <v>3431</v>
      </c>
      <c r="E512" t="s">
        <v>3432</v>
      </c>
      <c r="F512" t="s">
        <v>3433</v>
      </c>
      <c r="G512" t="s">
        <v>6214</v>
      </c>
      <c r="H512" t="s">
        <v>371</v>
      </c>
      <c r="I512" s="110">
        <v>750</v>
      </c>
      <c r="J512" s="110">
        <v>0</v>
      </c>
      <c r="K512" s="110">
        <v>90</v>
      </c>
      <c r="L512" s="110">
        <v>114</v>
      </c>
      <c r="M512" s="110">
        <v>0</v>
      </c>
      <c r="N512" s="110">
        <v>0</v>
      </c>
    </row>
    <row r="513" spans="1:14" x14ac:dyDescent="0.25">
      <c r="A513">
        <v>130008</v>
      </c>
      <c r="B513" t="s">
        <v>5533</v>
      </c>
      <c r="C513" s="74">
        <v>126</v>
      </c>
      <c r="D513" t="s">
        <v>3184</v>
      </c>
      <c r="E513" t="s">
        <v>3185</v>
      </c>
      <c r="F513" t="s">
        <v>634</v>
      </c>
      <c r="G513" t="s">
        <v>6216</v>
      </c>
      <c r="H513" t="s">
        <v>3186</v>
      </c>
      <c r="I513" s="110">
        <v>0</v>
      </c>
      <c r="J513" s="110">
        <v>0</v>
      </c>
      <c r="K513" s="110">
        <v>792</v>
      </c>
      <c r="L513" s="110">
        <v>468.8</v>
      </c>
      <c r="M513" s="110">
        <v>117.2</v>
      </c>
      <c r="N513" s="110">
        <v>673</v>
      </c>
    </row>
    <row r="514" spans="1:14" x14ac:dyDescent="0.25">
      <c r="A514">
        <v>130009</v>
      </c>
      <c r="B514" t="s">
        <v>5533</v>
      </c>
      <c r="C514" s="74">
        <v>126</v>
      </c>
      <c r="D514" t="s">
        <v>3187</v>
      </c>
      <c r="E514" t="s">
        <v>3188</v>
      </c>
      <c r="F514" t="s">
        <v>3189</v>
      </c>
      <c r="G514" t="s">
        <v>6216</v>
      </c>
      <c r="H514" t="s">
        <v>3190</v>
      </c>
      <c r="I514" s="110">
        <v>10365</v>
      </c>
      <c r="J514" s="110">
        <v>99</v>
      </c>
      <c r="K514" s="110">
        <v>1013</v>
      </c>
      <c r="L514" s="110">
        <v>415</v>
      </c>
      <c r="M514" s="110">
        <v>0</v>
      </c>
      <c r="N514" s="110">
        <v>1231</v>
      </c>
    </row>
    <row r="515" spans="1:14" x14ac:dyDescent="0.25">
      <c r="A515">
        <v>130011</v>
      </c>
      <c r="B515" t="s">
        <v>5533</v>
      </c>
      <c r="C515" s="74">
        <v>126</v>
      </c>
      <c r="D515" t="s">
        <v>501</v>
      </c>
      <c r="E515" t="s">
        <v>6217</v>
      </c>
      <c r="F515" t="s">
        <v>6218</v>
      </c>
      <c r="G515" t="s">
        <v>6216</v>
      </c>
      <c r="H515" t="s">
        <v>6219</v>
      </c>
      <c r="I515" s="110">
        <v>2466.6</v>
      </c>
      <c r="J515" s="110">
        <v>0</v>
      </c>
      <c r="K515" s="110">
        <v>0</v>
      </c>
      <c r="L515" s="110">
        <v>0</v>
      </c>
      <c r="M515" s="110">
        <v>0</v>
      </c>
      <c r="N515" s="110">
        <v>0</v>
      </c>
    </row>
    <row r="516" spans="1:14" x14ac:dyDescent="0.25">
      <c r="A516">
        <v>130012</v>
      </c>
      <c r="B516" t="s">
        <v>5533</v>
      </c>
      <c r="C516" s="74">
        <v>126</v>
      </c>
      <c r="D516" t="s">
        <v>6220</v>
      </c>
      <c r="E516" t="s">
        <v>6221</v>
      </c>
      <c r="F516" t="s">
        <v>1286</v>
      </c>
      <c r="G516" t="s">
        <v>6216</v>
      </c>
      <c r="H516" t="s">
        <v>6222</v>
      </c>
      <c r="I516" s="110">
        <v>0</v>
      </c>
      <c r="J516" s="110">
        <v>0</v>
      </c>
      <c r="K516" s="110">
        <v>0</v>
      </c>
      <c r="L516" s="110">
        <v>0</v>
      </c>
      <c r="M516" s="110">
        <v>0</v>
      </c>
      <c r="N516" s="110">
        <v>0</v>
      </c>
    </row>
    <row r="517" spans="1:14" x14ac:dyDescent="0.25">
      <c r="A517">
        <v>130013</v>
      </c>
      <c r="B517" t="s">
        <v>5533</v>
      </c>
      <c r="C517" s="74">
        <v>126</v>
      </c>
      <c r="D517" t="s">
        <v>3191</v>
      </c>
      <c r="E517" t="s">
        <v>3192</v>
      </c>
      <c r="F517" t="s">
        <v>3193</v>
      </c>
      <c r="G517" t="s">
        <v>6216</v>
      </c>
      <c r="H517" t="s">
        <v>3194</v>
      </c>
      <c r="I517" s="110">
        <v>1511.15</v>
      </c>
      <c r="J517" s="110">
        <v>0</v>
      </c>
      <c r="K517" s="110">
        <v>125</v>
      </c>
      <c r="L517" s="110">
        <v>132</v>
      </c>
      <c r="M517" s="110">
        <v>0</v>
      </c>
      <c r="N517" s="110">
        <v>50</v>
      </c>
    </row>
    <row r="518" spans="1:14" x14ac:dyDescent="0.25">
      <c r="A518">
        <v>130014</v>
      </c>
      <c r="B518" t="s">
        <v>5517</v>
      </c>
      <c r="C518" s="74">
        <v>107</v>
      </c>
      <c r="D518" t="s">
        <v>501</v>
      </c>
      <c r="E518" t="s">
        <v>5265</v>
      </c>
      <c r="F518" t="s">
        <v>5266</v>
      </c>
      <c r="G518" t="s">
        <v>6216</v>
      </c>
      <c r="H518" t="s">
        <v>5267</v>
      </c>
      <c r="I518" s="110">
        <v>1311.07</v>
      </c>
      <c r="J518" s="110">
        <v>0</v>
      </c>
      <c r="K518" s="110">
        <v>13</v>
      </c>
      <c r="L518" s="110">
        <v>50</v>
      </c>
      <c r="M518" s="110">
        <v>36</v>
      </c>
      <c r="N518" s="110">
        <v>41</v>
      </c>
    </row>
    <row r="519" spans="1:14" x14ac:dyDescent="0.25">
      <c r="A519">
        <v>130015</v>
      </c>
      <c r="B519" t="s">
        <v>5517</v>
      </c>
      <c r="C519" s="74">
        <v>107</v>
      </c>
      <c r="D519" t="s">
        <v>5268</v>
      </c>
      <c r="E519" t="s">
        <v>5269</v>
      </c>
      <c r="F519" t="s">
        <v>5270</v>
      </c>
      <c r="G519" t="s">
        <v>6216</v>
      </c>
      <c r="H519" t="s">
        <v>5271</v>
      </c>
      <c r="I519" s="110">
        <v>900</v>
      </c>
      <c r="J519" s="110">
        <v>0</v>
      </c>
      <c r="K519" s="110">
        <v>35</v>
      </c>
      <c r="L519" s="110">
        <v>45</v>
      </c>
      <c r="M519" s="110">
        <v>0</v>
      </c>
      <c r="N519" s="110">
        <v>0</v>
      </c>
    </row>
    <row r="520" spans="1:14" x14ac:dyDescent="0.25">
      <c r="A520">
        <v>130016</v>
      </c>
      <c r="B520" t="s">
        <v>5533</v>
      </c>
      <c r="C520" s="74">
        <v>126</v>
      </c>
      <c r="D520" t="s">
        <v>3195</v>
      </c>
      <c r="E520" t="s">
        <v>3196</v>
      </c>
      <c r="F520" t="s">
        <v>3197</v>
      </c>
      <c r="G520" t="s">
        <v>6216</v>
      </c>
      <c r="H520" t="s">
        <v>3198</v>
      </c>
      <c r="I520" s="110">
        <v>660</v>
      </c>
      <c r="J520" s="110">
        <v>0</v>
      </c>
      <c r="K520" s="110">
        <v>160</v>
      </c>
      <c r="L520" s="110">
        <v>26</v>
      </c>
      <c r="M520" s="110">
        <v>0</v>
      </c>
      <c r="N520" s="110">
        <v>10</v>
      </c>
    </row>
    <row r="521" spans="1:14" x14ac:dyDescent="0.25">
      <c r="A521">
        <v>130017</v>
      </c>
      <c r="B521" t="s">
        <v>5533</v>
      </c>
      <c r="C521" s="74">
        <v>126</v>
      </c>
      <c r="D521" t="s">
        <v>501</v>
      </c>
      <c r="E521" t="s">
        <v>3199</v>
      </c>
      <c r="F521" t="s">
        <v>3200</v>
      </c>
      <c r="G521" t="s">
        <v>6216</v>
      </c>
      <c r="H521" t="s">
        <v>3201</v>
      </c>
      <c r="I521" s="110">
        <v>9957.9500000000007</v>
      </c>
      <c r="J521" s="110">
        <v>375.95</v>
      </c>
      <c r="K521" s="110">
        <v>563</v>
      </c>
      <c r="L521" s="110">
        <v>440</v>
      </c>
      <c r="M521" s="110">
        <v>0</v>
      </c>
      <c r="N521" s="110">
        <v>827</v>
      </c>
    </row>
    <row r="522" spans="1:14" x14ac:dyDescent="0.25">
      <c r="A522">
        <v>130018</v>
      </c>
      <c r="B522" t="s">
        <v>5517</v>
      </c>
      <c r="C522" s="74">
        <v>107</v>
      </c>
      <c r="D522" t="s">
        <v>728</v>
      </c>
      <c r="E522" t="s">
        <v>5272</v>
      </c>
      <c r="F522" t="s">
        <v>5273</v>
      </c>
      <c r="G522" t="s">
        <v>6216</v>
      </c>
      <c r="H522" t="s">
        <v>5274</v>
      </c>
      <c r="I522" s="110">
        <v>2579.4299999999998</v>
      </c>
      <c r="J522" s="110">
        <v>412.7</v>
      </c>
      <c r="K522" s="110">
        <v>275</v>
      </c>
      <c r="L522" s="110">
        <v>105</v>
      </c>
      <c r="M522" s="110">
        <v>173</v>
      </c>
      <c r="N522" s="110">
        <v>105</v>
      </c>
    </row>
    <row r="523" spans="1:14" x14ac:dyDescent="0.25">
      <c r="A523">
        <v>130019</v>
      </c>
      <c r="B523" t="s">
        <v>5517</v>
      </c>
      <c r="C523" s="74">
        <v>107</v>
      </c>
      <c r="D523" t="s">
        <v>520</v>
      </c>
      <c r="E523" t="s">
        <v>5275</v>
      </c>
      <c r="F523" t="s">
        <v>5276</v>
      </c>
      <c r="G523" t="s">
        <v>6216</v>
      </c>
      <c r="H523" t="s">
        <v>5277</v>
      </c>
      <c r="I523" s="110">
        <v>1535.32</v>
      </c>
      <c r="J523" s="110">
        <v>0</v>
      </c>
      <c r="K523" s="110">
        <v>0</v>
      </c>
      <c r="L523" s="110">
        <v>0</v>
      </c>
      <c r="M523" s="110">
        <v>0</v>
      </c>
      <c r="N523" s="110">
        <v>0</v>
      </c>
    </row>
    <row r="524" spans="1:14" x14ac:dyDescent="0.25">
      <c r="A524">
        <v>130026</v>
      </c>
      <c r="B524" t="s">
        <v>5530</v>
      </c>
      <c r="C524" s="74">
        <v>23</v>
      </c>
      <c r="D524" t="s">
        <v>6223</v>
      </c>
      <c r="E524" t="s">
        <v>6224</v>
      </c>
      <c r="F524" t="s">
        <v>6225</v>
      </c>
      <c r="G524" t="s">
        <v>6216</v>
      </c>
      <c r="H524" t="s">
        <v>6226</v>
      </c>
      <c r="I524" s="110">
        <v>0</v>
      </c>
      <c r="J524" s="110">
        <v>0</v>
      </c>
      <c r="K524" s="110">
        <v>0</v>
      </c>
      <c r="L524" s="110">
        <v>0</v>
      </c>
      <c r="M524" s="110">
        <v>0</v>
      </c>
      <c r="N524" s="110">
        <v>0</v>
      </c>
    </row>
    <row r="525" spans="1:14" x14ac:dyDescent="0.25">
      <c r="A525">
        <v>130028</v>
      </c>
      <c r="B525" t="s">
        <v>5530</v>
      </c>
      <c r="C525" s="74">
        <v>23</v>
      </c>
      <c r="D525" t="s">
        <v>501</v>
      </c>
      <c r="E525" t="s">
        <v>6227</v>
      </c>
      <c r="F525" t="s">
        <v>6228</v>
      </c>
      <c r="G525" t="s">
        <v>6216</v>
      </c>
      <c r="H525" t="s">
        <v>6229</v>
      </c>
      <c r="I525" s="110">
        <v>0</v>
      </c>
      <c r="J525" s="110">
        <v>0</v>
      </c>
      <c r="K525" s="110">
        <v>0</v>
      </c>
      <c r="L525" s="110">
        <v>0</v>
      </c>
      <c r="M525" s="110">
        <v>0</v>
      </c>
      <c r="N525" s="110">
        <v>0</v>
      </c>
    </row>
    <row r="526" spans="1:14" x14ac:dyDescent="0.25">
      <c r="A526">
        <v>130029</v>
      </c>
      <c r="B526" t="s">
        <v>5533</v>
      </c>
      <c r="C526" s="74">
        <v>126</v>
      </c>
      <c r="D526" t="s">
        <v>568</v>
      </c>
      <c r="E526" t="s">
        <v>3202</v>
      </c>
      <c r="F526" t="s">
        <v>3189</v>
      </c>
      <c r="G526" t="s">
        <v>6216</v>
      </c>
      <c r="H526" t="s">
        <v>356</v>
      </c>
      <c r="I526" s="110">
        <v>1000</v>
      </c>
      <c r="J526" s="110">
        <v>0</v>
      </c>
      <c r="K526" s="110">
        <v>0</v>
      </c>
      <c r="L526" s="110">
        <v>0</v>
      </c>
      <c r="M526" s="110">
        <v>0</v>
      </c>
      <c r="N526" s="110">
        <v>0</v>
      </c>
    </row>
    <row r="527" spans="1:14" x14ac:dyDescent="0.25">
      <c r="A527">
        <v>250021</v>
      </c>
      <c r="B527" t="s">
        <v>5520</v>
      </c>
      <c r="C527" s="74">
        <v>38</v>
      </c>
      <c r="D527" t="s">
        <v>6230</v>
      </c>
      <c r="E527" t="s">
        <v>6231</v>
      </c>
      <c r="F527" t="s">
        <v>6232</v>
      </c>
      <c r="G527" t="s">
        <v>6206</v>
      </c>
      <c r="H527" t="s">
        <v>6233</v>
      </c>
      <c r="I527" s="110">
        <v>0</v>
      </c>
      <c r="J527" s="110">
        <v>0</v>
      </c>
      <c r="K527" s="110">
        <v>0</v>
      </c>
      <c r="L527" s="110">
        <v>0</v>
      </c>
      <c r="M527" s="110">
        <v>0</v>
      </c>
      <c r="N527" s="110">
        <v>0</v>
      </c>
    </row>
    <row r="528" spans="1:14" x14ac:dyDescent="0.25">
      <c r="A528">
        <v>140020</v>
      </c>
      <c r="B528" t="s">
        <v>5522</v>
      </c>
      <c r="C528" s="74">
        <v>11</v>
      </c>
      <c r="D528" t="s">
        <v>635</v>
      </c>
      <c r="E528" t="s">
        <v>636</v>
      </c>
      <c r="F528" t="s">
        <v>637</v>
      </c>
      <c r="G528" t="s">
        <v>6234</v>
      </c>
      <c r="H528" t="s">
        <v>638</v>
      </c>
      <c r="I528" s="110">
        <v>300</v>
      </c>
      <c r="J528" s="110">
        <v>142</v>
      </c>
      <c r="K528" s="110">
        <v>364</v>
      </c>
      <c r="L528" s="110">
        <v>254</v>
      </c>
      <c r="M528" s="110">
        <v>0</v>
      </c>
      <c r="N528" s="110">
        <v>376</v>
      </c>
    </row>
    <row r="529" spans="1:14" x14ac:dyDescent="0.25">
      <c r="A529">
        <v>140022</v>
      </c>
      <c r="B529" t="s">
        <v>5522</v>
      </c>
      <c r="C529" s="74">
        <v>11</v>
      </c>
      <c r="D529" t="s">
        <v>501</v>
      </c>
      <c r="E529" t="s">
        <v>639</v>
      </c>
      <c r="F529" t="s">
        <v>640</v>
      </c>
      <c r="G529" t="s">
        <v>6234</v>
      </c>
      <c r="H529" t="s">
        <v>641</v>
      </c>
      <c r="I529" s="110">
        <v>625</v>
      </c>
      <c r="J529" s="110">
        <v>126</v>
      </c>
      <c r="K529" s="110">
        <v>99</v>
      </c>
      <c r="L529" s="110">
        <v>135</v>
      </c>
      <c r="M529" s="110">
        <v>155</v>
      </c>
      <c r="N529" s="110">
        <v>1210</v>
      </c>
    </row>
    <row r="530" spans="1:14" x14ac:dyDescent="0.25">
      <c r="A530">
        <v>140024</v>
      </c>
      <c r="B530" t="s">
        <v>5522</v>
      </c>
      <c r="C530" s="74">
        <v>11</v>
      </c>
      <c r="D530" t="s">
        <v>501</v>
      </c>
      <c r="E530" t="s">
        <v>642</v>
      </c>
      <c r="F530" t="s">
        <v>643</v>
      </c>
      <c r="G530" t="s">
        <v>6234</v>
      </c>
      <c r="H530" t="s">
        <v>644</v>
      </c>
      <c r="I530" s="110">
        <v>131.34</v>
      </c>
      <c r="J530" s="110">
        <v>0</v>
      </c>
      <c r="K530" s="110">
        <v>25</v>
      </c>
      <c r="L530" s="110">
        <v>0</v>
      </c>
      <c r="M530" s="110">
        <v>135</v>
      </c>
      <c r="N530" s="110">
        <v>75</v>
      </c>
    </row>
    <row r="531" spans="1:14" x14ac:dyDescent="0.25">
      <c r="A531">
        <v>140025</v>
      </c>
      <c r="B531" t="s">
        <v>5522</v>
      </c>
      <c r="C531" s="74">
        <v>11</v>
      </c>
      <c r="D531" t="s">
        <v>645</v>
      </c>
      <c r="E531" t="s">
        <v>646</v>
      </c>
      <c r="F531" t="s">
        <v>647</v>
      </c>
      <c r="G531" t="s">
        <v>6234</v>
      </c>
      <c r="H531" t="s">
        <v>153</v>
      </c>
      <c r="I531" s="110">
        <v>7150</v>
      </c>
      <c r="J531" s="110">
        <v>0</v>
      </c>
      <c r="K531" s="110">
        <v>0</v>
      </c>
      <c r="L531" s="110">
        <v>822</v>
      </c>
      <c r="M531" s="110">
        <v>41.67</v>
      </c>
      <c r="N531" s="110">
        <v>41.67</v>
      </c>
    </row>
    <row r="532" spans="1:14" x14ac:dyDescent="0.25">
      <c r="A532">
        <v>140026</v>
      </c>
      <c r="B532" t="s">
        <v>5522</v>
      </c>
      <c r="C532" s="74">
        <v>11</v>
      </c>
      <c r="D532" t="s">
        <v>648</v>
      </c>
      <c r="E532" t="s">
        <v>649</v>
      </c>
      <c r="F532" t="s">
        <v>650</v>
      </c>
      <c r="G532" t="s">
        <v>6234</v>
      </c>
      <c r="H532" t="s">
        <v>651</v>
      </c>
      <c r="I532" s="110">
        <v>3016.1</v>
      </c>
      <c r="J532" s="110">
        <v>0</v>
      </c>
      <c r="K532" s="110">
        <v>171</v>
      </c>
      <c r="L532" s="110">
        <v>125</v>
      </c>
      <c r="M532" s="110">
        <v>0</v>
      </c>
      <c r="N532" s="110">
        <v>0</v>
      </c>
    </row>
    <row r="533" spans="1:14" x14ac:dyDescent="0.25">
      <c r="A533">
        <v>140027</v>
      </c>
      <c r="B533" t="s">
        <v>5522</v>
      </c>
      <c r="C533" s="74">
        <v>11</v>
      </c>
      <c r="D533" t="s">
        <v>652</v>
      </c>
      <c r="E533" t="s">
        <v>653</v>
      </c>
      <c r="F533" t="s">
        <v>654</v>
      </c>
      <c r="G533" t="s">
        <v>6234</v>
      </c>
      <c r="H533" t="s">
        <v>655</v>
      </c>
      <c r="I533" s="110">
        <v>4472.8</v>
      </c>
      <c r="J533" s="110">
        <v>0</v>
      </c>
      <c r="K533" s="110">
        <v>472</v>
      </c>
      <c r="L533" s="110">
        <v>312</v>
      </c>
      <c r="M533" s="110">
        <v>0</v>
      </c>
      <c r="N533" s="110">
        <v>0</v>
      </c>
    </row>
    <row r="534" spans="1:14" x14ac:dyDescent="0.25">
      <c r="A534">
        <v>140030</v>
      </c>
      <c r="B534" t="s">
        <v>5522</v>
      </c>
      <c r="C534" s="74">
        <v>11</v>
      </c>
      <c r="D534" t="s">
        <v>6235</v>
      </c>
      <c r="E534" t="s">
        <v>6236</v>
      </c>
      <c r="F534" t="s">
        <v>6237</v>
      </c>
      <c r="G534" t="s">
        <v>6234</v>
      </c>
      <c r="H534" t="s">
        <v>6238</v>
      </c>
      <c r="I534" s="110">
        <v>0</v>
      </c>
      <c r="J534" s="110">
        <v>0</v>
      </c>
      <c r="K534" s="110">
        <v>267</v>
      </c>
      <c r="L534" s="110">
        <v>128</v>
      </c>
      <c r="M534" s="110">
        <v>0</v>
      </c>
      <c r="N534" s="110">
        <v>0</v>
      </c>
    </row>
    <row r="535" spans="1:14" x14ac:dyDescent="0.25">
      <c r="A535">
        <v>140032</v>
      </c>
      <c r="B535" t="s">
        <v>5522</v>
      </c>
      <c r="C535" s="74">
        <v>11</v>
      </c>
      <c r="D535" t="s">
        <v>656</v>
      </c>
      <c r="E535" t="s">
        <v>657</v>
      </c>
      <c r="F535" t="s">
        <v>658</v>
      </c>
      <c r="G535" t="s">
        <v>6234</v>
      </c>
      <c r="H535" t="s">
        <v>659</v>
      </c>
      <c r="I535" s="110">
        <v>0</v>
      </c>
      <c r="J535" s="110">
        <v>0</v>
      </c>
      <c r="K535" s="110">
        <v>300</v>
      </c>
      <c r="L535" s="110">
        <v>288</v>
      </c>
      <c r="M535" s="110">
        <v>181</v>
      </c>
      <c r="N535" s="110">
        <v>0</v>
      </c>
    </row>
    <row r="536" spans="1:14" x14ac:dyDescent="0.25">
      <c r="A536">
        <v>140033</v>
      </c>
      <c r="B536" t="s">
        <v>5522</v>
      </c>
      <c r="C536" s="74">
        <v>11</v>
      </c>
      <c r="D536" t="s">
        <v>501</v>
      </c>
      <c r="E536" t="s">
        <v>4282</v>
      </c>
      <c r="F536" t="s">
        <v>6239</v>
      </c>
      <c r="G536" t="s">
        <v>6234</v>
      </c>
      <c r="H536" t="s">
        <v>6240</v>
      </c>
      <c r="I536" s="110">
        <v>0</v>
      </c>
      <c r="J536" s="110">
        <v>0</v>
      </c>
      <c r="K536" s="110">
        <v>0</v>
      </c>
      <c r="L536" s="110">
        <v>0</v>
      </c>
      <c r="M536" s="110">
        <v>0</v>
      </c>
      <c r="N536" s="110">
        <v>0</v>
      </c>
    </row>
    <row r="537" spans="1:14" x14ac:dyDescent="0.25">
      <c r="A537">
        <v>140034</v>
      </c>
      <c r="B537" t="s">
        <v>5522</v>
      </c>
      <c r="C537" s="74">
        <v>11</v>
      </c>
      <c r="D537" t="s">
        <v>501</v>
      </c>
      <c r="E537" t="s">
        <v>660</v>
      </c>
      <c r="F537" t="s">
        <v>661</v>
      </c>
      <c r="G537" t="s">
        <v>6234</v>
      </c>
      <c r="H537" t="s">
        <v>662</v>
      </c>
      <c r="I537" s="110">
        <v>300</v>
      </c>
      <c r="J537" s="110">
        <v>0</v>
      </c>
      <c r="K537" s="110">
        <v>769</v>
      </c>
      <c r="L537" s="110">
        <v>353</v>
      </c>
      <c r="M537" s="110">
        <v>280</v>
      </c>
      <c r="N537" s="110">
        <v>466</v>
      </c>
    </row>
    <row r="538" spans="1:14" x14ac:dyDescent="0.25">
      <c r="A538">
        <v>140035</v>
      </c>
      <c r="B538" t="s">
        <v>5522</v>
      </c>
      <c r="C538" s="74">
        <v>11</v>
      </c>
      <c r="D538" t="s">
        <v>501</v>
      </c>
      <c r="E538" t="s">
        <v>663</v>
      </c>
      <c r="F538" t="s">
        <v>664</v>
      </c>
      <c r="G538" t="s">
        <v>6234</v>
      </c>
      <c r="H538" t="s">
        <v>158</v>
      </c>
      <c r="I538" s="110">
        <v>905.56</v>
      </c>
      <c r="J538" s="110">
        <v>0</v>
      </c>
      <c r="K538" s="110">
        <v>177</v>
      </c>
      <c r="L538" s="110">
        <v>100</v>
      </c>
      <c r="M538" s="110">
        <v>0</v>
      </c>
      <c r="N538" s="110">
        <v>155</v>
      </c>
    </row>
    <row r="539" spans="1:14" x14ac:dyDescent="0.25">
      <c r="A539">
        <v>140038</v>
      </c>
      <c r="B539" t="s">
        <v>5522</v>
      </c>
      <c r="C539" s="74">
        <v>11</v>
      </c>
      <c r="D539" t="s">
        <v>665</v>
      </c>
      <c r="E539" t="s">
        <v>666</v>
      </c>
      <c r="F539" t="s">
        <v>667</v>
      </c>
      <c r="G539" t="s">
        <v>6234</v>
      </c>
      <c r="H539" t="s">
        <v>668</v>
      </c>
      <c r="I539" s="110">
        <v>3551.06</v>
      </c>
      <c r="J539" s="110">
        <v>0</v>
      </c>
      <c r="K539" s="110">
        <v>279.97000000000003</v>
      </c>
      <c r="L539" s="110">
        <v>357</v>
      </c>
      <c r="M539" s="110">
        <v>0</v>
      </c>
      <c r="N539" s="110">
        <v>0</v>
      </c>
    </row>
    <row r="540" spans="1:14" x14ac:dyDescent="0.25">
      <c r="A540">
        <v>140039</v>
      </c>
      <c r="B540" t="s">
        <v>5522</v>
      </c>
      <c r="C540" s="74">
        <v>11</v>
      </c>
      <c r="D540" t="s">
        <v>501</v>
      </c>
      <c r="E540" t="s">
        <v>669</v>
      </c>
      <c r="F540" t="s">
        <v>667</v>
      </c>
      <c r="G540" t="s">
        <v>6234</v>
      </c>
      <c r="H540" t="s">
        <v>670</v>
      </c>
      <c r="I540" s="110">
        <v>14000</v>
      </c>
      <c r="J540" s="110">
        <v>29.54</v>
      </c>
      <c r="K540" s="110">
        <v>1792</v>
      </c>
      <c r="L540" s="110">
        <v>605</v>
      </c>
      <c r="M540" s="110">
        <v>25</v>
      </c>
      <c r="N540" s="110">
        <v>25</v>
      </c>
    </row>
    <row r="541" spans="1:14" x14ac:dyDescent="0.25">
      <c r="A541">
        <v>140043</v>
      </c>
      <c r="B541" t="s">
        <v>5522</v>
      </c>
      <c r="C541" s="74">
        <v>11</v>
      </c>
      <c r="D541" t="s">
        <v>501</v>
      </c>
      <c r="E541" t="s">
        <v>6241</v>
      </c>
      <c r="F541" t="s">
        <v>6242</v>
      </c>
      <c r="G541" t="s">
        <v>6234</v>
      </c>
      <c r="H541" t="s">
        <v>6243</v>
      </c>
      <c r="I541" s="110">
        <v>0</v>
      </c>
      <c r="J541" s="110">
        <v>0</v>
      </c>
      <c r="K541" s="110">
        <v>0</v>
      </c>
      <c r="L541" s="110">
        <v>0</v>
      </c>
      <c r="M541" s="110">
        <v>0</v>
      </c>
      <c r="N541" s="110">
        <v>0</v>
      </c>
    </row>
    <row r="542" spans="1:14" x14ac:dyDescent="0.25">
      <c r="A542">
        <v>140046</v>
      </c>
      <c r="B542" t="s">
        <v>5522</v>
      </c>
      <c r="C542" s="74">
        <v>11</v>
      </c>
      <c r="D542" t="s">
        <v>671</v>
      </c>
      <c r="E542" t="s">
        <v>672</v>
      </c>
      <c r="F542" t="s">
        <v>673</v>
      </c>
      <c r="G542" t="s">
        <v>6234</v>
      </c>
      <c r="H542" t="s">
        <v>674</v>
      </c>
      <c r="I542" s="110">
        <v>1500</v>
      </c>
      <c r="J542" s="110">
        <v>214.38</v>
      </c>
      <c r="K542" s="110">
        <v>250</v>
      </c>
      <c r="L542" s="110">
        <v>250</v>
      </c>
      <c r="M542" s="110">
        <v>0</v>
      </c>
      <c r="N542" s="110">
        <v>0</v>
      </c>
    </row>
    <row r="543" spans="1:14" x14ac:dyDescent="0.25">
      <c r="A543">
        <v>140047</v>
      </c>
      <c r="B543" t="s">
        <v>5522</v>
      </c>
      <c r="C543" s="74">
        <v>11</v>
      </c>
      <c r="D543" t="s">
        <v>675</v>
      </c>
      <c r="E543" t="s">
        <v>676</v>
      </c>
      <c r="F543" t="s">
        <v>673</v>
      </c>
      <c r="G543" t="s">
        <v>6234</v>
      </c>
      <c r="H543" t="s">
        <v>677</v>
      </c>
      <c r="I543" s="110">
        <v>8611.67</v>
      </c>
      <c r="J543" s="110">
        <v>0</v>
      </c>
      <c r="K543" s="110">
        <v>0</v>
      </c>
      <c r="L543" s="110">
        <v>0</v>
      </c>
      <c r="M543" s="110">
        <v>0</v>
      </c>
      <c r="N543" s="110">
        <v>0</v>
      </c>
    </row>
    <row r="544" spans="1:14" x14ac:dyDescent="0.25">
      <c r="A544">
        <v>140048</v>
      </c>
      <c r="B544" t="s">
        <v>5522</v>
      </c>
      <c r="C544" s="74">
        <v>11</v>
      </c>
      <c r="D544" t="s">
        <v>501</v>
      </c>
      <c r="E544" t="s">
        <v>678</v>
      </c>
      <c r="F544" t="s">
        <v>679</v>
      </c>
      <c r="G544" t="s">
        <v>6234</v>
      </c>
      <c r="H544" t="s">
        <v>680</v>
      </c>
      <c r="I544" s="110">
        <v>14775</v>
      </c>
      <c r="J544" s="110">
        <v>0</v>
      </c>
      <c r="K544" s="110">
        <v>643</v>
      </c>
      <c r="L544" s="110">
        <v>0</v>
      </c>
      <c r="M544" s="110">
        <v>0</v>
      </c>
      <c r="N544" s="110">
        <v>90</v>
      </c>
    </row>
    <row r="545" spans="1:14" x14ac:dyDescent="0.25">
      <c r="A545">
        <v>140049</v>
      </c>
      <c r="B545" t="s">
        <v>5522</v>
      </c>
      <c r="C545" s="74">
        <v>11</v>
      </c>
      <c r="D545" t="s">
        <v>501</v>
      </c>
      <c r="E545" t="s">
        <v>681</v>
      </c>
      <c r="F545" t="s">
        <v>682</v>
      </c>
      <c r="G545" t="s">
        <v>6234</v>
      </c>
      <c r="H545" t="s">
        <v>683</v>
      </c>
      <c r="I545" s="110">
        <v>3540</v>
      </c>
      <c r="J545" s="110">
        <v>0</v>
      </c>
      <c r="K545" s="110">
        <v>420</v>
      </c>
      <c r="L545" s="110">
        <v>155</v>
      </c>
      <c r="M545" s="110">
        <v>0</v>
      </c>
      <c r="N545" s="110">
        <v>269.2</v>
      </c>
    </row>
    <row r="546" spans="1:14" x14ac:dyDescent="0.25">
      <c r="A546">
        <v>140051</v>
      </c>
      <c r="B546" t="s">
        <v>5522</v>
      </c>
      <c r="C546" s="74">
        <v>11</v>
      </c>
      <c r="D546" t="s">
        <v>684</v>
      </c>
      <c r="E546" t="s">
        <v>685</v>
      </c>
      <c r="F546" t="s">
        <v>686</v>
      </c>
      <c r="G546" t="s">
        <v>6234</v>
      </c>
      <c r="H546" t="s">
        <v>687</v>
      </c>
      <c r="I546" s="110">
        <v>4785</v>
      </c>
      <c r="J546" s="110">
        <v>0</v>
      </c>
      <c r="K546" s="110">
        <v>191</v>
      </c>
      <c r="L546" s="110">
        <v>20</v>
      </c>
      <c r="M546" s="110">
        <v>485</v>
      </c>
      <c r="N546" s="110">
        <v>0</v>
      </c>
    </row>
    <row r="547" spans="1:14" x14ac:dyDescent="0.25">
      <c r="A547">
        <v>140053</v>
      </c>
      <c r="B547" t="s">
        <v>5522</v>
      </c>
      <c r="C547" s="74">
        <v>11</v>
      </c>
      <c r="D547" t="s">
        <v>501</v>
      </c>
      <c r="E547" t="s">
        <v>688</v>
      </c>
      <c r="F547" t="s">
        <v>689</v>
      </c>
      <c r="G547" t="s">
        <v>6234</v>
      </c>
      <c r="H547" t="s">
        <v>690</v>
      </c>
      <c r="I547" s="110">
        <v>2250</v>
      </c>
      <c r="J547" s="110">
        <v>569.44000000000005</v>
      </c>
      <c r="K547" s="110">
        <v>353</v>
      </c>
      <c r="L547" s="110">
        <v>215</v>
      </c>
      <c r="M547" s="110">
        <v>0</v>
      </c>
      <c r="N547" s="110">
        <v>0</v>
      </c>
    </row>
    <row r="548" spans="1:14" x14ac:dyDescent="0.25">
      <c r="A548">
        <v>140054</v>
      </c>
      <c r="B548" t="s">
        <v>5522</v>
      </c>
      <c r="C548" s="74">
        <v>11</v>
      </c>
      <c r="D548" t="s">
        <v>501</v>
      </c>
      <c r="E548" t="s">
        <v>691</v>
      </c>
      <c r="F548" t="s">
        <v>692</v>
      </c>
      <c r="G548" t="s">
        <v>6234</v>
      </c>
      <c r="H548" t="s">
        <v>693</v>
      </c>
      <c r="I548" s="110">
        <v>0</v>
      </c>
      <c r="J548" s="110">
        <v>0</v>
      </c>
      <c r="K548" s="110">
        <v>50</v>
      </c>
      <c r="L548" s="110">
        <v>20</v>
      </c>
      <c r="M548" s="110">
        <v>0</v>
      </c>
      <c r="N548" s="110">
        <v>0</v>
      </c>
    </row>
    <row r="549" spans="1:14" x14ac:dyDescent="0.25">
      <c r="A549">
        <v>140055</v>
      </c>
      <c r="B549" t="s">
        <v>5522</v>
      </c>
      <c r="C549" s="74">
        <v>11</v>
      </c>
      <c r="D549" t="s">
        <v>501</v>
      </c>
      <c r="E549" t="s">
        <v>694</v>
      </c>
      <c r="F549" t="s">
        <v>695</v>
      </c>
      <c r="G549" t="s">
        <v>6234</v>
      </c>
      <c r="H549" t="s">
        <v>696</v>
      </c>
      <c r="I549" s="110">
        <v>500</v>
      </c>
      <c r="J549" s="110">
        <v>249</v>
      </c>
      <c r="K549" s="110">
        <v>584</v>
      </c>
      <c r="L549" s="110">
        <v>389</v>
      </c>
      <c r="M549" s="110">
        <v>362</v>
      </c>
      <c r="N549" s="110">
        <v>540</v>
      </c>
    </row>
    <row r="550" spans="1:14" x14ac:dyDescent="0.25">
      <c r="A550">
        <v>140056</v>
      </c>
      <c r="B550" t="s">
        <v>5522</v>
      </c>
      <c r="C550" s="74">
        <v>11</v>
      </c>
      <c r="D550" t="s">
        <v>697</v>
      </c>
      <c r="E550" t="s">
        <v>698</v>
      </c>
      <c r="F550" t="s">
        <v>699</v>
      </c>
      <c r="G550" t="s">
        <v>6234</v>
      </c>
      <c r="H550" t="s">
        <v>700</v>
      </c>
      <c r="I550" s="110">
        <v>0</v>
      </c>
      <c r="J550" s="110">
        <v>0</v>
      </c>
      <c r="K550" s="110">
        <v>810</v>
      </c>
      <c r="L550" s="110">
        <v>270</v>
      </c>
      <c r="M550" s="110">
        <v>0</v>
      </c>
      <c r="N550" s="110">
        <v>0</v>
      </c>
    </row>
    <row r="551" spans="1:14" x14ac:dyDescent="0.25">
      <c r="A551">
        <v>140057</v>
      </c>
      <c r="B551" t="s">
        <v>5522</v>
      </c>
      <c r="C551" s="74">
        <v>11</v>
      </c>
      <c r="D551" t="s">
        <v>701</v>
      </c>
      <c r="E551" t="s">
        <v>702</v>
      </c>
      <c r="F551" t="s">
        <v>703</v>
      </c>
      <c r="G551" t="s">
        <v>6234</v>
      </c>
      <c r="H551" t="s">
        <v>704</v>
      </c>
      <c r="I551" s="110">
        <v>283</v>
      </c>
      <c r="J551" s="110">
        <v>0</v>
      </c>
      <c r="K551" s="110">
        <v>171</v>
      </c>
      <c r="L551" s="110">
        <v>65</v>
      </c>
      <c r="M551" s="110">
        <v>46</v>
      </c>
      <c r="N551" s="110">
        <v>148</v>
      </c>
    </row>
    <row r="552" spans="1:14" x14ac:dyDescent="0.25">
      <c r="A552">
        <v>140058</v>
      </c>
      <c r="B552" t="s">
        <v>5522</v>
      </c>
      <c r="C552" s="74">
        <v>11</v>
      </c>
      <c r="D552" t="s">
        <v>705</v>
      </c>
      <c r="E552" t="s">
        <v>706</v>
      </c>
      <c r="F552" t="s">
        <v>707</v>
      </c>
      <c r="G552" t="s">
        <v>6234</v>
      </c>
      <c r="H552" t="s">
        <v>708</v>
      </c>
      <c r="I552" s="110">
        <v>1042</v>
      </c>
      <c r="J552" s="110">
        <v>0</v>
      </c>
      <c r="K552" s="110">
        <v>55</v>
      </c>
      <c r="L552" s="110">
        <v>50</v>
      </c>
      <c r="M552" s="110">
        <v>0</v>
      </c>
      <c r="N552" s="110">
        <v>0</v>
      </c>
    </row>
    <row r="553" spans="1:14" x14ac:dyDescent="0.25">
      <c r="A553">
        <v>140060</v>
      </c>
      <c r="B553" t="s">
        <v>5522</v>
      </c>
      <c r="C553" s="74">
        <v>11</v>
      </c>
      <c r="D553" t="s">
        <v>709</v>
      </c>
      <c r="E553" t="s">
        <v>710</v>
      </c>
      <c r="F553" t="s">
        <v>711</v>
      </c>
      <c r="G553" t="s">
        <v>6234</v>
      </c>
      <c r="H553" t="s">
        <v>712</v>
      </c>
      <c r="I553" s="110">
        <v>900</v>
      </c>
      <c r="J553" s="110">
        <v>0</v>
      </c>
      <c r="K553" s="110">
        <v>159</v>
      </c>
      <c r="L553" s="110">
        <v>95</v>
      </c>
      <c r="M553" s="110">
        <v>0</v>
      </c>
      <c r="N553" s="110">
        <v>0</v>
      </c>
    </row>
    <row r="554" spans="1:14" x14ac:dyDescent="0.25">
      <c r="A554">
        <v>140062</v>
      </c>
      <c r="B554" t="s">
        <v>5522</v>
      </c>
      <c r="C554" s="74">
        <v>11</v>
      </c>
      <c r="D554" t="s">
        <v>6244</v>
      </c>
      <c r="E554" t="s">
        <v>6245</v>
      </c>
      <c r="F554" t="s">
        <v>711</v>
      </c>
      <c r="G554" t="s">
        <v>6234</v>
      </c>
      <c r="H554" t="s">
        <v>6246</v>
      </c>
      <c r="I554" s="110">
        <v>0</v>
      </c>
      <c r="J554" s="110">
        <v>0</v>
      </c>
      <c r="K554" s="110">
        <v>0</v>
      </c>
      <c r="L554" s="110">
        <v>0</v>
      </c>
      <c r="M554" s="110">
        <v>0</v>
      </c>
      <c r="N554" s="110">
        <v>0</v>
      </c>
    </row>
    <row r="555" spans="1:14" x14ac:dyDescent="0.25">
      <c r="A555">
        <v>140066</v>
      </c>
      <c r="B555" t="s">
        <v>5522</v>
      </c>
      <c r="C555" s="74">
        <v>11</v>
      </c>
      <c r="D555" t="s">
        <v>713</v>
      </c>
      <c r="E555" t="s">
        <v>714</v>
      </c>
      <c r="F555" t="s">
        <v>711</v>
      </c>
      <c r="G555" t="s">
        <v>6234</v>
      </c>
      <c r="H555" t="s">
        <v>715</v>
      </c>
      <c r="I555" s="110">
        <v>2684.25</v>
      </c>
      <c r="J555" s="110">
        <v>792</v>
      </c>
      <c r="K555" s="110">
        <v>2414.5500000000002</v>
      </c>
      <c r="L555" s="110">
        <v>404</v>
      </c>
      <c r="M555" s="110">
        <v>377</v>
      </c>
      <c r="N555" s="110">
        <v>550</v>
      </c>
    </row>
    <row r="556" spans="1:14" x14ac:dyDescent="0.25">
      <c r="A556">
        <v>140067</v>
      </c>
      <c r="B556" t="s">
        <v>5522</v>
      </c>
      <c r="C556" s="74">
        <v>11</v>
      </c>
      <c r="D556" t="s">
        <v>716</v>
      </c>
      <c r="E556" t="s">
        <v>717</v>
      </c>
      <c r="F556" t="s">
        <v>711</v>
      </c>
      <c r="G556" t="s">
        <v>6234</v>
      </c>
      <c r="H556" t="s">
        <v>718</v>
      </c>
      <c r="I556" s="110">
        <v>0</v>
      </c>
      <c r="J556" s="110">
        <v>0</v>
      </c>
      <c r="K556" s="110">
        <v>0</v>
      </c>
      <c r="L556" s="110">
        <v>0</v>
      </c>
      <c r="M556" s="110">
        <v>0</v>
      </c>
      <c r="N556" s="110">
        <v>2000</v>
      </c>
    </row>
    <row r="557" spans="1:14" x14ac:dyDescent="0.25">
      <c r="A557">
        <v>140069</v>
      </c>
      <c r="B557" t="s">
        <v>5522</v>
      </c>
      <c r="C557" s="74">
        <v>11</v>
      </c>
      <c r="D557" t="s">
        <v>6247</v>
      </c>
      <c r="E557" t="s">
        <v>6248</v>
      </c>
      <c r="F557" t="s">
        <v>711</v>
      </c>
      <c r="G557" t="s">
        <v>6234</v>
      </c>
      <c r="H557" t="s">
        <v>6249</v>
      </c>
      <c r="I557" s="110">
        <v>0</v>
      </c>
      <c r="J557" s="110">
        <v>0</v>
      </c>
      <c r="K557" s="110">
        <v>0</v>
      </c>
      <c r="L557" s="110">
        <v>0</v>
      </c>
      <c r="M557" s="110">
        <v>0</v>
      </c>
      <c r="N557" s="110">
        <v>0</v>
      </c>
    </row>
    <row r="558" spans="1:14" x14ac:dyDescent="0.25">
      <c r="A558">
        <v>140070</v>
      </c>
      <c r="B558" t="s">
        <v>5522</v>
      </c>
      <c r="C558" s="74">
        <v>11</v>
      </c>
      <c r="D558" t="s">
        <v>719</v>
      </c>
      <c r="E558" t="s">
        <v>720</v>
      </c>
      <c r="F558" t="s">
        <v>711</v>
      </c>
      <c r="G558" t="s">
        <v>6234</v>
      </c>
      <c r="H558" t="s">
        <v>721</v>
      </c>
      <c r="I558" s="110">
        <v>2750</v>
      </c>
      <c r="J558" s="110">
        <v>0</v>
      </c>
      <c r="K558" s="110">
        <v>0</v>
      </c>
      <c r="L558" s="110">
        <v>0</v>
      </c>
      <c r="M558" s="110">
        <v>0</v>
      </c>
      <c r="N558" s="110">
        <v>0</v>
      </c>
    </row>
    <row r="559" spans="1:14" x14ac:dyDescent="0.25">
      <c r="A559">
        <v>140071</v>
      </c>
      <c r="B559" t="s">
        <v>5522</v>
      </c>
      <c r="C559" s="74">
        <v>11</v>
      </c>
      <c r="D559" t="s">
        <v>501</v>
      </c>
      <c r="E559" t="s">
        <v>6250</v>
      </c>
      <c r="F559" t="s">
        <v>6251</v>
      </c>
      <c r="G559" t="s">
        <v>6234</v>
      </c>
      <c r="H559" t="s">
        <v>6252</v>
      </c>
      <c r="I559" s="110">
        <v>0</v>
      </c>
      <c r="J559" s="110">
        <v>0</v>
      </c>
      <c r="K559" s="110">
        <v>0</v>
      </c>
      <c r="L559" s="110">
        <v>0</v>
      </c>
      <c r="M559" s="110">
        <v>0</v>
      </c>
      <c r="N559" s="110">
        <v>0</v>
      </c>
    </row>
    <row r="560" spans="1:14" x14ac:dyDescent="0.25">
      <c r="A560">
        <v>140073</v>
      </c>
      <c r="B560" t="s">
        <v>5522</v>
      </c>
      <c r="C560" s="74">
        <v>11</v>
      </c>
      <c r="D560" t="s">
        <v>6253</v>
      </c>
      <c r="E560" t="s">
        <v>6254</v>
      </c>
      <c r="F560" t="s">
        <v>6255</v>
      </c>
      <c r="G560" t="s">
        <v>6234</v>
      </c>
      <c r="H560" t="s">
        <v>6256</v>
      </c>
      <c r="I560" s="110">
        <v>0</v>
      </c>
      <c r="J560" s="110">
        <v>0</v>
      </c>
      <c r="K560" s="110">
        <v>0</v>
      </c>
      <c r="L560" s="110">
        <v>0</v>
      </c>
      <c r="M560" s="110">
        <v>0</v>
      </c>
      <c r="N560" s="110">
        <v>0</v>
      </c>
    </row>
    <row r="561" spans="1:14" x14ac:dyDescent="0.25">
      <c r="A561">
        <v>140075</v>
      </c>
      <c r="B561" t="s">
        <v>5522</v>
      </c>
      <c r="C561" s="74">
        <v>11</v>
      </c>
      <c r="D561" t="s">
        <v>6257</v>
      </c>
      <c r="E561" t="s">
        <v>3075</v>
      </c>
      <c r="F561" t="s">
        <v>6258</v>
      </c>
      <c r="G561" t="s">
        <v>6234</v>
      </c>
      <c r="H561" t="s">
        <v>6259</v>
      </c>
      <c r="I561" s="110">
        <v>0</v>
      </c>
      <c r="J561" s="110">
        <v>0</v>
      </c>
      <c r="K561" s="110">
        <v>0</v>
      </c>
      <c r="L561" s="110">
        <v>0</v>
      </c>
      <c r="M561" s="110">
        <v>0</v>
      </c>
      <c r="N561" s="110">
        <v>0</v>
      </c>
    </row>
    <row r="562" spans="1:14" x14ac:dyDescent="0.25">
      <c r="A562">
        <v>140077</v>
      </c>
      <c r="B562" t="s">
        <v>5522</v>
      </c>
      <c r="C562" s="74">
        <v>11</v>
      </c>
      <c r="D562" t="s">
        <v>605</v>
      </c>
      <c r="E562" t="s">
        <v>722</v>
      </c>
      <c r="F562" t="s">
        <v>723</v>
      </c>
      <c r="G562" t="s">
        <v>6234</v>
      </c>
      <c r="H562" t="s">
        <v>724</v>
      </c>
      <c r="I562" s="110">
        <v>3656.2</v>
      </c>
      <c r="J562" s="110">
        <v>193.89</v>
      </c>
      <c r="K562" s="110">
        <v>440</v>
      </c>
      <c r="L562" s="110">
        <v>0</v>
      </c>
      <c r="M562" s="110">
        <v>0</v>
      </c>
      <c r="N562" s="110">
        <v>0</v>
      </c>
    </row>
    <row r="563" spans="1:14" x14ac:dyDescent="0.25">
      <c r="A563">
        <v>140078</v>
      </c>
      <c r="B563" t="s">
        <v>5522</v>
      </c>
      <c r="C563" s="74">
        <v>11</v>
      </c>
      <c r="D563" t="s">
        <v>501</v>
      </c>
      <c r="E563" t="s">
        <v>725</v>
      </c>
      <c r="F563" t="s">
        <v>726</v>
      </c>
      <c r="G563" t="s">
        <v>6234</v>
      </c>
      <c r="H563" t="s">
        <v>727</v>
      </c>
      <c r="I563" s="110">
        <v>2916.4</v>
      </c>
      <c r="J563" s="110">
        <v>85.82</v>
      </c>
      <c r="K563" s="110">
        <v>622</v>
      </c>
      <c r="L563" s="110">
        <v>491</v>
      </c>
      <c r="M563" s="110">
        <v>479</v>
      </c>
      <c r="N563" s="110">
        <v>30</v>
      </c>
    </row>
    <row r="564" spans="1:14" x14ac:dyDescent="0.25">
      <c r="A564">
        <v>140079</v>
      </c>
      <c r="B564" t="s">
        <v>5522</v>
      </c>
      <c r="C564" s="74">
        <v>11</v>
      </c>
      <c r="D564" t="s">
        <v>6260</v>
      </c>
      <c r="E564" t="s">
        <v>1159</v>
      </c>
      <c r="F564" t="s">
        <v>6261</v>
      </c>
      <c r="G564" t="s">
        <v>6234</v>
      </c>
      <c r="H564" t="s">
        <v>6262</v>
      </c>
      <c r="I564" s="110">
        <v>0</v>
      </c>
      <c r="J564" s="110">
        <v>0</v>
      </c>
      <c r="K564" s="110">
        <v>0</v>
      </c>
      <c r="L564" s="110">
        <v>0</v>
      </c>
      <c r="M564" s="110">
        <v>0</v>
      </c>
      <c r="N564" s="110">
        <v>0</v>
      </c>
    </row>
    <row r="565" spans="1:14" x14ac:dyDescent="0.25">
      <c r="A565">
        <v>140081</v>
      </c>
      <c r="B565" t="s">
        <v>5522</v>
      </c>
      <c r="C565" s="74">
        <v>11</v>
      </c>
      <c r="D565" t="s">
        <v>728</v>
      </c>
      <c r="E565" t="s">
        <v>729</v>
      </c>
      <c r="F565" t="s">
        <v>730</v>
      </c>
      <c r="G565" t="s">
        <v>6234</v>
      </c>
      <c r="H565" t="s">
        <v>731</v>
      </c>
      <c r="I565" s="110">
        <v>25704.99</v>
      </c>
      <c r="J565" s="110">
        <v>0</v>
      </c>
      <c r="K565" s="110">
        <v>437</v>
      </c>
      <c r="L565" s="110">
        <v>365</v>
      </c>
      <c r="M565" s="110">
        <v>0</v>
      </c>
      <c r="N565" s="110">
        <v>440</v>
      </c>
    </row>
    <row r="566" spans="1:14" x14ac:dyDescent="0.25">
      <c r="A566">
        <v>140083</v>
      </c>
      <c r="B566" t="s">
        <v>5522</v>
      </c>
      <c r="C566" s="74">
        <v>11</v>
      </c>
      <c r="D566" t="s">
        <v>728</v>
      </c>
      <c r="E566" t="s">
        <v>732</v>
      </c>
      <c r="F566" t="s">
        <v>528</v>
      </c>
      <c r="G566" t="s">
        <v>6234</v>
      </c>
      <c r="H566" t="s">
        <v>733</v>
      </c>
      <c r="I566" s="110">
        <v>68750</v>
      </c>
      <c r="J566" s="110">
        <v>0</v>
      </c>
      <c r="K566" s="110">
        <v>2160</v>
      </c>
      <c r="L566" s="110">
        <v>1953</v>
      </c>
      <c r="M566" s="110">
        <v>280</v>
      </c>
      <c r="N566" s="110">
        <v>1772</v>
      </c>
    </row>
    <row r="567" spans="1:14" x14ac:dyDescent="0.25">
      <c r="A567">
        <v>140084</v>
      </c>
      <c r="B567" t="s">
        <v>5522</v>
      </c>
      <c r="C567" s="74">
        <v>11</v>
      </c>
      <c r="D567" t="s">
        <v>734</v>
      </c>
      <c r="E567" t="s">
        <v>735</v>
      </c>
      <c r="F567" t="s">
        <v>528</v>
      </c>
      <c r="G567" t="s">
        <v>6234</v>
      </c>
      <c r="H567" t="s">
        <v>736</v>
      </c>
      <c r="I567" s="110">
        <v>0</v>
      </c>
      <c r="J567" s="110">
        <v>0</v>
      </c>
      <c r="K567" s="110">
        <v>40</v>
      </c>
      <c r="L567" s="110">
        <v>20</v>
      </c>
      <c r="M567" s="110">
        <v>0</v>
      </c>
      <c r="N567" s="110">
        <v>45</v>
      </c>
    </row>
    <row r="568" spans="1:14" x14ac:dyDescent="0.25">
      <c r="A568">
        <v>140086</v>
      </c>
      <c r="B568" t="s">
        <v>5522</v>
      </c>
      <c r="C568" s="74">
        <v>11</v>
      </c>
      <c r="D568" t="s">
        <v>737</v>
      </c>
      <c r="E568" t="s">
        <v>738</v>
      </c>
      <c r="F568" t="s">
        <v>528</v>
      </c>
      <c r="G568" t="s">
        <v>6234</v>
      </c>
      <c r="H568" t="s">
        <v>739</v>
      </c>
      <c r="I568" s="110">
        <v>500</v>
      </c>
      <c r="J568" s="110">
        <v>50</v>
      </c>
      <c r="K568" s="110">
        <v>547.71</v>
      </c>
      <c r="L568" s="110">
        <v>375</v>
      </c>
      <c r="M568" s="110">
        <v>275</v>
      </c>
      <c r="N568" s="110">
        <v>756</v>
      </c>
    </row>
    <row r="569" spans="1:14" x14ac:dyDescent="0.25">
      <c r="A569">
        <v>140087</v>
      </c>
      <c r="B569" t="s">
        <v>5522</v>
      </c>
      <c r="C569" s="74">
        <v>11</v>
      </c>
      <c r="D569" t="s">
        <v>740</v>
      </c>
      <c r="E569" t="s">
        <v>741</v>
      </c>
      <c r="F569" t="s">
        <v>742</v>
      </c>
      <c r="G569" t="s">
        <v>6234</v>
      </c>
      <c r="H569" t="s">
        <v>743</v>
      </c>
      <c r="I569" s="110">
        <v>4917</v>
      </c>
      <c r="J569" s="110">
        <v>0</v>
      </c>
      <c r="K569" s="110">
        <v>485</v>
      </c>
      <c r="L569" s="110">
        <v>35</v>
      </c>
      <c r="M569" s="110">
        <v>0</v>
      </c>
      <c r="N569" s="110">
        <v>0</v>
      </c>
    </row>
    <row r="570" spans="1:14" x14ac:dyDescent="0.25">
      <c r="A570">
        <v>140088</v>
      </c>
      <c r="B570" t="s">
        <v>5522</v>
      </c>
      <c r="C570" s="74">
        <v>11</v>
      </c>
      <c r="D570" t="s">
        <v>501</v>
      </c>
      <c r="E570" t="s">
        <v>744</v>
      </c>
      <c r="F570" t="s">
        <v>745</v>
      </c>
      <c r="G570" t="s">
        <v>6234</v>
      </c>
      <c r="H570" t="s">
        <v>746</v>
      </c>
      <c r="I570" s="110">
        <v>1116</v>
      </c>
      <c r="J570" s="110">
        <v>100</v>
      </c>
      <c r="K570" s="110">
        <v>201</v>
      </c>
      <c r="L570" s="110">
        <v>203</v>
      </c>
      <c r="M570" s="110">
        <v>0</v>
      </c>
      <c r="N570" s="110">
        <v>93</v>
      </c>
    </row>
    <row r="571" spans="1:14" x14ac:dyDescent="0.25">
      <c r="A571">
        <v>140089</v>
      </c>
      <c r="B571" t="s">
        <v>5522</v>
      </c>
      <c r="C571" s="74">
        <v>11</v>
      </c>
      <c r="D571" t="s">
        <v>501</v>
      </c>
      <c r="E571" t="s">
        <v>747</v>
      </c>
      <c r="F571" t="s">
        <v>748</v>
      </c>
      <c r="G571" t="s">
        <v>6234</v>
      </c>
      <c r="H571" t="s">
        <v>749</v>
      </c>
      <c r="I571" s="110">
        <v>1750</v>
      </c>
      <c r="J571" s="110">
        <v>0</v>
      </c>
      <c r="K571" s="110">
        <v>100</v>
      </c>
      <c r="L571" s="110">
        <v>0</v>
      </c>
      <c r="M571" s="110">
        <v>0</v>
      </c>
      <c r="N571" s="110">
        <v>135</v>
      </c>
    </row>
    <row r="572" spans="1:14" x14ac:dyDescent="0.25">
      <c r="A572">
        <v>140090</v>
      </c>
      <c r="B572" t="s">
        <v>5522</v>
      </c>
      <c r="C572" s="74">
        <v>11</v>
      </c>
      <c r="D572" t="s">
        <v>501</v>
      </c>
      <c r="E572" t="s">
        <v>750</v>
      </c>
      <c r="F572" t="s">
        <v>751</v>
      </c>
      <c r="G572" t="s">
        <v>6234</v>
      </c>
      <c r="H572" t="s">
        <v>752</v>
      </c>
      <c r="I572" s="110">
        <v>1190</v>
      </c>
      <c r="J572" s="110">
        <v>0</v>
      </c>
      <c r="K572" s="110">
        <v>250</v>
      </c>
      <c r="L572" s="110">
        <v>146</v>
      </c>
      <c r="M572" s="110">
        <v>0</v>
      </c>
      <c r="N572" s="110">
        <v>0</v>
      </c>
    </row>
    <row r="573" spans="1:14" x14ac:dyDescent="0.25">
      <c r="A573">
        <v>140091</v>
      </c>
      <c r="B573" t="s">
        <v>5522</v>
      </c>
      <c r="C573" s="74">
        <v>11</v>
      </c>
      <c r="D573" t="s">
        <v>501</v>
      </c>
      <c r="E573" t="s">
        <v>6263</v>
      </c>
      <c r="F573" t="s">
        <v>6264</v>
      </c>
      <c r="G573" t="s">
        <v>6234</v>
      </c>
      <c r="H573" t="s">
        <v>6265</v>
      </c>
      <c r="I573" s="110">
        <v>0</v>
      </c>
      <c r="J573" s="110">
        <v>0</v>
      </c>
      <c r="K573" s="110">
        <v>0</v>
      </c>
      <c r="L573" s="110">
        <v>0</v>
      </c>
      <c r="M573" s="110">
        <v>0</v>
      </c>
      <c r="N573" s="110">
        <v>0</v>
      </c>
    </row>
    <row r="574" spans="1:14" x14ac:dyDescent="0.25">
      <c r="A574">
        <v>140093</v>
      </c>
      <c r="B574" t="s">
        <v>5522</v>
      </c>
      <c r="C574" s="74">
        <v>11</v>
      </c>
      <c r="D574" t="s">
        <v>753</v>
      </c>
      <c r="E574" t="s">
        <v>660</v>
      </c>
      <c r="F574" t="s">
        <v>754</v>
      </c>
      <c r="G574" t="s">
        <v>6234</v>
      </c>
      <c r="H574" t="s">
        <v>755</v>
      </c>
      <c r="I574" s="110">
        <v>28875</v>
      </c>
      <c r="J574" s="110">
        <v>0</v>
      </c>
      <c r="K574" s="110">
        <v>1638.75</v>
      </c>
      <c r="L574" s="110">
        <v>1035</v>
      </c>
      <c r="M574" s="110">
        <v>0</v>
      </c>
      <c r="N574" s="110">
        <v>1005</v>
      </c>
    </row>
    <row r="575" spans="1:14" x14ac:dyDescent="0.25">
      <c r="A575">
        <v>140095</v>
      </c>
      <c r="B575" t="s">
        <v>5522</v>
      </c>
      <c r="C575" s="74">
        <v>11</v>
      </c>
      <c r="D575" t="s">
        <v>6266</v>
      </c>
      <c r="E575" t="s">
        <v>6267</v>
      </c>
      <c r="F575" t="s">
        <v>6268</v>
      </c>
      <c r="G575" t="s">
        <v>6234</v>
      </c>
      <c r="H575" t="s">
        <v>6269</v>
      </c>
      <c r="I575" s="110">
        <v>0</v>
      </c>
      <c r="J575" s="110">
        <v>0</v>
      </c>
      <c r="K575" s="110">
        <v>0</v>
      </c>
      <c r="L575" s="110">
        <v>0</v>
      </c>
      <c r="M575" s="110">
        <v>0</v>
      </c>
      <c r="N575" s="110">
        <v>0</v>
      </c>
    </row>
    <row r="576" spans="1:14" x14ac:dyDescent="0.25">
      <c r="A576">
        <v>140097</v>
      </c>
      <c r="B576" t="s">
        <v>5522</v>
      </c>
      <c r="C576" s="74">
        <v>11</v>
      </c>
      <c r="D576" t="s">
        <v>756</v>
      </c>
      <c r="E576" t="s">
        <v>757</v>
      </c>
      <c r="F576" t="s">
        <v>758</v>
      </c>
      <c r="G576" t="s">
        <v>6234</v>
      </c>
      <c r="H576" t="s">
        <v>470</v>
      </c>
      <c r="I576" s="110">
        <v>0</v>
      </c>
      <c r="J576" s="110">
        <v>0</v>
      </c>
      <c r="K576" s="110">
        <v>68</v>
      </c>
      <c r="L576" s="110">
        <v>70</v>
      </c>
      <c r="M576" s="110">
        <v>100</v>
      </c>
      <c r="N576" s="110">
        <v>0</v>
      </c>
    </row>
    <row r="577" spans="1:14" x14ac:dyDescent="0.25">
      <c r="A577">
        <v>140098</v>
      </c>
      <c r="B577" t="s">
        <v>5522</v>
      </c>
      <c r="C577" s="74">
        <v>11</v>
      </c>
      <c r="D577" t="s">
        <v>501</v>
      </c>
      <c r="E577" t="s">
        <v>759</v>
      </c>
      <c r="F577" t="s">
        <v>760</v>
      </c>
      <c r="G577" t="s">
        <v>6234</v>
      </c>
      <c r="H577" t="s">
        <v>761</v>
      </c>
      <c r="I577" s="110">
        <v>5933.82</v>
      </c>
      <c r="J577" s="110">
        <v>177</v>
      </c>
      <c r="K577" s="110">
        <v>1042</v>
      </c>
      <c r="L577" s="110">
        <v>120</v>
      </c>
      <c r="M577" s="110">
        <v>142</v>
      </c>
      <c r="N577" s="110">
        <v>289</v>
      </c>
    </row>
    <row r="578" spans="1:14" x14ac:dyDescent="0.25">
      <c r="A578">
        <v>140099</v>
      </c>
      <c r="B578" t="s">
        <v>5522</v>
      </c>
      <c r="C578" s="74">
        <v>11</v>
      </c>
      <c r="D578" t="s">
        <v>6270</v>
      </c>
      <c r="E578" t="s">
        <v>6271</v>
      </c>
      <c r="F578" t="s">
        <v>6272</v>
      </c>
      <c r="G578" t="s">
        <v>6234</v>
      </c>
      <c r="H578" t="s">
        <v>6273</v>
      </c>
      <c r="I578" s="110">
        <v>0</v>
      </c>
      <c r="J578" s="110">
        <v>0</v>
      </c>
      <c r="K578" s="110">
        <v>0</v>
      </c>
      <c r="L578" s="110">
        <v>0</v>
      </c>
      <c r="M578" s="110">
        <v>0</v>
      </c>
      <c r="N578" s="110">
        <v>0</v>
      </c>
    </row>
    <row r="579" spans="1:14" x14ac:dyDescent="0.25">
      <c r="A579">
        <v>140101</v>
      </c>
      <c r="B579" t="s">
        <v>5522</v>
      </c>
      <c r="C579" s="74">
        <v>11</v>
      </c>
      <c r="D579" t="s">
        <v>501</v>
      </c>
      <c r="E579" t="s">
        <v>762</v>
      </c>
      <c r="F579" t="s">
        <v>763</v>
      </c>
      <c r="G579" t="s">
        <v>6234</v>
      </c>
      <c r="H579" t="s">
        <v>764</v>
      </c>
      <c r="I579" s="110">
        <v>10579.88</v>
      </c>
      <c r="J579" s="110">
        <v>70.48</v>
      </c>
      <c r="K579" s="110">
        <v>857</v>
      </c>
      <c r="L579" s="110">
        <v>623</v>
      </c>
      <c r="M579" s="110">
        <v>0</v>
      </c>
      <c r="N579" s="110">
        <v>774</v>
      </c>
    </row>
    <row r="580" spans="1:14" x14ac:dyDescent="0.25">
      <c r="A580">
        <v>140102</v>
      </c>
      <c r="B580" t="s">
        <v>5522</v>
      </c>
      <c r="C580" s="74">
        <v>11</v>
      </c>
      <c r="D580" t="s">
        <v>501</v>
      </c>
      <c r="E580" t="s">
        <v>765</v>
      </c>
      <c r="F580" t="s">
        <v>766</v>
      </c>
      <c r="G580" t="s">
        <v>6234</v>
      </c>
      <c r="H580" t="s">
        <v>767</v>
      </c>
      <c r="I580" s="110">
        <v>0</v>
      </c>
      <c r="J580" s="110">
        <v>0</v>
      </c>
      <c r="K580" s="110">
        <v>201</v>
      </c>
      <c r="L580" s="110">
        <v>180</v>
      </c>
      <c r="M580" s="110">
        <v>0</v>
      </c>
      <c r="N580" s="110">
        <v>354</v>
      </c>
    </row>
    <row r="581" spans="1:14" x14ac:dyDescent="0.25">
      <c r="A581">
        <v>140105</v>
      </c>
      <c r="B581" t="s">
        <v>5522</v>
      </c>
      <c r="C581" s="74">
        <v>11</v>
      </c>
      <c r="D581" t="s">
        <v>6274</v>
      </c>
      <c r="E581" t="s">
        <v>4244</v>
      </c>
      <c r="F581" t="s">
        <v>6275</v>
      </c>
      <c r="G581" t="s">
        <v>6234</v>
      </c>
      <c r="H581" t="s">
        <v>6276</v>
      </c>
      <c r="I581" s="110">
        <v>0</v>
      </c>
      <c r="J581" s="110">
        <v>0</v>
      </c>
      <c r="K581" s="110">
        <v>0</v>
      </c>
      <c r="L581" s="110">
        <v>0</v>
      </c>
      <c r="M581" s="110">
        <v>0</v>
      </c>
      <c r="N581" s="110">
        <v>0</v>
      </c>
    </row>
    <row r="582" spans="1:14" x14ac:dyDescent="0.25">
      <c r="A582">
        <v>140112</v>
      </c>
      <c r="B582" t="s">
        <v>5522</v>
      </c>
      <c r="C582" s="74">
        <v>11</v>
      </c>
      <c r="D582" t="s">
        <v>728</v>
      </c>
      <c r="E582" t="s">
        <v>6277</v>
      </c>
      <c r="F582" t="s">
        <v>6278</v>
      </c>
      <c r="G582" t="s">
        <v>6234</v>
      </c>
      <c r="H582" t="s">
        <v>6279</v>
      </c>
      <c r="I582" s="110">
        <v>0</v>
      </c>
      <c r="J582" s="110">
        <v>0</v>
      </c>
      <c r="K582" s="110">
        <v>0</v>
      </c>
      <c r="L582" s="110">
        <v>0</v>
      </c>
      <c r="M582" s="110">
        <v>0</v>
      </c>
      <c r="N582" s="110">
        <v>0</v>
      </c>
    </row>
    <row r="583" spans="1:14" x14ac:dyDescent="0.25">
      <c r="A583">
        <v>140113</v>
      </c>
      <c r="B583" t="s">
        <v>5522</v>
      </c>
      <c r="C583" s="74">
        <v>11</v>
      </c>
      <c r="D583" t="s">
        <v>501</v>
      </c>
      <c r="E583" t="s">
        <v>768</v>
      </c>
      <c r="F583" t="s">
        <v>769</v>
      </c>
      <c r="G583" t="s">
        <v>6234</v>
      </c>
      <c r="H583" t="s">
        <v>770</v>
      </c>
      <c r="I583" s="110">
        <v>400</v>
      </c>
      <c r="J583" s="110">
        <v>285</v>
      </c>
      <c r="K583" s="110">
        <v>160</v>
      </c>
      <c r="L583" s="110">
        <v>239</v>
      </c>
      <c r="M583" s="110">
        <v>0</v>
      </c>
      <c r="N583" s="110">
        <v>200</v>
      </c>
    </row>
    <row r="584" spans="1:14" x14ac:dyDescent="0.25">
      <c r="A584">
        <v>140114</v>
      </c>
      <c r="B584" t="s">
        <v>5522</v>
      </c>
      <c r="C584" s="74">
        <v>11</v>
      </c>
      <c r="D584" t="s">
        <v>501</v>
      </c>
      <c r="E584" t="s">
        <v>6280</v>
      </c>
      <c r="F584" t="s">
        <v>6281</v>
      </c>
      <c r="G584" t="s">
        <v>6234</v>
      </c>
      <c r="H584" t="s">
        <v>6282</v>
      </c>
      <c r="I584" s="110">
        <v>0</v>
      </c>
      <c r="J584" s="110">
        <v>0</v>
      </c>
      <c r="K584" s="110">
        <v>0</v>
      </c>
      <c r="L584" s="110">
        <v>0</v>
      </c>
      <c r="M584" s="110">
        <v>0</v>
      </c>
      <c r="N584" s="110">
        <v>0</v>
      </c>
    </row>
    <row r="585" spans="1:14" x14ac:dyDescent="0.25">
      <c r="A585">
        <v>140115</v>
      </c>
      <c r="B585" t="s">
        <v>5522</v>
      </c>
      <c r="C585" s="74">
        <v>11</v>
      </c>
      <c r="D585" t="s">
        <v>501</v>
      </c>
      <c r="E585" t="s">
        <v>771</v>
      </c>
      <c r="F585" t="s">
        <v>772</v>
      </c>
      <c r="G585" t="s">
        <v>6234</v>
      </c>
      <c r="H585" t="s">
        <v>773</v>
      </c>
      <c r="I585" s="110">
        <v>250</v>
      </c>
      <c r="J585" s="110">
        <v>100</v>
      </c>
      <c r="K585" s="110">
        <v>0</v>
      </c>
      <c r="L585" s="110">
        <v>0</v>
      </c>
      <c r="M585" s="110">
        <v>119</v>
      </c>
      <c r="N585" s="110">
        <v>120</v>
      </c>
    </row>
    <row r="586" spans="1:14" x14ac:dyDescent="0.25">
      <c r="A586">
        <v>140117</v>
      </c>
      <c r="B586" t="s">
        <v>5522</v>
      </c>
      <c r="C586" s="74">
        <v>11</v>
      </c>
      <c r="D586" t="s">
        <v>774</v>
      </c>
      <c r="E586" t="s">
        <v>775</v>
      </c>
      <c r="F586" t="s">
        <v>776</v>
      </c>
      <c r="G586" t="s">
        <v>6234</v>
      </c>
      <c r="H586" t="s">
        <v>777</v>
      </c>
      <c r="I586" s="110">
        <v>500</v>
      </c>
      <c r="J586" s="110">
        <v>100</v>
      </c>
      <c r="K586" s="110">
        <v>0</v>
      </c>
      <c r="L586" s="110">
        <v>0</v>
      </c>
      <c r="M586" s="110">
        <v>0</v>
      </c>
      <c r="N586" s="110">
        <v>0</v>
      </c>
    </row>
    <row r="587" spans="1:14" x14ac:dyDescent="0.25">
      <c r="A587">
        <v>140118</v>
      </c>
      <c r="B587" t="s">
        <v>5522</v>
      </c>
      <c r="C587" s="74">
        <v>11</v>
      </c>
      <c r="D587" t="s">
        <v>778</v>
      </c>
      <c r="E587" t="s">
        <v>779</v>
      </c>
      <c r="F587" t="s">
        <v>780</v>
      </c>
      <c r="G587" t="s">
        <v>6234</v>
      </c>
      <c r="H587" t="s">
        <v>781</v>
      </c>
      <c r="I587" s="110">
        <v>390.84</v>
      </c>
      <c r="J587" s="110">
        <v>0</v>
      </c>
      <c r="K587" s="110">
        <v>67</v>
      </c>
      <c r="L587" s="110">
        <v>65</v>
      </c>
      <c r="M587" s="110">
        <v>25</v>
      </c>
      <c r="N587" s="110">
        <v>23</v>
      </c>
    </row>
    <row r="588" spans="1:14" x14ac:dyDescent="0.25">
      <c r="A588">
        <v>140120</v>
      </c>
      <c r="B588" t="s">
        <v>5522</v>
      </c>
      <c r="C588" s="74">
        <v>11</v>
      </c>
      <c r="D588" t="s">
        <v>728</v>
      </c>
      <c r="E588" t="s">
        <v>782</v>
      </c>
      <c r="F588" t="s">
        <v>783</v>
      </c>
      <c r="G588" t="s">
        <v>6234</v>
      </c>
      <c r="H588" t="s">
        <v>784</v>
      </c>
      <c r="I588" s="110">
        <v>19847.22</v>
      </c>
      <c r="J588" s="110">
        <v>0</v>
      </c>
      <c r="K588" s="110">
        <v>1525.5</v>
      </c>
      <c r="L588" s="110">
        <v>1037</v>
      </c>
      <c r="M588" s="110">
        <v>185</v>
      </c>
      <c r="N588" s="110">
        <v>2140.0500000000002</v>
      </c>
    </row>
    <row r="589" spans="1:14" x14ac:dyDescent="0.25">
      <c r="A589">
        <v>140121</v>
      </c>
      <c r="B589" t="s">
        <v>5522</v>
      </c>
      <c r="C589" s="74">
        <v>11</v>
      </c>
      <c r="D589" t="s">
        <v>785</v>
      </c>
      <c r="E589" t="s">
        <v>786</v>
      </c>
      <c r="F589" t="s">
        <v>783</v>
      </c>
      <c r="G589" t="s">
        <v>6234</v>
      </c>
      <c r="H589" t="s">
        <v>787</v>
      </c>
      <c r="I589" s="110">
        <v>100</v>
      </c>
      <c r="J589" s="110">
        <v>0</v>
      </c>
      <c r="K589" s="110">
        <v>0</v>
      </c>
      <c r="L589" s="110">
        <v>0</v>
      </c>
      <c r="M589" s="110">
        <v>73</v>
      </c>
      <c r="N589" s="110">
        <v>80</v>
      </c>
    </row>
    <row r="590" spans="1:14" x14ac:dyDescent="0.25">
      <c r="A590">
        <v>140122</v>
      </c>
      <c r="B590" t="s">
        <v>5522</v>
      </c>
      <c r="C590" s="74">
        <v>11</v>
      </c>
      <c r="D590" t="s">
        <v>728</v>
      </c>
      <c r="E590" t="s">
        <v>788</v>
      </c>
      <c r="F590" t="s">
        <v>789</v>
      </c>
      <c r="G590" t="s">
        <v>6234</v>
      </c>
      <c r="H590" t="s">
        <v>157</v>
      </c>
      <c r="I590" s="110">
        <v>2175</v>
      </c>
      <c r="J590" s="110">
        <v>0</v>
      </c>
      <c r="K590" s="110">
        <v>709.56</v>
      </c>
      <c r="L590" s="110">
        <v>381</v>
      </c>
      <c r="M590" s="110">
        <v>10</v>
      </c>
      <c r="N590" s="110">
        <v>452.1</v>
      </c>
    </row>
    <row r="591" spans="1:14" x14ac:dyDescent="0.25">
      <c r="A591">
        <v>140123</v>
      </c>
      <c r="B591" t="s">
        <v>5522</v>
      </c>
      <c r="C591" s="74">
        <v>11</v>
      </c>
      <c r="D591" t="s">
        <v>501</v>
      </c>
      <c r="E591" t="s">
        <v>6283</v>
      </c>
      <c r="F591" t="s">
        <v>6284</v>
      </c>
      <c r="G591" t="s">
        <v>6234</v>
      </c>
      <c r="H591" t="s">
        <v>6285</v>
      </c>
      <c r="I591" s="110">
        <v>150</v>
      </c>
      <c r="J591" s="110">
        <v>0</v>
      </c>
      <c r="K591" s="110">
        <v>0</v>
      </c>
      <c r="L591" s="110">
        <v>0</v>
      </c>
      <c r="M591" s="110">
        <v>0</v>
      </c>
      <c r="N591" s="110">
        <v>0</v>
      </c>
    </row>
    <row r="592" spans="1:14" x14ac:dyDescent="0.25">
      <c r="A592">
        <v>140124</v>
      </c>
      <c r="B592" t="s">
        <v>5522</v>
      </c>
      <c r="C592" s="74">
        <v>11</v>
      </c>
      <c r="D592" t="s">
        <v>501</v>
      </c>
      <c r="E592" t="s">
        <v>6286</v>
      </c>
      <c r="F592" t="s">
        <v>4111</v>
      </c>
      <c r="G592" t="s">
        <v>6234</v>
      </c>
      <c r="H592" t="s">
        <v>6287</v>
      </c>
      <c r="I592" s="110">
        <v>0</v>
      </c>
      <c r="J592" s="110">
        <v>0</v>
      </c>
      <c r="K592" s="110">
        <v>0</v>
      </c>
      <c r="L592" s="110">
        <v>0</v>
      </c>
      <c r="M592" s="110">
        <v>0</v>
      </c>
      <c r="N592" s="110">
        <v>0</v>
      </c>
    </row>
    <row r="593" spans="1:14" x14ac:dyDescent="0.25">
      <c r="A593">
        <v>140125</v>
      </c>
      <c r="B593" t="s">
        <v>5522</v>
      </c>
      <c r="C593" s="74">
        <v>11</v>
      </c>
      <c r="D593" t="s">
        <v>501</v>
      </c>
      <c r="E593" t="s">
        <v>790</v>
      </c>
      <c r="F593" t="s">
        <v>791</v>
      </c>
      <c r="G593" t="s">
        <v>6234</v>
      </c>
      <c r="H593" t="s">
        <v>792</v>
      </c>
      <c r="I593" s="110">
        <v>3888</v>
      </c>
      <c r="J593" s="110">
        <v>0</v>
      </c>
      <c r="K593" s="110">
        <v>530</v>
      </c>
      <c r="L593" s="110">
        <v>317</v>
      </c>
      <c r="M593" s="110">
        <v>0</v>
      </c>
      <c r="N593" s="110">
        <v>5</v>
      </c>
    </row>
    <row r="594" spans="1:14" x14ac:dyDescent="0.25">
      <c r="A594">
        <v>140126</v>
      </c>
      <c r="B594" t="s">
        <v>5522</v>
      </c>
      <c r="C594" s="74">
        <v>11</v>
      </c>
      <c r="D594" t="s">
        <v>6288</v>
      </c>
      <c r="E594" t="s">
        <v>6289</v>
      </c>
      <c r="F594" t="s">
        <v>6290</v>
      </c>
      <c r="G594" t="s">
        <v>6234</v>
      </c>
      <c r="H594" t="s">
        <v>6291</v>
      </c>
      <c r="I594" s="110">
        <v>1144.04</v>
      </c>
      <c r="J594" s="110">
        <v>0</v>
      </c>
      <c r="K594" s="110">
        <v>55</v>
      </c>
      <c r="L594" s="110">
        <v>55</v>
      </c>
      <c r="M594" s="110">
        <v>0</v>
      </c>
      <c r="N594" s="110">
        <v>0</v>
      </c>
    </row>
    <row r="595" spans="1:14" x14ac:dyDescent="0.25">
      <c r="A595">
        <v>140127</v>
      </c>
      <c r="B595" t="s">
        <v>5522</v>
      </c>
      <c r="C595" s="74">
        <v>11</v>
      </c>
      <c r="D595" t="s">
        <v>6292</v>
      </c>
      <c r="E595" t="s">
        <v>6293</v>
      </c>
      <c r="F595" t="s">
        <v>1628</v>
      </c>
      <c r="G595" t="s">
        <v>6234</v>
      </c>
      <c r="H595" t="s">
        <v>6294</v>
      </c>
      <c r="I595" s="110">
        <v>0</v>
      </c>
      <c r="J595" s="110">
        <v>0</v>
      </c>
      <c r="K595" s="110">
        <v>0</v>
      </c>
      <c r="L595" s="110">
        <v>0</v>
      </c>
      <c r="M595" s="110">
        <v>0</v>
      </c>
      <c r="N595" s="110">
        <v>0</v>
      </c>
    </row>
    <row r="596" spans="1:14" x14ac:dyDescent="0.25">
      <c r="A596">
        <v>140130</v>
      </c>
      <c r="B596" t="s">
        <v>5522</v>
      </c>
      <c r="C596" s="74">
        <v>11</v>
      </c>
      <c r="D596" t="s">
        <v>6295</v>
      </c>
      <c r="E596" t="s">
        <v>6296</v>
      </c>
      <c r="F596" t="s">
        <v>795</v>
      </c>
      <c r="G596" t="s">
        <v>6234</v>
      </c>
      <c r="H596" t="s">
        <v>6297</v>
      </c>
      <c r="I596" s="110">
        <v>0</v>
      </c>
      <c r="J596" s="110">
        <v>0</v>
      </c>
      <c r="K596" s="110">
        <v>0</v>
      </c>
      <c r="L596" s="110">
        <v>0</v>
      </c>
      <c r="M596" s="110">
        <v>0</v>
      </c>
      <c r="N596" s="110">
        <v>0</v>
      </c>
    </row>
    <row r="597" spans="1:14" x14ac:dyDescent="0.25">
      <c r="A597">
        <v>140131</v>
      </c>
      <c r="B597" t="s">
        <v>5522</v>
      </c>
      <c r="C597" s="74">
        <v>11</v>
      </c>
      <c r="D597" t="s">
        <v>793</v>
      </c>
      <c r="E597" t="s">
        <v>794</v>
      </c>
      <c r="F597" t="s">
        <v>795</v>
      </c>
      <c r="G597" t="s">
        <v>6234</v>
      </c>
      <c r="H597" t="s">
        <v>796</v>
      </c>
      <c r="I597" s="110">
        <v>16248.63</v>
      </c>
      <c r="J597" s="110">
        <v>0</v>
      </c>
      <c r="K597" s="110">
        <v>757</v>
      </c>
      <c r="L597" s="110">
        <v>472</v>
      </c>
      <c r="M597" s="110">
        <v>0</v>
      </c>
      <c r="N597" s="110">
        <v>0</v>
      </c>
    </row>
    <row r="598" spans="1:14" x14ac:dyDescent="0.25">
      <c r="A598">
        <v>140132</v>
      </c>
      <c r="B598" t="s">
        <v>5522</v>
      </c>
      <c r="C598" s="74">
        <v>11</v>
      </c>
      <c r="D598" t="s">
        <v>797</v>
      </c>
      <c r="E598" t="s">
        <v>798</v>
      </c>
      <c r="F598" t="s">
        <v>799</v>
      </c>
      <c r="G598" t="s">
        <v>6234</v>
      </c>
      <c r="H598" t="s">
        <v>800</v>
      </c>
      <c r="I598" s="110">
        <v>4000</v>
      </c>
      <c r="J598" s="110">
        <v>0</v>
      </c>
      <c r="K598" s="110">
        <v>345</v>
      </c>
      <c r="L598" s="110">
        <v>175</v>
      </c>
      <c r="M598" s="110">
        <v>0</v>
      </c>
      <c r="N598" s="110">
        <v>0</v>
      </c>
    </row>
    <row r="599" spans="1:14" x14ac:dyDescent="0.25">
      <c r="A599">
        <v>140133</v>
      </c>
      <c r="B599" t="s">
        <v>5522</v>
      </c>
      <c r="C599" s="74">
        <v>11</v>
      </c>
      <c r="D599" t="s">
        <v>6298</v>
      </c>
      <c r="E599" t="s">
        <v>6299</v>
      </c>
      <c r="F599" t="s">
        <v>6300</v>
      </c>
      <c r="G599" t="s">
        <v>6234</v>
      </c>
      <c r="H599" t="s">
        <v>6301</v>
      </c>
      <c r="I599" s="110">
        <v>0</v>
      </c>
      <c r="J599" s="110">
        <v>0</v>
      </c>
      <c r="K599" s="110">
        <v>0</v>
      </c>
      <c r="L599" s="110">
        <v>0</v>
      </c>
      <c r="M599" s="110">
        <v>0</v>
      </c>
      <c r="N599" s="110">
        <v>0</v>
      </c>
    </row>
    <row r="600" spans="1:14" x14ac:dyDescent="0.25">
      <c r="A600">
        <v>140135</v>
      </c>
      <c r="B600" t="s">
        <v>5522</v>
      </c>
      <c r="C600" s="74">
        <v>11</v>
      </c>
      <c r="D600" t="s">
        <v>801</v>
      </c>
      <c r="E600" t="s">
        <v>802</v>
      </c>
      <c r="F600" t="s">
        <v>803</v>
      </c>
      <c r="G600" t="s">
        <v>6234</v>
      </c>
      <c r="H600" t="s">
        <v>804</v>
      </c>
      <c r="I600" s="110">
        <v>1954.3</v>
      </c>
      <c r="J600" s="110">
        <v>85.42</v>
      </c>
      <c r="K600" s="110">
        <v>165</v>
      </c>
      <c r="L600" s="110">
        <v>96</v>
      </c>
      <c r="M600" s="110">
        <v>0</v>
      </c>
      <c r="N600" s="110">
        <v>297.10000000000002</v>
      </c>
    </row>
    <row r="601" spans="1:14" x14ac:dyDescent="0.25">
      <c r="A601">
        <v>140136</v>
      </c>
      <c r="B601" t="s">
        <v>5522</v>
      </c>
      <c r="C601" s="74">
        <v>11</v>
      </c>
      <c r="D601" t="s">
        <v>501</v>
      </c>
      <c r="E601" t="s">
        <v>805</v>
      </c>
      <c r="F601" t="s">
        <v>806</v>
      </c>
      <c r="G601" t="s">
        <v>6234</v>
      </c>
      <c r="H601" t="s">
        <v>807</v>
      </c>
      <c r="I601" s="110">
        <v>9700</v>
      </c>
      <c r="J601" s="110">
        <v>203.04</v>
      </c>
      <c r="K601" s="110">
        <v>717</v>
      </c>
      <c r="L601" s="110">
        <v>350</v>
      </c>
      <c r="M601" s="110">
        <v>0</v>
      </c>
      <c r="N601" s="110">
        <v>635</v>
      </c>
    </row>
    <row r="602" spans="1:14" x14ac:dyDescent="0.25">
      <c r="A602">
        <v>140137</v>
      </c>
      <c r="B602" t="s">
        <v>5522</v>
      </c>
      <c r="C602" s="74">
        <v>11</v>
      </c>
      <c r="D602" t="s">
        <v>501</v>
      </c>
      <c r="E602" t="s">
        <v>808</v>
      </c>
      <c r="F602" t="s">
        <v>809</v>
      </c>
      <c r="G602" t="s">
        <v>6234</v>
      </c>
      <c r="H602" t="s">
        <v>810</v>
      </c>
      <c r="I602" s="110">
        <v>2750</v>
      </c>
      <c r="J602" s="110">
        <v>0</v>
      </c>
      <c r="K602" s="110">
        <v>230</v>
      </c>
      <c r="L602" s="110">
        <v>75</v>
      </c>
      <c r="M602" s="110">
        <v>0</v>
      </c>
      <c r="N602" s="110">
        <v>250</v>
      </c>
    </row>
    <row r="603" spans="1:14" x14ac:dyDescent="0.25">
      <c r="A603">
        <v>140142</v>
      </c>
      <c r="B603" t="s">
        <v>5522</v>
      </c>
      <c r="C603" s="74">
        <v>11</v>
      </c>
      <c r="D603" t="s">
        <v>811</v>
      </c>
      <c r="E603" t="s">
        <v>812</v>
      </c>
      <c r="F603" t="s">
        <v>813</v>
      </c>
      <c r="G603" t="s">
        <v>6234</v>
      </c>
      <c r="H603" t="s">
        <v>814</v>
      </c>
      <c r="I603" s="110">
        <v>720</v>
      </c>
      <c r="J603" s="110">
        <v>193.37</v>
      </c>
      <c r="K603" s="110">
        <v>130</v>
      </c>
      <c r="L603" s="110">
        <v>138</v>
      </c>
      <c r="M603" s="110">
        <v>0</v>
      </c>
      <c r="N603" s="110">
        <v>0</v>
      </c>
    </row>
    <row r="604" spans="1:14" x14ac:dyDescent="0.25">
      <c r="A604">
        <v>140143</v>
      </c>
      <c r="B604" t="s">
        <v>5522</v>
      </c>
      <c r="C604" s="74">
        <v>11</v>
      </c>
      <c r="D604" t="s">
        <v>501</v>
      </c>
      <c r="E604" t="s">
        <v>6302</v>
      </c>
      <c r="F604" t="s">
        <v>6303</v>
      </c>
      <c r="G604" t="s">
        <v>6234</v>
      </c>
      <c r="H604" t="s">
        <v>6304</v>
      </c>
      <c r="I604" s="110">
        <v>0</v>
      </c>
      <c r="J604" s="110">
        <v>0</v>
      </c>
      <c r="K604" s="110">
        <v>0</v>
      </c>
      <c r="L604" s="110">
        <v>0</v>
      </c>
      <c r="M604" s="110">
        <v>0</v>
      </c>
      <c r="N604" s="110">
        <v>0</v>
      </c>
    </row>
    <row r="605" spans="1:14" x14ac:dyDescent="0.25">
      <c r="A605">
        <v>140144</v>
      </c>
      <c r="B605" t="s">
        <v>5522</v>
      </c>
      <c r="C605" s="74">
        <v>11</v>
      </c>
      <c r="D605" t="s">
        <v>6305</v>
      </c>
      <c r="E605" t="s">
        <v>6306</v>
      </c>
      <c r="F605" t="s">
        <v>6307</v>
      </c>
      <c r="G605" t="s">
        <v>6234</v>
      </c>
      <c r="H605" t="s">
        <v>6308</v>
      </c>
      <c r="I605" s="110">
        <v>0</v>
      </c>
      <c r="J605" s="110">
        <v>0</v>
      </c>
      <c r="K605" s="110">
        <v>0</v>
      </c>
      <c r="L605" s="110">
        <v>0</v>
      </c>
      <c r="M605" s="110">
        <v>0</v>
      </c>
      <c r="N605" s="110">
        <v>0</v>
      </c>
    </row>
    <row r="606" spans="1:14" x14ac:dyDescent="0.25">
      <c r="A606">
        <v>140145</v>
      </c>
      <c r="B606" t="s">
        <v>5522</v>
      </c>
      <c r="C606" s="74">
        <v>11</v>
      </c>
      <c r="D606" t="s">
        <v>501</v>
      </c>
      <c r="E606" t="s">
        <v>815</v>
      </c>
      <c r="F606" t="s">
        <v>816</v>
      </c>
      <c r="G606" t="s">
        <v>6234</v>
      </c>
      <c r="H606" t="s">
        <v>817</v>
      </c>
      <c r="I606" s="110">
        <v>1300</v>
      </c>
      <c r="J606" s="110">
        <v>196.8</v>
      </c>
      <c r="K606" s="110">
        <v>710</v>
      </c>
      <c r="L606" s="110">
        <v>600</v>
      </c>
      <c r="M606" s="110">
        <v>750</v>
      </c>
      <c r="N606" s="110">
        <v>765</v>
      </c>
    </row>
    <row r="607" spans="1:14" x14ac:dyDescent="0.25">
      <c r="A607">
        <v>140146</v>
      </c>
      <c r="B607" t="s">
        <v>5522</v>
      </c>
      <c r="C607" s="74">
        <v>11</v>
      </c>
      <c r="D607" t="s">
        <v>501</v>
      </c>
      <c r="E607" t="s">
        <v>818</v>
      </c>
      <c r="F607" t="s">
        <v>819</v>
      </c>
      <c r="G607" t="s">
        <v>6234</v>
      </c>
      <c r="H607" t="s">
        <v>820</v>
      </c>
      <c r="I607" s="110">
        <v>10761.58</v>
      </c>
      <c r="J607" s="110">
        <v>623.29999999999995</v>
      </c>
      <c r="K607" s="110">
        <v>130</v>
      </c>
      <c r="L607" s="110">
        <v>260</v>
      </c>
      <c r="M607" s="110">
        <v>0</v>
      </c>
      <c r="N607" s="110">
        <v>0</v>
      </c>
    </row>
    <row r="608" spans="1:14" x14ac:dyDescent="0.25">
      <c r="A608">
        <v>140148</v>
      </c>
      <c r="B608" t="s">
        <v>5522</v>
      </c>
      <c r="C608" s="74">
        <v>11</v>
      </c>
      <c r="D608" t="s">
        <v>6309</v>
      </c>
      <c r="E608" t="s">
        <v>6310</v>
      </c>
      <c r="F608" t="s">
        <v>822</v>
      </c>
      <c r="G608" t="s">
        <v>6234</v>
      </c>
      <c r="H608" t="s">
        <v>6311</v>
      </c>
      <c r="I608" s="110">
        <v>0</v>
      </c>
      <c r="J608" s="110">
        <v>0</v>
      </c>
      <c r="K608" s="110">
        <v>0</v>
      </c>
      <c r="L608" s="110">
        <v>50</v>
      </c>
      <c r="M608" s="110">
        <v>0</v>
      </c>
      <c r="N608" s="110">
        <v>0</v>
      </c>
    </row>
    <row r="609" spans="1:14" x14ac:dyDescent="0.25">
      <c r="A609">
        <v>140149</v>
      </c>
      <c r="B609" t="s">
        <v>5522</v>
      </c>
      <c r="C609" s="74">
        <v>11</v>
      </c>
      <c r="D609" t="s">
        <v>501</v>
      </c>
      <c r="E609" t="s">
        <v>821</v>
      </c>
      <c r="F609" t="s">
        <v>822</v>
      </c>
      <c r="G609" t="s">
        <v>6234</v>
      </c>
      <c r="H609" t="s">
        <v>422</v>
      </c>
      <c r="I609" s="110">
        <v>13138.3</v>
      </c>
      <c r="J609" s="110">
        <v>0</v>
      </c>
      <c r="K609" s="110">
        <v>979</v>
      </c>
      <c r="L609" s="110">
        <v>905</v>
      </c>
      <c r="M609" s="110">
        <v>500</v>
      </c>
      <c r="N609" s="110">
        <v>40</v>
      </c>
    </row>
    <row r="610" spans="1:14" x14ac:dyDescent="0.25">
      <c r="A610">
        <v>140150</v>
      </c>
      <c r="B610" t="s">
        <v>5522</v>
      </c>
      <c r="C610" s="74">
        <v>11</v>
      </c>
      <c r="D610" t="s">
        <v>501</v>
      </c>
      <c r="E610" t="s">
        <v>823</v>
      </c>
      <c r="F610" t="s">
        <v>824</v>
      </c>
      <c r="G610" t="s">
        <v>6234</v>
      </c>
      <c r="H610" t="s">
        <v>825</v>
      </c>
      <c r="I610" s="110">
        <v>2384.06</v>
      </c>
      <c r="J610" s="110">
        <v>72.959999999999994</v>
      </c>
      <c r="K610" s="110">
        <v>0</v>
      </c>
      <c r="L610" s="110">
        <v>115</v>
      </c>
      <c r="M610" s="110">
        <v>0</v>
      </c>
      <c r="N610" s="110">
        <v>0</v>
      </c>
    </row>
    <row r="611" spans="1:14" x14ac:dyDescent="0.25">
      <c r="A611">
        <v>140151</v>
      </c>
      <c r="B611" t="s">
        <v>5522</v>
      </c>
      <c r="C611" s="74">
        <v>11</v>
      </c>
      <c r="D611" t="s">
        <v>826</v>
      </c>
      <c r="E611" t="s">
        <v>827</v>
      </c>
      <c r="F611" t="s">
        <v>828</v>
      </c>
      <c r="G611" t="s">
        <v>6234</v>
      </c>
      <c r="H611" t="s">
        <v>6312</v>
      </c>
      <c r="I611" s="110">
        <v>0</v>
      </c>
      <c r="J611" s="110">
        <v>0</v>
      </c>
      <c r="K611" s="110">
        <v>50</v>
      </c>
      <c r="L611" s="110">
        <v>41</v>
      </c>
      <c r="M611" s="110">
        <v>0</v>
      </c>
      <c r="N611" s="110">
        <v>65</v>
      </c>
    </row>
    <row r="612" spans="1:14" x14ac:dyDescent="0.25">
      <c r="A612">
        <v>140153</v>
      </c>
      <c r="B612" t="s">
        <v>5522</v>
      </c>
      <c r="C612" s="74">
        <v>11</v>
      </c>
      <c r="D612" t="s">
        <v>829</v>
      </c>
      <c r="E612" t="s">
        <v>830</v>
      </c>
      <c r="F612" t="s">
        <v>831</v>
      </c>
      <c r="G612" t="s">
        <v>6234</v>
      </c>
      <c r="H612" t="s">
        <v>832</v>
      </c>
      <c r="I612" s="110">
        <v>5257.26</v>
      </c>
      <c r="J612" s="110">
        <v>0</v>
      </c>
      <c r="K612" s="110">
        <v>0</v>
      </c>
      <c r="L612" s="110">
        <v>0</v>
      </c>
      <c r="M612" s="110">
        <v>0</v>
      </c>
      <c r="N612" s="110">
        <v>0</v>
      </c>
    </row>
    <row r="613" spans="1:14" x14ac:dyDescent="0.25">
      <c r="A613">
        <v>140159</v>
      </c>
      <c r="B613" t="s">
        <v>5522</v>
      </c>
      <c r="C613" s="74">
        <v>11</v>
      </c>
      <c r="D613" t="s">
        <v>501</v>
      </c>
      <c r="E613" t="s">
        <v>833</v>
      </c>
      <c r="F613" t="s">
        <v>834</v>
      </c>
      <c r="G613" t="s">
        <v>6234</v>
      </c>
      <c r="H613" t="s">
        <v>835</v>
      </c>
      <c r="I613" s="110">
        <v>672.19</v>
      </c>
      <c r="J613" s="110">
        <v>0</v>
      </c>
      <c r="K613" s="110">
        <v>128.47</v>
      </c>
      <c r="L613" s="110">
        <v>151</v>
      </c>
      <c r="M613" s="110">
        <v>0</v>
      </c>
      <c r="N613" s="110">
        <v>0</v>
      </c>
    </row>
    <row r="614" spans="1:14" x14ac:dyDescent="0.25">
      <c r="A614">
        <v>140160</v>
      </c>
      <c r="B614" t="s">
        <v>5522</v>
      </c>
      <c r="C614" s="74">
        <v>11</v>
      </c>
      <c r="D614" t="s">
        <v>6313</v>
      </c>
      <c r="E614" t="s">
        <v>6314</v>
      </c>
      <c r="F614" t="s">
        <v>6315</v>
      </c>
      <c r="G614" t="s">
        <v>6234</v>
      </c>
      <c r="H614" t="s">
        <v>6316</v>
      </c>
      <c r="I614" s="110">
        <v>0</v>
      </c>
      <c r="J614" s="110">
        <v>0</v>
      </c>
      <c r="K614" s="110">
        <v>0</v>
      </c>
      <c r="L614" s="110">
        <v>0</v>
      </c>
      <c r="M614" s="110">
        <v>0</v>
      </c>
      <c r="N614" s="110">
        <v>0</v>
      </c>
    </row>
    <row r="615" spans="1:14" x14ac:dyDescent="0.25">
      <c r="A615">
        <v>140162</v>
      </c>
      <c r="B615" t="s">
        <v>5522</v>
      </c>
      <c r="C615" s="74">
        <v>11</v>
      </c>
      <c r="D615" t="s">
        <v>501</v>
      </c>
      <c r="E615" t="s">
        <v>836</v>
      </c>
      <c r="F615" t="s">
        <v>837</v>
      </c>
      <c r="G615" t="s">
        <v>6234</v>
      </c>
      <c r="H615" t="s">
        <v>159</v>
      </c>
      <c r="I615" s="110">
        <v>13669.29</v>
      </c>
      <c r="J615" s="110">
        <v>181.3</v>
      </c>
      <c r="K615" s="110">
        <v>2617.6</v>
      </c>
      <c r="L615" s="110">
        <v>1275</v>
      </c>
      <c r="M615" s="110">
        <v>53.56</v>
      </c>
      <c r="N615" s="110">
        <v>2104.41</v>
      </c>
    </row>
    <row r="616" spans="1:14" x14ac:dyDescent="0.25">
      <c r="A616">
        <v>140165</v>
      </c>
      <c r="B616" t="s">
        <v>5522</v>
      </c>
      <c r="C616" s="74">
        <v>11</v>
      </c>
      <c r="D616" t="s">
        <v>501</v>
      </c>
      <c r="E616" t="s">
        <v>838</v>
      </c>
      <c r="F616" t="s">
        <v>839</v>
      </c>
      <c r="G616" t="s">
        <v>6234</v>
      </c>
      <c r="H616" t="s">
        <v>154</v>
      </c>
      <c r="I616" s="110">
        <v>18750</v>
      </c>
      <c r="J616" s="110">
        <v>62.9</v>
      </c>
      <c r="K616" s="110">
        <v>725</v>
      </c>
      <c r="L616" s="110">
        <v>278</v>
      </c>
      <c r="M616" s="110">
        <v>325</v>
      </c>
      <c r="N616" s="110">
        <v>362</v>
      </c>
    </row>
    <row r="617" spans="1:14" x14ac:dyDescent="0.25">
      <c r="A617">
        <v>140166</v>
      </c>
      <c r="B617" t="s">
        <v>5522</v>
      </c>
      <c r="C617" s="74">
        <v>11</v>
      </c>
      <c r="D617" t="s">
        <v>501</v>
      </c>
      <c r="E617" t="s">
        <v>840</v>
      </c>
      <c r="F617" t="s">
        <v>841</v>
      </c>
      <c r="G617" t="s">
        <v>6234</v>
      </c>
      <c r="H617" t="s">
        <v>842</v>
      </c>
      <c r="I617" s="110">
        <v>11250</v>
      </c>
      <c r="J617" s="110">
        <v>0</v>
      </c>
      <c r="K617" s="110">
        <v>1888.44</v>
      </c>
      <c r="L617" s="110">
        <v>680</v>
      </c>
      <c r="M617" s="110">
        <v>0</v>
      </c>
      <c r="N617" s="110">
        <v>60</v>
      </c>
    </row>
    <row r="618" spans="1:14" x14ac:dyDescent="0.25">
      <c r="A618">
        <v>140167</v>
      </c>
      <c r="B618" t="s">
        <v>5522</v>
      </c>
      <c r="C618" s="74">
        <v>11</v>
      </c>
      <c r="D618" t="s">
        <v>843</v>
      </c>
      <c r="E618" t="s">
        <v>844</v>
      </c>
      <c r="F618" t="s">
        <v>841</v>
      </c>
      <c r="G618" t="s">
        <v>6234</v>
      </c>
      <c r="H618" t="s">
        <v>845</v>
      </c>
      <c r="I618" s="110">
        <v>7825</v>
      </c>
      <c r="J618" s="110">
        <v>139.16</v>
      </c>
      <c r="K618" s="110">
        <v>531</v>
      </c>
      <c r="L618" s="110">
        <v>165</v>
      </c>
      <c r="M618" s="110">
        <v>0</v>
      </c>
      <c r="N618" s="110">
        <v>105</v>
      </c>
    </row>
    <row r="619" spans="1:14" x14ac:dyDescent="0.25">
      <c r="A619">
        <v>140169</v>
      </c>
      <c r="B619" t="s">
        <v>5522</v>
      </c>
      <c r="C619" s="74">
        <v>11</v>
      </c>
      <c r="D619" t="s">
        <v>846</v>
      </c>
      <c r="E619" t="s">
        <v>847</v>
      </c>
      <c r="F619" t="s">
        <v>841</v>
      </c>
      <c r="G619" t="s">
        <v>6234</v>
      </c>
      <c r="H619" t="s">
        <v>155</v>
      </c>
      <c r="I619" s="110">
        <v>778</v>
      </c>
      <c r="J619" s="110">
        <v>0</v>
      </c>
      <c r="K619" s="110">
        <v>338</v>
      </c>
      <c r="L619" s="110">
        <v>245</v>
      </c>
      <c r="M619" s="110">
        <v>0</v>
      </c>
      <c r="N619" s="110">
        <v>0</v>
      </c>
    </row>
    <row r="620" spans="1:14" x14ac:dyDescent="0.25">
      <c r="A620">
        <v>140171</v>
      </c>
      <c r="B620" t="s">
        <v>5522</v>
      </c>
      <c r="C620" s="74">
        <v>11</v>
      </c>
      <c r="D620" t="s">
        <v>501</v>
      </c>
      <c r="E620" t="s">
        <v>3000</v>
      </c>
      <c r="F620" t="s">
        <v>4609</v>
      </c>
      <c r="G620" t="s">
        <v>6234</v>
      </c>
      <c r="H620" t="s">
        <v>6317</v>
      </c>
      <c r="I620" s="110">
        <v>240</v>
      </c>
      <c r="J620" s="110">
        <v>0</v>
      </c>
      <c r="K620" s="110">
        <v>0</v>
      </c>
      <c r="L620" s="110">
        <v>0</v>
      </c>
      <c r="M620" s="110">
        <v>0</v>
      </c>
      <c r="N620" s="110">
        <v>0</v>
      </c>
    </row>
    <row r="621" spans="1:14" x14ac:dyDescent="0.25">
      <c r="A621">
        <v>140173</v>
      </c>
      <c r="B621" t="s">
        <v>5522</v>
      </c>
      <c r="C621" s="74">
        <v>11</v>
      </c>
      <c r="D621" t="s">
        <v>848</v>
      </c>
      <c r="E621" t="s">
        <v>849</v>
      </c>
      <c r="F621" t="s">
        <v>850</v>
      </c>
      <c r="G621" t="s">
        <v>6234</v>
      </c>
      <c r="H621" t="s">
        <v>6318</v>
      </c>
      <c r="I621" s="110">
        <v>0</v>
      </c>
      <c r="J621" s="110">
        <v>0</v>
      </c>
      <c r="K621" s="110">
        <v>181</v>
      </c>
      <c r="L621" s="110">
        <v>130</v>
      </c>
      <c r="M621" s="110">
        <v>0</v>
      </c>
      <c r="N621" s="110">
        <v>0</v>
      </c>
    </row>
    <row r="622" spans="1:14" x14ac:dyDescent="0.25">
      <c r="A622">
        <v>140174</v>
      </c>
      <c r="B622" t="s">
        <v>5522</v>
      </c>
      <c r="C622" s="74">
        <v>11</v>
      </c>
      <c r="D622" t="s">
        <v>501</v>
      </c>
      <c r="E622" t="s">
        <v>851</v>
      </c>
      <c r="F622" t="s">
        <v>852</v>
      </c>
      <c r="G622" t="s">
        <v>6234</v>
      </c>
      <c r="H622" t="s">
        <v>853</v>
      </c>
      <c r="I622" s="110">
        <v>1000</v>
      </c>
      <c r="J622" s="110">
        <v>135</v>
      </c>
      <c r="K622" s="110">
        <v>0</v>
      </c>
      <c r="L622" s="110">
        <v>0</v>
      </c>
      <c r="M622" s="110">
        <v>0</v>
      </c>
      <c r="N622" s="110">
        <v>0</v>
      </c>
    </row>
    <row r="623" spans="1:14" x14ac:dyDescent="0.25">
      <c r="A623">
        <v>140175</v>
      </c>
      <c r="B623" t="s">
        <v>5522</v>
      </c>
      <c r="C623" s="74">
        <v>11</v>
      </c>
      <c r="D623" t="s">
        <v>501</v>
      </c>
      <c r="E623" t="s">
        <v>854</v>
      </c>
      <c r="F623" t="s">
        <v>855</v>
      </c>
      <c r="G623" t="s">
        <v>6234</v>
      </c>
      <c r="H623" t="s">
        <v>856</v>
      </c>
      <c r="I623" s="110">
        <v>0</v>
      </c>
      <c r="J623" s="110">
        <v>150</v>
      </c>
      <c r="K623" s="110">
        <v>0</v>
      </c>
      <c r="L623" s="110">
        <v>329</v>
      </c>
      <c r="M623" s="110">
        <v>0</v>
      </c>
      <c r="N623" s="110">
        <v>0</v>
      </c>
    </row>
    <row r="624" spans="1:14" x14ac:dyDescent="0.25">
      <c r="A624">
        <v>140176</v>
      </c>
      <c r="B624" t="s">
        <v>5522</v>
      </c>
      <c r="C624" s="74">
        <v>11</v>
      </c>
      <c r="D624" t="s">
        <v>501</v>
      </c>
      <c r="E624" t="s">
        <v>857</v>
      </c>
      <c r="F624" t="s">
        <v>858</v>
      </c>
      <c r="G624" t="s">
        <v>6234</v>
      </c>
      <c r="H624" t="s">
        <v>859</v>
      </c>
      <c r="I624" s="110">
        <v>5623.67</v>
      </c>
      <c r="J624" s="110">
        <v>0</v>
      </c>
      <c r="K624" s="110">
        <v>277.49</v>
      </c>
      <c r="L624" s="110">
        <v>356</v>
      </c>
      <c r="M624" s="110">
        <v>0</v>
      </c>
      <c r="N624" s="110">
        <v>539</v>
      </c>
    </row>
    <row r="625" spans="1:14" x14ac:dyDescent="0.25">
      <c r="A625">
        <v>140177</v>
      </c>
      <c r="B625" t="s">
        <v>5522</v>
      </c>
      <c r="C625" s="74">
        <v>11</v>
      </c>
      <c r="D625" t="s">
        <v>860</v>
      </c>
      <c r="E625" t="s">
        <v>861</v>
      </c>
      <c r="F625" t="s">
        <v>862</v>
      </c>
      <c r="G625" t="s">
        <v>6234</v>
      </c>
      <c r="H625" t="s">
        <v>863</v>
      </c>
      <c r="I625" s="110">
        <v>930</v>
      </c>
      <c r="J625" s="110">
        <v>0</v>
      </c>
      <c r="K625" s="110">
        <v>119</v>
      </c>
      <c r="L625" s="110">
        <v>65</v>
      </c>
      <c r="M625" s="110">
        <v>0</v>
      </c>
      <c r="N625" s="110">
        <v>0</v>
      </c>
    </row>
    <row r="626" spans="1:14" x14ac:dyDescent="0.25">
      <c r="A626">
        <v>140180</v>
      </c>
      <c r="B626" t="s">
        <v>5522</v>
      </c>
      <c r="C626" s="74">
        <v>11</v>
      </c>
      <c r="D626" t="s">
        <v>501</v>
      </c>
      <c r="E626" t="s">
        <v>864</v>
      </c>
      <c r="F626" t="s">
        <v>865</v>
      </c>
      <c r="G626" t="s">
        <v>6234</v>
      </c>
      <c r="H626" t="s">
        <v>866</v>
      </c>
      <c r="I626" s="110">
        <v>0</v>
      </c>
      <c r="J626" s="110">
        <v>0</v>
      </c>
      <c r="K626" s="110">
        <v>410</v>
      </c>
      <c r="L626" s="110">
        <v>75</v>
      </c>
      <c r="M626" s="110">
        <v>0</v>
      </c>
      <c r="N626" s="110">
        <v>0</v>
      </c>
    </row>
    <row r="627" spans="1:14" x14ac:dyDescent="0.25">
      <c r="A627">
        <v>140181</v>
      </c>
      <c r="B627" t="s">
        <v>5522</v>
      </c>
      <c r="C627" s="74">
        <v>11</v>
      </c>
      <c r="D627" t="s">
        <v>501</v>
      </c>
      <c r="E627" t="s">
        <v>6319</v>
      </c>
      <c r="F627" t="s">
        <v>6320</v>
      </c>
      <c r="G627" t="s">
        <v>6234</v>
      </c>
      <c r="H627" t="s">
        <v>6321</v>
      </c>
      <c r="I627" s="110">
        <v>0</v>
      </c>
      <c r="J627" s="110">
        <v>54.47</v>
      </c>
      <c r="K627" s="110">
        <v>0</v>
      </c>
      <c r="L627" s="110">
        <v>0</v>
      </c>
      <c r="M627" s="110">
        <v>0</v>
      </c>
      <c r="N627" s="110">
        <v>0</v>
      </c>
    </row>
    <row r="628" spans="1:14" x14ac:dyDescent="0.25">
      <c r="A628">
        <v>140182</v>
      </c>
      <c r="B628" t="s">
        <v>5522</v>
      </c>
      <c r="C628" s="74">
        <v>11</v>
      </c>
      <c r="D628" t="s">
        <v>867</v>
      </c>
      <c r="E628" t="s">
        <v>868</v>
      </c>
      <c r="F628" t="s">
        <v>869</v>
      </c>
      <c r="G628" t="s">
        <v>6234</v>
      </c>
      <c r="H628" t="s">
        <v>870</v>
      </c>
      <c r="I628" s="110">
        <v>0</v>
      </c>
      <c r="J628" s="110">
        <v>0</v>
      </c>
      <c r="K628" s="110">
        <v>150</v>
      </c>
      <c r="L628" s="110">
        <v>150</v>
      </c>
      <c r="M628" s="110">
        <v>150</v>
      </c>
      <c r="N628" s="110">
        <v>0</v>
      </c>
    </row>
    <row r="629" spans="1:14" x14ac:dyDescent="0.25">
      <c r="A629">
        <v>250038</v>
      </c>
      <c r="B629" t="s">
        <v>5520</v>
      </c>
      <c r="C629" s="74">
        <v>38</v>
      </c>
      <c r="D629" t="s">
        <v>1626</v>
      </c>
      <c r="E629" t="s">
        <v>6322</v>
      </c>
      <c r="F629" t="s">
        <v>4975</v>
      </c>
      <c r="G629" t="s">
        <v>6206</v>
      </c>
      <c r="H629" t="s">
        <v>311</v>
      </c>
      <c r="I629" s="110">
        <v>0</v>
      </c>
      <c r="J629" s="110">
        <v>0</v>
      </c>
      <c r="K629" s="110">
        <v>0</v>
      </c>
      <c r="L629" s="110">
        <v>0</v>
      </c>
      <c r="M629" s="110">
        <v>0</v>
      </c>
      <c r="N629" s="110">
        <v>0</v>
      </c>
    </row>
    <row r="630" spans="1:14" x14ac:dyDescent="0.25">
      <c r="A630">
        <v>140184</v>
      </c>
      <c r="B630" t="s">
        <v>5522</v>
      </c>
      <c r="C630" s="74">
        <v>11</v>
      </c>
      <c r="D630" t="s">
        <v>871</v>
      </c>
      <c r="E630" t="s">
        <v>872</v>
      </c>
      <c r="F630" t="s">
        <v>873</v>
      </c>
      <c r="G630" t="s">
        <v>6234</v>
      </c>
      <c r="H630" t="s">
        <v>874</v>
      </c>
      <c r="I630" s="110">
        <v>3420</v>
      </c>
      <c r="J630" s="110">
        <v>246.6</v>
      </c>
      <c r="K630" s="110">
        <v>767</v>
      </c>
      <c r="L630" s="110">
        <v>604</v>
      </c>
      <c r="M630" s="110">
        <v>724</v>
      </c>
      <c r="N630" s="110">
        <v>834</v>
      </c>
    </row>
    <row r="631" spans="1:14" x14ac:dyDescent="0.25">
      <c r="A631">
        <v>140185</v>
      </c>
      <c r="B631" t="s">
        <v>5522</v>
      </c>
      <c r="C631" s="74">
        <v>11</v>
      </c>
      <c r="D631" t="s">
        <v>846</v>
      </c>
      <c r="E631" t="s">
        <v>6323</v>
      </c>
      <c r="F631" t="s">
        <v>819</v>
      </c>
      <c r="G631" t="s">
        <v>6234</v>
      </c>
      <c r="H631" t="s">
        <v>6324</v>
      </c>
      <c r="I631" s="110">
        <v>0</v>
      </c>
      <c r="J631" s="110">
        <v>0</v>
      </c>
      <c r="K631" s="110">
        <v>0</v>
      </c>
      <c r="L631" s="110">
        <v>0</v>
      </c>
      <c r="M631" s="110">
        <v>0</v>
      </c>
      <c r="N631" s="110">
        <v>0</v>
      </c>
    </row>
    <row r="632" spans="1:14" x14ac:dyDescent="0.25">
      <c r="A632">
        <v>140187</v>
      </c>
      <c r="B632" t="s">
        <v>5522</v>
      </c>
      <c r="C632" s="74">
        <v>11</v>
      </c>
      <c r="D632" t="s">
        <v>501</v>
      </c>
      <c r="E632" t="s">
        <v>875</v>
      </c>
      <c r="F632" t="s">
        <v>876</v>
      </c>
      <c r="G632" t="s">
        <v>6234</v>
      </c>
      <c r="H632" t="s">
        <v>877</v>
      </c>
      <c r="I632" s="110">
        <v>11092.99</v>
      </c>
      <c r="J632" s="110">
        <v>0</v>
      </c>
      <c r="K632" s="110">
        <v>815</v>
      </c>
      <c r="L632" s="110">
        <v>857</v>
      </c>
      <c r="M632" s="110">
        <v>0</v>
      </c>
      <c r="N632" s="110">
        <v>202</v>
      </c>
    </row>
    <row r="633" spans="1:14" x14ac:dyDescent="0.25">
      <c r="A633">
        <v>140194</v>
      </c>
      <c r="B633" t="s">
        <v>5522</v>
      </c>
      <c r="C633" s="74">
        <v>11</v>
      </c>
      <c r="D633" t="s">
        <v>501</v>
      </c>
      <c r="E633" t="s">
        <v>878</v>
      </c>
      <c r="F633" t="s">
        <v>879</v>
      </c>
      <c r="G633" t="s">
        <v>6234</v>
      </c>
      <c r="H633" t="s">
        <v>880</v>
      </c>
      <c r="I633" s="110">
        <v>10400</v>
      </c>
      <c r="J633" s="110">
        <v>0</v>
      </c>
      <c r="K633" s="110">
        <v>826</v>
      </c>
      <c r="L633" s="110">
        <v>579</v>
      </c>
      <c r="M633" s="110">
        <v>738</v>
      </c>
      <c r="N633" s="110">
        <v>480</v>
      </c>
    </row>
    <row r="634" spans="1:14" x14ac:dyDescent="0.25">
      <c r="A634">
        <v>140196</v>
      </c>
      <c r="B634" t="s">
        <v>5522</v>
      </c>
      <c r="C634" s="74">
        <v>11</v>
      </c>
      <c r="D634" t="s">
        <v>881</v>
      </c>
      <c r="E634" t="s">
        <v>882</v>
      </c>
      <c r="F634" t="s">
        <v>883</v>
      </c>
      <c r="G634" t="s">
        <v>6234</v>
      </c>
      <c r="H634" t="s">
        <v>884</v>
      </c>
      <c r="I634" s="110">
        <v>1800</v>
      </c>
      <c r="J634" s="110">
        <v>176</v>
      </c>
      <c r="K634" s="110">
        <v>0</v>
      </c>
      <c r="L634" s="110">
        <v>0</v>
      </c>
      <c r="M634" s="110">
        <v>0</v>
      </c>
      <c r="N634" s="110">
        <v>0</v>
      </c>
    </row>
    <row r="635" spans="1:14" x14ac:dyDescent="0.25">
      <c r="A635">
        <v>140198</v>
      </c>
      <c r="B635" t="s">
        <v>5522</v>
      </c>
      <c r="C635" s="74">
        <v>11</v>
      </c>
      <c r="D635" t="s">
        <v>501</v>
      </c>
      <c r="E635" t="s">
        <v>885</v>
      </c>
      <c r="F635" t="s">
        <v>886</v>
      </c>
      <c r="G635" t="s">
        <v>6234</v>
      </c>
      <c r="H635" t="s">
        <v>6325</v>
      </c>
      <c r="I635" s="110">
        <v>7700</v>
      </c>
      <c r="J635" s="110">
        <v>0</v>
      </c>
      <c r="K635" s="110">
        <v>833</v>
      </c>
      <c r="L635" s="110">
        <v>874</v>
      </c>
      <c r="M635" s="110">
        <v>0</v>
      </c>
      <c r="N635" s="110">
        <v>0</v>
      </c>
    </row>
    <row r="636" spans="1:14" x14ac:dyDescent="0.25">
      <c r="A636">
        <v>140200</v>
      </c>
      <c r="B636" t="s">
        <v>5522</v>
      </c>
      <c r="C636" s="74">
        <v>11</v>
      </c>
      <c r="D636" t="s">
        <v>887</v>
      </c>
      <c r="E636" t="s">
        <v>802</v>
      </c>
      <c r="F636" t="s">
        <v>888</v>
      </c>
      <c r="G636" t="s">
        <v>6234</v>
      </c>
      <c r="H636" t="s">
        <v>889</v>
      </c>
      <c r="I636" s="110">
        <v>2000</v>
      </c>
      <c r="J636" s="110">
        <v>0</v>
      </c>
      <c r="K636" s="110">
        <v>1341</v>
      </c>
      <c r="L636" s="110">
        <v>0</v>
      </c>
      <c r="M636" s="110">
        <v>0</v>
      </c>
      <c r="N636" s="110">
        <v>0</v>
      </c>
    </row>
    <row r="637" spans="1:14" x14ac:dyDescent="0.25">
      <c r="A637">
        <v>140201</v>
      </c>
      <c r="B637" t="s">
        <v>5522</v>
      </c>
      <c r="C637" s="74">
        <v>11</v>
      </c>
      <c r="D637" t="s">
        <v>890</v>
      </c>
      <c r="E637" t="s">
        <v>891</v>
      </c>
      <c r="F637" t="s">
        <v>892</v>
      </c>
      <c r="G637" t="s">
        <v>6234</v>
      </c>
      <c r="H637" t="s">
        <v>893</v>
      </c>
      <c r="I637" s="110">
        <v>1171.8</v>
      </c>
      <c r="J637" s="110">
        <v>0</v>
      </c>
      <c r="K637" s="110">
        <v>0</v>
      </c>
      <c r="L637" s="110">
        <v>0</v>
      </c>
      <c r="M637" s="110">
        <v>0</v>
      </c>
      <c r="N637" s="110">
        <v>0</v>
      </c>
    </row>
    <row r="638" spans="1:14" x14ac:dyDescent="0.25">
      <c r="A638">
        <v>140202</v>
      </c>
      <c r="B638" t="s">
        <v>5522</v>
      </c>
      <c r="C638" s="74">
        <v>11</v>
      </c>
      <c r="D638" t="s">
        <v>6326</v>
      </c>
      <c r="E638" t="s">
        <v>6327</v>
      </c>
      <c r="F638" t="s">
        <v>1697</v>
      </c>
      <c r="G638" t="s">
        <v>6234</v>
      </c>
      <c r="H638" t="s">
        <v>6328</v>
      </c>
      <c r="I638" s="110">
        <v>0</v>
      </c>
      <c r="J638" s="110">
        <v>0</v>
      </c>
      <c r="K638" s="110">
        <v>0</v>
      </c>
      <c r="L638" s="110">
        <v>0</v>
      </c>
      <c r="M638" s="110">
        <v>0</v>
      </c>
      <c r="N638" s="110">
        <v>0</v>
      </c>
    </row>
    <row r="639" spans="1:14" x14ac:dyDescent="0.25">
      <c r="A639">
        <v>140203</v>
      </c>
      <c r="B639" t="s">
        <v>5522</v>
      </c>
      <c r="C639" s="74">
        <v>11</v>
      </c>
      <c r="D639" t="s">
        <v>894</v>
      </c>
      <c r="E639" t="s">
        <v>895</v>
      </c>
      <c r="F639" t="s">
        <v>896</v>
      </c>
      <c r="G639" t="s">
        <v>6234</v>
      </c>
      <c r="H639" t="s">
        <v>897</v>
      </c>
      <c r="I639" s="110">
        <v>7830.9</v>
      </c>
      <c r="J639" s="110">
        <v>0</v>
      </c>
      <c r="K639" s="110">
        <v>462</v>
      </c>
      <c r="L639" s="110">
        <v>72</v>
      </c>
      <c r="M639" s="110">
        <v>0</v>
      </c>
      <c r="N639" s="110">
        <v>45</v>
      </c>
    </row>
    <row r="640" spans="1:14" x14ac:dyDescent="0.25">
      <c r="A640">
        <v>140205</v>
      </c>
      <c r="B640" t="s">
        <v>5522</v>
      </c>
      <c r="C640" s="74">
        <v>11</v>
      </c>
      <c r="D640" t="s">
        <v>501</v>
      </c>
      <c r="E640" t="s">
        <v>898</v>
      </c>
      <c r="F640" t="s">
        <v>899</v>
      </c>
      <c r="G640" t="s">
        <v>6234</v>
      </c>
      <c r="H640" t="s">
        <v>900</v>
      </c>
      <c r="I640" s="110">
        <v>1125</v>
      </c>
      <c r="J640" s="110">
        <v>0</v>
      </c>
      <c r="K640" s="110">
        <v>0</v>
      </c>
      <c r="L640" s="110">
        <v>0</v>
      </c>
      <c r="M640" s="110">
        <v>0</v>
      </c>
      <c r="N640" s="110">
        <v>0</v>
      </c>
    </row>
    <row r="641" spans="1:14" x14ac:dyDescent="0.25">
      <c r="A641">
        <v>140206</v>
      </c>
      <c r="B641" t="s">
        <v>5522</v>
      </c>
      <c r="C641" s="74">
        <v>11</v>
      </c>
      <c r="D641" t="s">
        <v>901</v>
      </c>
      <c r="E641" t="s">
        <v>902</v>
      </c>
      <c r="F641" t="s">
        <v>903</v>
      </c>
      <c r="G641" t="s">
        <v>6234</v>
      </c>
      <c r="H641" t="s">
        <v>904</v>
      </c>
      <c r="I641" s="110">
        <v>1250</v>
      </c>
      <c r="J641" s="110">
        <v>0</v>
      </c>
      <c r="K641" s="110">
        <v>300</v>
      </c>
      <c r="L641" s="110">
        <v>25</v>
      </c>
      <c r="M641" s="110">
        <v>335</v>
      </c>
      <c r="N641" s="110">
        <v>0</v>
      </c>
    </row>
    <row r="642" spans="1:14" x14ac:dyDescent="0.25">
      <c r="A642">
        <v>140207</v>
      </c>
      <c r="B642" t="s">
        <v>5522</v>
      </c>
      <c r="C642" s="74">
        <v>11</v>
      </c>
      <c r="D642" t="s">
        <v>501</v>
      </c>
      <c r="E642" t="s">
        <v>6329</v>
      </c>
      <c r="F642" t="s">
        <v>6237</v>
      </c>
      <c r="G642" t="s">
        <v>6234</v>
      </c>
      <c r="H642" t="s">
        <v>6330</v>
      </c>
      <c r="I642" s="110">
        <v>0</v>
      </c>
      <c r="J642" s="110">
        <v>0</v>
      </c>
      <c r="K642" s="110">
        <v>0</v>
      </c>
      <c r="L642" s="110">
        <v>0</v>
      </c>
      <c r="M642" s="110">
        <v>0</v>
      </c>
      <c r="N642" s="110">
        <v>0</v>
      </c>
    </row>
    <row r="643" spans="1:14" x14ac:dyDescent="0.25">
      <c r="A643">
        <v>140210</v>
      </c>
      <c r="B643" t="s">
        <v>5522</v>
      </c>
      <c r="C643" s="74">
        <v>11</v>
      </c>
      <c r="D643" t="s">
        <v>501</v>
      </c>
      <c r="E643" t="s">
        <v>905</v>
      </c>
      <c r="F643" t="s">
        <v>906</v>
      </c>
      <c r="G643" t="s">
        <v>6234</v>
      </c>
      <c r="H643" t="s">
        <v>907</v>
      </c>
      <c r="I643" s="110">
        <v>3375</v>
      </c>
      <c r="J643" s="110">
        <v>0</v>
      </c>
      <c r="K643" s="110">
        <v>163</v>
      </c>
      <c r="L643" s="110">
        <v>80</v>
      </c>
      <c r="M643" s="110">
        <v>0</v>
      </c>
      <c r="N643" s="110">
        <v>0</v>
      </c>
    </row>
    <row r="644" spans="1:14" x14ac:dyDescent="0.25">
      <c r="A644">
        <v>140211</v>
      </c>
      <c r="B644" t="s">
        <v>5522</v>
      </c>
      <c r="C644" s="74">
        <v>11</v>
      </c>
      <c r="D644" t="s">
        <v>908</v>
      </c>
      <c r="E644" t="s">
        <v>909</v>
      </c>
      <c r="F644" t="s">
        <v>910</v>
      </c>
      <c r="G644" t="s">
        <v>6234</v>
      </c>
      <c r="H644" t="s">
        <v>156</v>
      </c>
      <c r="I644" s="110">
        <v>0</v>
      </c>
      <c r="J644" s="110">
        <v>95.26</v>
      </c>
      <c r="K644" s="110">
        <v>397</v>
      </c>
      <c r="L644" s="110">
        <v>323.3</v>
      </c>
      <c r="M644" s="110">
        <v>408.25</v>
      </c>
      <c r="N644" s="110">
        <v>390</v>
      </c>
    </row>
    <row r="645" spans="1:14" x14ac:dyDescent="0.25">
      <c r="A645">
        <v>140212</v>
      </c>
      <c r="B645" t="s">
        <v>5522</v>
      </c>
      <c r="C645" s="74">
        <v>11</v>
      </c>
      <c r="D645" t="s">
        <v>911</v>
      </c>
      <c r="E645" t="s">
        <v>912</v>
      </c>
      <c r="F645" t="s">
        <v>913</v>
      </c>
      <c r="G645" t="s">
        <v>6234</v>
      </c>
      <c r="H645" t="s">
        <v>914</v>
      </c>
      <c r="I645" s="110">
        <v>4800</v>
      </c>
      <c r="J645" s="110">
        <v>0</v>
      </c>
      <c r="K645" s="110">
        <v>0</v>
      </c>
      <c r="L645" s="110">
        <v>348</v>
      </c>
      <c r="M645" s="110">
        <v>0</v>
      </c>
      <c r="N645" s="110">
        <v>708</v>
      </c>
    </row>
    <row r="646" spans="1:14" x14ac:dyDescent="0.25">
      <c r="A646">
        <v>140213</v>
      </c>
      <c r="B646" t="s">
        <v>5522</v>
      </c>
      <c r="C646" s="74">
        <v>11</v>
      </c>
      <c r="D646" t="s">
        <v>501</v>
      </c>
      <c r="E646" t="s">
        <v>915</v>
      </c>
      <c r="F646" t="s">
        <v>916</v>
      </c>
      <c r="G646" t="s">
        <v>6234</v>
      </c>
      <c r="H646" t="s">
        <v>917</v>
      </c>
      <c r="I646" s="110">
        <v>221</v>
      </c>
      <c r="J646" s="110">
        <v>0</v>
      </c>
      <c r="K646" s="110">
        <v>433</v>
      </c>
      <c r="L646" s="110">
        <v>0</v>
      </c>
      <c r="M646" s="110">
        <v>0</v>
      </c>
      <c r="N646" s="110">
        <v>0</v>
      </c>
    </row>
    <row r="647" spans="1:14" x14ac:dyDescent="0.25">
      <c r="A647">
        <v>140217</v>
      </c>
      <c r="B647" t="s">
        <v>5522</v>
      </c>
      <c r="C647" s="74">
        <v>11</v>
      </c>
      <c r="D647" t="s">
        <v>501</v>
      </c>
      <c r="E647" t="s">
        <v>918</v>
      </c>
      <c r="F647" t="s">
        <v>919</v>
      </c>
      <c r="G647" t="s">
        <v>6234</v>
      </c>
      <c r="H647" t="s">
        <v>920</v>
      </c>
      <c r="I647" s="110">
        <v>0</v>
      </c>
      <c r="J647" s="110">
        <v>0</v>
      </c>
      <c r="K647" s="110">
        <v>67</v>
      </c>
      <c r="L647" s="110">
        <v>91</v>
      </c>
      <c r="M647" s="110">
        <v>104</v>
      </c>
      <c r="N647" s="110">
        <v>53</v>
      </c>
    </row>
    <row r="648" spans="1:14" x14ac:dyDescent="0.25">
      <c r="A648">
        <v>140218</v>
      </c>
      <c r="B648" t="s">
        <v>5522</v>
      </c>
      <c r="C648" s="74">
        <v>11</v>
      </c>
      <c r="D648" t="s">
        <v>501</v>
      </c>
      <c r="E648" t="s">
        <v>921</v>
      </c>
      <c r="F648" t="s">
        <v>922</v>
      </c>
      <c r="G648" t="s">
        <v>6234</v>
      </c>
      <c r="H648" t="s">
        <v>923</v>
      </c>
      <c r="I648" s="110">
        <v>0</v>
      </c>
      <c r="J648" s="110">
        <v>0</v>
      </c>
      <c r="K648" s="110">
        <v>296</v>
      </c>
      <c r="L648" s="110">
        <v>0</v>
      </c>
      <c r="M648" s="110">
        <v>0</v>
      </c>
      <c r="N648" s="110">
        <v>224</v>
      </c>
    </row>
    <row r="649" spans="1:14" x14ac:dyDescent="0.25">
      <c r="A649">
        <v>140228</v>
      </c>
      <c r="B649" t="s">
        <v>5525</v>
      </c>
      <c r="C649" s="74">
        <v>17</v>
      </c>
      <c r="D649" t="s">
        <v>501</v>
      </c>
      <c r="E649" t="s">
        <v>1873</v>
      </c>
      <c r="F649" t="s">
        <v>1874</v>
      </c>
      <c r="G649" t="s">
        <v>6234</v>
      </c>
      <c r="H649" t="s">
        <v>1875</v>
      </c>
      <c r="I649" s="110">
        <v>9651.8799999999992</v>
      </c>
      <c r="J649" s="110">
        <v>0</v>
      </c>
      <c r="K649" s="110">
        <v>808</v>
      </c>
      <c r="L649" s="110">
        <v>738</v>
      </c>
      <c r="M649" s="110">
        <v>314</v>
      </c>
      <c r="N649" s="110">
        <v>0</v>
      </c>
    </row>
    <row r="650" spans="1:14" x14ac:dyDescent="0.25">
      <c r="A650">
        <v>140229</v>
      </c>
      <c r="B650" t="s">
        <v>5525</v>
      </c>
      <c r="C650" s="74">
        <v>17</v>
      </c>
      <c r="D650" t="s">
        <v>1876</v>
      </c>
      <c r="E650" t="s">
        <v>1877</v>
      </c>
      <c r="F650" t="s">
        <v>1878</v>
      </c>
      <c r="G650" t="s">
        <v>6234</v>
      </c>
      <c r="H650" t="s">
        <v>1879</v>
      </c>
      <c r="I650" s="110">
        <v>150</v>
      </c>
      <c r="J650" s="110">
        <v>0</v>
      </c>
      <c r="K650" s="110">
        <v>232</v>
      </c>
      <c r="L650" s="110">
        <v>0</v>
      </c>
      <c r="M650" s="110">
        <v>0</v>
      </c>
      <c r="N650" s="110">
        <v>0</v>
      </c>
    </row>
    <row r="651" spans="1:14" x14ac:dyDescent="0.25">
      <c r="A651">
        <v>140232</v>
      </c>
      <c r="B651" t="s">
        <v>5522</v>
      </c>
      <c r="C651" s="74">
        <v>11</v>
      </c>
      <c r="D651" t="s">
        <v>924</v>
      </c>
      <c r="E651" t="s">
        <v>925</v>
      </c>
      <c r="F651" t="s">
        <v>879</v>
      </c>
      <c r="G651" t="s">
        <v>6234</v>
      </c>
      <c r="H651" t="s">
        <v>926</v>
      </c>
      <c r="I651" s="110">
        <v>4413.26</v>
      </c>
      <c r="J651" s="110">
        <v>0</v>
      </c>
      <c r="K651" s="110">
        <v>100</v>
      </c>
      <c r="L651" s="110">
        <v>485</v>
      </c>
      <c r="M651" s="110">
        <v>135</v>
      </c>
      <c r="N651" s="110">
        <v>1215</v>
      </c>
    </row>
    <row r="652" spans="1:14" x14ac:dyDescent="0.25">
      <c r="A652">
        <v>140233</v>
      </c>
      <c r="B652" t="s">
        <v>5522</v>
      </c>
      <c r="C652" s="74">
        <v>11</v>
      </c>
      <c r="D652" t="s">
        <v>927</v>
      </c>
      <c r="E652" t="s">
        <v>928</v>
      </c>
      <c r="F652" t="s">
        <v>699</v>
      </c>
      <c r="G652" t="s">
        <v>6234</v>
      </c>
      <c r="H652" t="s">
        <v>929</v>
      </c>
      <c r="I652" s="110">
        <v>0</v>
      </c>
      <c r="J652" s="110">
        <v>0</v>
      </c>
      <c r="K652" s="110">
        <v>75</v>
      </c>
      <c r="L652" s="110">
        <v>0</v>
      </c>
      <c r="M652" s="110">
        <v>0</v>
      </c>
      <c r="N652" s="110">
        <v>0</v>
      </c>
    </row>
    <row r="653" spans="1:14" x14ac:dyDescent="0.25">
      <c r="A653">
        <v>140234</v>
      </c>
      <c r="B653" t="s">
        <v>5522</v>
      </c>
      <c r="C653" s="74">
        <v>11</v>
      </c>
      <c r="D653" t="s">
        <v>6331</v>
      </c>
      <c r="E653" t="s">
        <v>6332</v>
      </c>
      <c r="F653" t="s">
        <v>6333</v>
      </c>
      <c r="G653" t="s">
        <v>6234</v>
      </c>
      <c r="H653" t="s">
        <v>6334</v>
      </c>
      <c r="I653" s="110">
        <v>0</v>
      </c>
      <c r="J653" s="110">
        <v>0</v>
      </c>
      <c r="K653" s="110">
        <v>0</v>
      </c>
      <c r="L653" s="110">
        <v>0</v>
      </c>
      <c r="M653" s="110">
        <v>0</v>
      </c>
      <c r="N653" s="110">
        <v>0</v>
      </c>
    </row>
    <row r="654" spans="1:14" x14ac:dyDescent="0.25">
      <c r="A654">
        <v>140235</v>
      </c>
      <c r="B654" t="s">
        <v>5522</v>
      </c>
      <c r="C654" s="74">
        <v>11</v>
      </c>
      <c r="D654" t="s">
        <v>930</v>
      </c>
      <c r="E654" t="s">
        <v>931</v>
      </c>
      <c r="F654" t="s">
        <v>932</v>
      </c>
      <c r="G654" t="s">
        <v>6234</v>
      </c>
      <c r="H654" t="s">
        <v>435</v>
      </c>
      <c r="I654" s="110">
        <v>700</v>
      </c>
      <c r="J654" s="110">
        <v>0</v>
      </c>
      <c r="K654" s="110">
        <v>0</v>
      </c>
      <c r="L654" s="110">
        <v>0</v>
      </c>
      <c r="M654" s="110">
        <v>0</v>
      </c>
      <c r="N654" s="110">
        <v>0</v>
      </c>
    </row>
    <row r="655" spans="1:14" x14ac:dyDescent="0.25">
      <c r="A655">
        <v>140236</v>
      </c>
      <c r="B655" t="s">
        <v>5525</v>
      </c>
      <c r="C655" s="74">
        <v>17</v>
      </c>
      <c r="D655" t="s">
        <v>1880</v>
      </c>
      <c r="E655" t="s">
        <v>1881</v>
      </c>
      <c r="F655" t="s">
        <v>1882</v>
      </c>
      <c r="G655" t="s">
        <v>6234</v>
      </c>
      <c r="H655" t="s">
        <v>1883</v>
      </c>
      <c r="I655" s="110">
        <v>0</v>
      </c>
      <c r="J655" s="110">
        <v>0</v>
      </c>
      <c r="K655" s="110">
        <v>42</v>
      </c>
      <c r="L655" s="110">
        <v>33</v>
      </c>
      <c r="M655" s="110">
        <v>47</v>
      </c>
      <c r="N655" s="110">
        <v>41</v>
      </c>
    </row>
    <row r="656" spans="1:14" x14ac:dyDescent="0.25">
      <c r="A656">
        <v>140237</v>
      </c>
      <c r="B656" t="s">
        <v>5522</v>
      </c>
      <c r="C656" s="74">
        <v>11</v>
      </c>
      <c r="D656" t="s">
        <v>933</v>
      </c>
      <c r="E656" t="s">
        <v>934</v>
      </c>
      <c r="F656" t="s">
        <v>935</v>
      </c>
      <c r="G656" t="s">
        <v>6234</v>
      </c>
      <c r="H656" t="s">
        <v>936</v>
      </c>
      <c r="I656" s="110">
        <v>1415.84</v>
      </c>
      <c r="J656" s="110">
        <v>0</v>
      </c>
      <c r="K656" s="110">
        <v>5</v>
      </c>
      <c r="L656" s="110">
        <v>125</v>
      </c>
      <c r="M656" s="110">
        <v>0</v>
      </c>
      <c r="N656" s="110">
        <v>135.36000000000001</v>
      </c>
    </row>
    <row r="657" spans="1:14" x14ac:dyDescent="0.25">
      <c r="A657">
        <v>140238</v>
      </c>
      <c r="B657" t="s">
        <v>5522</v>
      </c>
      <c r="C657" s="74">
        <v>11</v>
      </c>
      <c r="D657" t="s">
        <v>6335</v>
      </c>
      <c r="E657" t="s">
        <v>6336</v>
      </c>
      <c r="F657" t="s">
        <v>6337</v>
      </c>
      <c r="G657" t="s">
        <v>6234</v>
      </c>
      <c r="H657" t="s">
        <v>6338</v>
      </c>
      <c r="I657" s="110">
        <v>0</v>
      </c>
      <c r="J657" s="110">
        <v>0</v>
      </c>
      <c r="K657" s="110">
        <v>0</v>
      </c>
      <c r="L657" s="110">
        <v>0</v>
      </c>
      <c r="M657" s="110">
        <v>0</v>
      </c>
      <c r="N657" s="110">
        <v>0</v>
      </c>
    </row>
    <row r="658" spans="1:14" x14ac:dyDescent="0.25">
      <c r="A658">
        <v>140239</v>
      </c>
      <c r="B658" t="s">
        <v>5522</v>
      </c>
      <c r="C658" s="74">
        <v>11</v>
      </c>
      <c r="D658" t="s">
        <v>6339</v>
      </c>
      <c r="E658" t="s">
        <v>6340</v>
      </c>
      <c r="F658" t="s">
        <v>3545</v>
      </c>
      <c r="G658" t="s">
        <v>6234</v>
      </c>
      <c r="H658" t="s">
        <v>6341</v>
      </c>
      <c r="I658" s="110">
        <v>0</v>
      </c>
      <c r="J658" s="110">
        <v>0</v>
      </c>
      <c r="K658" s="110">
        <v>0</v>
      </c>
      <c r="L658" s="110">
        <v>415</v>
      </c>
      <c r="M658" s="110">
        <v>0</v>
      </c>
      <c r="N658" s="110">
        <v>0</v>
      </c>
    </row>
    <row r="659" spans="1:14" x14ac:dyDescent="0.25">
      <c r="A659">
        <v>140241</v>
      </c>
      <c r="B659" t="s">
        <v>5522</v>
      </c>
      <c r="C659" s="74">
        <v>11</v>
      </c>
      <c r="D659" t="s">
        <v>6342</v>
      </c>
      <c r="E659" t="s">
        <v>6343</v>
      </c>
      <c r="F659" t="s">
        <v>841</v>
      </c>
      <c r="G659" t="s">
        <v>6234</v>
      </c>
      <c r="H659" t="s">
        <v>6344</v>
      </c>
      <c r="I659" s="110">
        <v>0</v>
      </c>
      <c r="J659" s="110">
        <v>0</v>
      </c>
      <c r="K659" s="110">
        <v>0</v>
      </c>
      <c r="L659" s="110">
        <v>0</v>
      </c>
      <c r="M659" s="110">
        <v>0</v>
      </c>
      <c r="N659" s="110">
        <v>0</v>
      </c>
    </row>
    <row r="660" spans="1:14" x14ac:dyDescent="0.25">
      <c r="A660">
        <v>140242</v>
      </c>
      <c r="B660" t="s">
        <v>5522</v>
      </c>
      <c r="C660" s="74">
        <v>11</v>
      </c>
      <c r="D660" t="s">
        <v>6345</v>
      </c>
      <c r="E660" t="s">
        <v>6346</v>
      </c>
      <c r="F660" t="s">
        <v>6347</v>
      </c>
      <c r="G660" t="s">
        <v>6234</v>
      </c>
      <c r="H660" t="s">
        <v>6348</v>
      </c>
      <c r="I660" s="110">
        <v>0</v>
      </c>
      <c r="J660" s="110">
        <v>0</v>
      </c>
      <c r="K660" s="110">
        <v>0</v>
      </c>
      <c r="L660" s="110">
        <v>0</v>
      </c>
      <c r="M660" s="110">
        <v>0</v>
      </c>
      <c r="N660" s="110">
        <v>0</v>
      </c>
    </row>
    <row r="661" spans="1:14" x14ac:dyDescent="0.25">
      <c r="A661">
        <v>140249</v>
      </c>
      <c r="B661" t="s">
        <v>5522</v>
      </c>
      <c r="C661" s="74">
        <v>11</v>
      </c>
      <c r="D661" t="s">
        <v>6349</v>
      </c>
      <c r="E661" t="s">
        <v>6350</v>
      </c>
      <c r="F661" t="s">
        <v>6351</v>
      </c>
      <c r="G661" t="s">
        <v>6234</v>
      </c>
      <c r="H661" t="s">
        <v>6352</v>
      </c>
      <c r="I661" s="110">
        <v>0</v>
      </c>
      <c r="J661" s="110">
        <v>0</v>
      </c>
      <c r="K661" s="110">
        <v>0</v>
      </c>
      <c r="L661" s="110">
        <v>0</v>
      </c>
      <c r="M661" s="110">
        <v>0</v>
      </c>
      <c r="N661" s="110">
        <v>0</v>
      </c>
    </row>
    <row r="662" spans="1:14" x14ac:dyDescent="0.25">
      <c r="A662">
        <v>140252</v>
      </c>
      <c r="B662" t="s">
        <v>5522</v>
      </c>
      <c r="C662" s="74">
        <v>11</v>
      </c>
      <c r="D662" t="s">
        <v>6353</v>
      </c>
      <c r="E662" t="s">
        <v>6354</v>
      </c>
      <c r="F662" t="s">
        <v>711</v>
      </c>
      <c r="G662" t="s">
        <v>6234</v>
      </c>
      <c r="H662" t="s">
        <v>6355</v>
      </c>
      <c r="I662" s="110">
        <v>0</v>
      </c>
      <c r="J662" s="110">
        <v>0</v>
      </c>
      <c r="K662" s="110">
        <v>0</v>
      </c>
      <c r="L662" s="110">
        <v>0</v>
      </c>
      <c r="M662" s="110">
        <v>0</v>
      </c>
      <c r="N662" s="110">
        <v>0</v>
      </c>
    </row>
    <row r="663" spans="1:14" x14ac:dyDescent="0.25">
      <c r="A663">
        <v>149011</v>
      </c>
      <c r="B663" t="s">
        <v>5522</v>
      </c>
      <c r="C663" s="74">
        <v>11</v>
      </c>
      <c r="D663" t="s">
        <v>6356</v>
      </c>
      <c r="E663" t="s">
        <v>6357</v>
      </c>
      <c r="F663" t="s">
        <v>667</v>
      </c>
      <c r="G663" t="s">
        <v>6234</v>
      </c>
      <c r="H663" t="s">
        <v>6358</v>
      </c>
      <c r="I663" s="110">
        <v>14559.04</v>
      </c>
      <c r="J663" s="110">
        <v>296.35000000000002</v>
      </c>
      <c r="K663" s="110">
        <v>0</v>
      </c>
      <c r="L663" s="110">
        <v>0</v>
      </c>
      <c r="M663" s="110">
        <v>0</v>
      </c>
      <c r="N663" s="110">
        <v>0</v>
      </c>
    </row>
    <row r="664" spans="1:14" x14ac:dyDescent="0.25">
      <c r="A664">
        <v>150021</v>
      </c>
      <c r="B664" t="s">
        <v>5523</v>
      </c>
      <c r="C664" s="74">
        <v>12</v>
      </c>
      <c r="D664" t="s">
        <v>501</v>
      </c>
      <c r="E664" t="s">
        <v>940</v>
      </c>
      <c r="F664" t="s">
        <v>941</v>
      </c>
      <c r="G664" t="s">
        <v>104</v>
      </c>
      <c r="H664" t="s">
        <v>161</v>
      </c>
      <c r="I664" s="110">
        <v>2564</v>
      </c>
      <c r="J664" s="110">
        <v>0</v>
      </c>
      <c r="K664" s="110">
        <v>115</v>
      </c>
      <c r="L664" s="110">
        <v>0</v>
      </c>
      <c r="M664" s="110">
        <v>189</v>
      </c>
      <c r="N664" s="110">
        <v>372</v>
      </c>
    </row>
    <row r="665" spans="1:14" x14ac:dyDescent="0.25">
      <c r="A665">
        <v>150022</v>
      </c>
      <c r="B665" t="s">
        <v>5523</v>
      </c>
      <c r="C665" s="74">
        <v>12</v>
      </c>
      <c r="D665" t="s">
        <v>728</v>
      </c>
      <c r="E665" t="s">
        <v>942</v>
      </c>
      <c r="F665" t="s">
        <v>943</v>
      </c>
      <c r="G665" t="s">
        <v>104</v>
      </c>
      <c r="H665" t="s">
        <v>944</v>
      </c>
      <c r="I665" s="110">
        <v>6250</v>
      </c>
      <c r="J665" s="110">
        <v>0</v>
      </c>
      <c r="K665" s="110">
        <v>265</v>
      </c>
      <c r="L665" s="110">
        <v>152</v>
      </c>
      <c r="M665" s="110">
        <v>10</v>
      </c>
      <c r="N665" s="110">
        <v>60</v>
      </c>
    </row>
    <row r="666" spans="1:14" x14ac:dyDescent="0.25">
      <c r="A666">
        <v>150023</v>
      </c>
      <c r="B666" t="s">
        <v>5523</v>
      </c>
      <c r="C666" s="74">
        <v>12</v>
      </c>
      <c r="D666" t="s">
        <v>945</v>
      </c>
      <c r="E666" t="s">
        <v>946</v>
      </c>
      <c r="F666" t="s">
        <v>943</v>
      </c>
      <c r="G666" t="s">
        <v>104</v>
      </c>
      <c r="H666" t="s">
        <v>947</v>
      </c>
      <c r="I666" s="110">
        <v>5658.37</v>
      </c>
      <c r="J666" s="110">
        <v>80.349999999999994</v>
      </c>
      <c r="K666" s="110">
        <v>10</v>
      </c>
      <c r="L666" s="110">
        <v>208</v>
      </c>
      <c r="M666" s="110">
        <v>0</v>
      </c>
      <c r="N666" s="110">
        <v>0</v>
      </c>
    </row>
    <row r="667" spans="1:14" x14ac:dyDescent="0.25">
      <c r="A667">
        <v>150026</v>
      </c>
      <c r="B667" t="s">
        <v>5523</v>
      </c>
      <c r="C667" s="74">
        <v>12</v>
      </c>
      <c r="D667" t="s">
        <v>501</v>
      </c>
      <c r="E667" t="s">
        <v>948</v>
      </c>
      <c r="F667" t="s">
        <v>510</v>
      </c>
      <c r="G667" t="s">
        <v>104</v>
      </c>
      <c r="H667" t="s">
        <v>426</v>
      </c>
      <c r="I667" s="110">
        <v>3861.16</v>
      </c>
      <c r="J667" s="110">
        <v>0</v>
      </c>
      <c r="K667" s="110">
        <v>55</v>
      </c>
      <c r="L667" s="110">
        <v>209.8</v>
      </c>
      <c r="M667" s="110">
        <v>0</v>
      </c>
      <c r="N667" s="110">
        <v>0</v>
      </c>
    </row>
    <row r="668" spans="1:14" x14ac:dyDescent="0.25">
      <c r="A668">
        <v>150028</v>
      </c>
      <c r="B668" t="s">
        <v>5523</v>
      </c>
      <c r="C668" s="74">
        <v>12</v>
      </c>
      <c r="D668" t="s">
        <v>501</v>
      </c>
      <c r="E668" t="s">
        <v>6359</v>
      </c>
      <c r="F668" t="s">
        <v>6360</v>
      </c>
      <c r="G668" t="s">
        <v>104</v>
      </c>
      <c r="H668" t="s">
        <v>6361</v>
      </c>
      <c r="I668" s="110">
        <v>0</v>
      </c>
      <c r="J668" s="110">
        <v>0</v>
      </c>
      <c r="K668" s="110">
        <v>116</v>
      </c>
      <c r="L668" s="110">
        <v>181</v>
      </c>
      <c r="M668" s="110">
        <v>243</v>
      </c>
      <c r="N668" s="110">
        <v>144</v>
      </c>
    </row>
    <row r="669" spans="1:14" x14ac:dyDescent="0.25">
      <c r="A669">
        <v>150030</v>
      </c>
      <c r="B669" t="s">
        <v>5523</v>
      </c>
      <c r="C669" s="74">
        <v>12</v>
      </c>
      <c r="D669" t="s">
        <v>501</v>
      </c>
      <c r="E669" t="s">
        <v>949</v>
      </c>
      <c r="F669" t="s">
        <v>950</v>
      </c>
      <c r="G669" t="s">
        <v>104</v>
      </c>
      <c r="H669" t="s">
        <v>951</v>
      </c>
      <c r="I669" s="110">
        <v>8075</v>
      </c>
      <c r="J669" s="110">
        <v>0</v>
      </c>
      <c r="K669" s="110">
        <v>198</v>
      </c>
      <c r="L669" s="110">
        <v>163</v>
      </c>
      <c r="M669" s="110">
        <v>284</v>
      </c>
      <c r="N669" s="110">
        <v>0</v>
      </c>
    </row>
    <row r="670" spans="1:14" x14ac:dyDescent="0.25">
      <c r="A670">
        <v>150031</v>
      </c>
      <c r="B670" t="s">
        <v>5523</v>
      </c>
      <c r="C670" s="74">
        <v>12</v>
      </c>
      <c r="D670" t="s">
        <v>501</v>
      </c>
      <c r="E670" t="s">
        <v>952</v>
      </c>
      <c r="F670" t="s">
        <v>953</v>
      </c>
      <c r="G670" t="s">
        <v>104</v>
      </c>
      <c r="H670" t="s">
        <v>954</v>
      </c>
      <c r="I670" s="110">
        <v>4837.8500000000004</v>
      </c>
      <c r="J670" s="110">
        <v>0</v>
      </c>
      <c r="K670" s="110">
        <v>0</v>
      </c>
      <c r="L670" s="110">
        <v>90</v>
      </c>
      <c r="M670" s="110">
        <v>0</v>
      </c>
      <c r="N670" s="110">
        <v>85</v>
      </c>
    </row>
    <row r="671" spans="1:14" x14ac:dyDescent="0.25">
      <c r="A671">
        <v>150037</v>
      </c>
      <c r="B671" t="s">
        <v>5523</v>
      </c>
      <c r="C671" s="74">
        <v>12</v>
      </c>
      <c r="D671" t="s">
        <v>501</v>
      </c>
      <c r="E671" t="s">
        <v>955</v>
      </c>
      <c r="F671" t="s">
        <v>667</v>
      </c>
      <c r="G671" t="s">
        <v>104</v>
      </c>
      <c r="H671" t="s">
        <v>165</v>
      </c>
      <c r="I671" s="110">
        <v>23655.87</v>
      </c>
      <c r="J671" s="110">
        <v>0</v>
      </c>
      <c r="K671" s="110">
        <v>921</v>
      </c>
      <c r="L671" s="110">
        <v>688</v>
      </c>
      <c r="M671" s="110">
        <v>598.66999999999996</v>
      </c>
      <c r="N671" s="110">
        <v>190</v>
      </c>
    </row>
    <row r="672" spans="1:14" x14ac:dyDescent="0.25">
      <c r="A672">
        <v>150039</v>
      </c>
      <c r="B672" t="s">
        <v>5523</v>
      </c>
      <c r="C672" s="74">
        <v>12</v>
      </c>
      <c r="D672" t="s">
        <v>956</v>
      </c>
      <c r="E672" t="s">
        <v>957</v>
      </c>
      <c r="F672" t="s">
        <v>667</v>
      </c>
      <c r="G672" t="s">
        <v>104</v>
      </c>
      <c r="H672" t="s">
        <v>958</v>
      </c>
      <c r="I672" s="110">
        <v>160</v>
      </c>
      <c r="J672" s="110">
        <v>153.21</v>
      </c>
      <c r="K672" s="110">
        <v>0</v>
      </c>
      <c r="L672" s="110">
        <v>0</v>
      </c>
      <c r="M672" s="110">
        <v>0</v>
      </c>
      <c r="N672" s="110">
        <v>0</v>
      </c>
    </row>
    <row r="673" spans="1:14" x14ac:dyDescent="0.25">
      <c r="A673">
        <v>150040</v>
      </c>
      <c r="B673" t="s">
        <v>5523</v>
      </c>
      <c r="C673" s="74">
        <v>12</v>
      </c>
      <c r="D673" t="s">
        <v>6362</v>
      </c>
      <c r="E673" t="s">
        <v>6363</v>
      </c>
      <c r="F673" t="s">
        <v>6364</v>
      </c>
      <c r="G673" t="s">
        <v>104</v>
      </c>
      <c r="H673" t="s">
        <v>6365</v>
      </c>
      <c r="I673" s="110">
        <v>100</v>
      </c>
      <c r="J673" s="110">
        <v>0</v>
      </c>
      <c r="K673" s="110">
        <v>0</v>
      </c>
      <c r="L673" s="110">
        <v>0</v>
      </c>
      <c r="M673" s="110">
        <v>0</v>
      </c>
      <c r="N673" s="110">
        <v>0</v>
      </c>
    </row>
    <row r="674" spans="1:14" x14ac:dyDescent="0.25">
      <c r="A674">
        <v>150042</v>
      </c>
      <c r="B674" t="s">
        <v>5523</v>
      </c>
      <c r="C674" s="74">
        <v>12</v>
      </c>
      <c r="D674" t="s">
        <v>4751</v>
      </c>
      <c r="E674" t="s">
        <v>6366</v>
      </c>
      <c r="F674" t="s">
        <v>6367</v>
      </c>
      <c r="G674" t="s">
        <v>104</v>
      </c>
      <c r="H674" t="s">
        <v>6368</v>
      </c>
      <c r="I674" s="110">
        <v>0</v>
      </c>
      <c r="J674" s="110">
        <v>0</v>
      </c>
      <c r="K674" s="110">
        <v>0</v>
      </c>
      <c r="L674" s="110">
        <v>0</v>
      </c>
      <c r="M674" s="110">
        <v>0</v>
      </c>
      <c r="N674" s="110">
        <v>0</v>
      </c>
    </row>
    <row r="675" spans="1:14" x14ac:dyDescent="0.25">
      <c r="A675">
        <v>150047</v>
      </c>
      <c r="B675" t="s">
        <v>5523</v>
      </c>
      <c r="C675" s="74">
        <v>12</v>
      </c>
      <c r="D675" t="s">
        <v>959</v>
      </c>
      <c r="E675" t="s">
        <v>960</v>
      </c>
      <c r="F675" t="s">
        <v>961</v>
      </c>
      <c r="G675" t="s">
        <v>104</v>
      </c>
      <c r="H675" t="s">
        <v>962</v>
      </c>
      <c r="I675" s="110">
        <v>3084.62</v>
      </c>
      <c r="J675" s="110">
        <v>0</v>
      </c>
      <c r="K675" s="110">
        <v>71</v>
      </c>
      <c r="L675" s="110">
        <v>95</v>
      </c>
      <c r="M675" s="110">
        <v>50</v>
      </c>
      <c r="N675" s="110">
        <v>87</v>
      </c>
    </row>
    <row r="676" spans="1:14" x14ac:dyDescent="0.25">
      <c r="A676">
        <v>150051</v>
      </c>
      <c r="B676" t="s">
        <v>5523</v>
      </c>
      <c r="C676" s="74">
        <v>12</v>
      </c>
      <c r="D676" t="s">
        <v>4204</v>
      </c>
      <c r="E676" t="s">
        <v>6369</v>
      </c>
      <c r="F676" t="s">
        <v>4206</v>
      </c>
      <c r="G676" t="s">
        <v>104</v>
      </c>
      <c r="H676" t="s">
        <v>6370</v>
      </c>
      <c r="I676" s="110">
        <v>0</v>
      </c>
      <c r="J676" s="110">
        <v>0</v>
      </c>
      <c r="K676" s="110">
        <v>0</v>
      </c>
      <c r="L676" s="110">
        <v>0</v>
      </c>
      <c r="M676" s="110">
        <v>0</v>
      </c>
      <c r="N676" s="110">
        <v>0</v>
      </c>
    </row>
    <row r="677" spans="1:14" x14ac:dyDescent="0.25">
      <c r="A677">
        <v>150052</v>
      </c>
      <c r="B677" t="s">
        <v>5523</v>
      </c>
      <c r="C677" s="74">
        <v>12</v>
      </c>
      <c r="D677" t="s">
        <v>963</v>
      </c>
      <c r="E677" t="s">
        <v>964</v>
      </c>
      <c r="F677" t="s">
        <v>965</v>
      </c>
      <c r="G677" t="s">
        <v>104</v>
      </c>
      <c r="H677" t="s">
        <v>966</v>
      </c>
      <c r="I677" s="110">
        <v>3750.01</v>
      </c>
      <c r="J677" s="110">
        <v>0</v>
      </c>
      <c r="K677" s="110">
        <v>2050</v>
      </c>
      <c r="L677" s="110">
        <v>0</v>
      </c>
      <c r="M677" s="110">
        <v>0</v>
      </c>
      <c r="N677" s="110">
        <v>520</v>
      </c>
    </row>
    <row r="678" spans="1:14" x14ac:dyDescent="0.25">
      <c r="A678">
        <v>150053</v>
      </c>
      <c r="B678" t="s">
        <v>5523</v>
      </c>
      <c r="C678" s="74">
        <v>12</v>
      </c>
      <c r="D678" t="s">
        <v>6371</v>
      </c>
      <c r="E678" t="s">
        <v>3858</v>
      </c>
      <c r="F678" t="s">
        <v>689</v>
      </c>
      <c r="G678" t="s">
        <v>104</v>
      </c>
      <c r="H678" t="s">
        <v>6372</v>
      </c>
      <c r="I678" s="110">
        <v>0</v>
      </c>
      <c r="J678" s="110">
        <v>0</v>
      </c>
      <c r="K678" s="110">
        <v>0</v>
      </c>
      <c r="L678" s="110">
        <v>0</v>
      </c>
      <c r="M678" s="110">
        <v>0</v>
      </c>
      <c r="N678" s="110">
        <v>0</v>
      </c>
    </row>
    <row r="679" spans="1:14" x14ac:dyDescent="0.25">
      <c r="A679">
        <v>150055</v>
      </c>
      <c r="B679" t="s">
        <v>5523</v>
      </c>
      <c r="C679" s="74">
        <v>12</v>
      </c>
      <c r="D679" t="s">
        <v>967</v>
      </c>
      <c r="E679" t="s">
        <v>968</v>
      </c>
      <c r="F679" t="s">
        <v>969</v>
      </c>
      <c r="G679" t="s">
        <v>104</v>
      </c>
      <c r="H679" t="s">
        <v>436</v>
      </c>
      <c r="I679" s="110">
        <v>24</v>
      </c>
      <c r="J679" s="110">
        <v>0</v>
      </c>
      <c r="K679" s="110">
        <v>0</v>
      </c>
      <c r="L679" s="110">
        <v>0</v>
      </c>
      <c r="M679" s="110">
        <v>0</v>
      </c>
      <c r="N679" s="110">
        <v>0</v>
      </c>
    </row>
    <row r="680" spans="1:14" x14ac:dyDescent="0.25">
      <c r="A680">
        <v>150057</v>
      </c>
      <c r="B680" t="s">
        <v>5523</v>
      </c>
      <c r="C680" s="74">
        <v>12</v>
      </c>
      <c r="D680" t="s">
        <v>970</v>
      </c>
      <c r="E680" t="s">
        <v>971</v>
      </c>
      <c r="F680" t="s">
        <v>972</v>
      </c>
      <c r="G680" t="s">
        <v>104</v>
      </c>
      <c r="H680" t="s">
        <v>973</v>
      </c>
      <c r="I680" s="110">
        <v>0</v>
      </c>
      <c r="J680" s="110">
        <v>0</v>
      </c>
      <c r="K680" s="110">
        <v>170</v>
      </c>
      <c r="L680" s="110">
        <v>82</v>
      </c>
      <c r="M680" s="110">
        <v>82.6</v>
      </c>
      <c r="N680" s="110">
        <v>98</v>
      </c>
    </row>
    <row r="681" spans="1:14" x14ac:dyDescent="0.25">
      <c r="A681">
        <v>150064</v>
      </c>
      <c r="B681" t="s">
        <v>5523</v>
      </c>
      <c r="C681" s="74">
        <v>12</v>
      </c>
      <c r="D681" t="s">
        <v>974</v>
      </c>
      <c r="E681" t="s">
        <v>975</v>
      </c>
      <c r="F681" t="s">
        <v>976</v>
      </c>
      <c r="G681" t="s">
        <v>104</v>
      </c>
      <c r="H681" t="s">
        <v>977</v>
      </c>
      <c r="I681" s="110">
        <v>8412.5</v>
      </c>
      <c r="J681" s="110">
        <v>50</v>
      </c>
      <c r="K681" s="110">
        <v>0</v>
      </c>
      <c r="L681" s="110">
        <v>0</v>
      </c>
      <c r="M681" s="110">
        <v>0</v>
      </c>
      <c r="N681" s="110">
        <v>0</v>
      </c>
    </row>
    <row r="682" spans="1:14" x14ac:dyDescent="0.25">
      <c r="A682">
        <v>150065</v>
      </c>
      <c r="B682" t="s">
        <v>5523</v>
      </c>
      <c r="C682" s="74">
        <v>12</v>
      </c>
      <c r="D682" t="s">
        <v>728</v>
      </c>
      <c r="E682" t="s">
        <v>978</v>
      </c>
      <c r="F682" t="s">
        <v>979</v>
      </c>
      <c r="G682" t="s">
        <v>104</v>
      </c>
      <c r="H682" t="s">
        <v>980</v>
      </c>
      <c r="I682" s="110">
        <v>0</v>
      </c>
      <c r="J682" s="110">
        <v>0</v>
      </c>
      <c r="K682" s="110">
        <v>225</v>
      </c>
      <c r="L682" s="110">
        <v>110</v>
      </c>
      <c r="M682" s="110">
        <v>0</v>
      </c>
      <c r="N682" s="110">
        <v>207.5</v>
      </c>
    </row>
    <row r="683" spans="1:14" x14ac:dyDescent="0.25">
      <c r="A683">
        <v>150067</v>
      </c>
      <c r="B683" t="s">
        <v>5523</v>
      </c>
      <c r="C683" s="74">
        <v>12</v>
      </c>
      <c r="D683" t="s">
        <v>6373</v>
      </c>
      <c r="E683" t="s">
        <v>6374</v>
      </c>
      <c r="F683" t="s">
        <v>4234</v>
      </c>
      <c r="G683" t="s">
        <v>104</v>
      </c>
      <c r="H683" t="s">
        <v>6375</v>
      </c>
      <c r="I683" s="110">
        <v>0</v>
      </c>
      <c r="J683" s="110">
        <v>0</v>
      </c>
      <c r="K683" s="110">
        <v>0</v>
      </c>
      <c r="L683" s="110">
        <v>0</v>
      </c>
      <c r="M683" s="110">
        <v>0</v>
      </c>
      <c r="N683" s="110">
        <v>0</v>
      </c>
    </row>
    <row r="684" spans="1:14" x14ac:dyDescent="0.25">
      <c r="A684">
        <v>150068</v>
      </c>
      <c r="B684" t="s">
        <v>5523</v>
      </c>
      <c r="C684" s="74">
        <v>12</v>
      </c>
      <c r="D684" t="s">
        <v>501</v>
      </c>
      <c r="E684" t="s">
        <v>981</v>
      </c>
      <c r="F684" t="s">
        <v>982</v>
      </c>
      <c r="G684" t="s">
        <v>104</v>
      </c>
      <c r="H684" t="s">
        <v>983</v>
      </c>
      <c r="I684" s="110">
        <v>19949.88</v>
      </c>
      <c r="J684" s="110">
        <v>0</v>
      </c>
      <c r="K684" s="110">
        <v>14.14</v>
      </c>
      <c r="L684" s="110">
        <v>79.97</v>
      </c>
      <c r="M684" s="110">
        <v>887</v>
      </c>
      <c r="N684" s="110">
        <v>0</v>
      </c>
    </row>
    <row r="685" spans="1:14" x14ac:dyDescent="0.25">
      <c r="A685">
        <v>150069</v>
      </c>
      <c r="B685" t="s">
        <v>5523</v>
      </c>
      <c r="C685" s="74">
        <v>12</v>
      </c>
      <c r="D685" t="s">
        <v>984</v>
      </c>
      <c r="E685" t="s">
        <v>985</v>
      </c>
      <c r="F685" t="s">
        <v>982</v>
      </c>
      <c r="G685" t="s">
        <v>104</v>
      </c>
      <c r="H685" t="s">
        <v>986</v>
      </c>
      <c r="I685" s="110">
        <v>0</v>
      </c>
      <c r="J685" s="110">
        <v>0</v>
      </c>
      <c r="K685" s="110">
        <v>34</v>
      </c>
      <c r="L685" s="110">
        <v>0</v>
      </c>
      <c r="M685" s="110">
        <v>0</v>
      </c>
      <c r="N685" s="110">
        <v>0</v>
      </c>
    </row>
    <row r="686" spans="1:14" x14ac:dyDescent="0.25">
      <c r="A686">
        <v>150070</v>
      </c>
      <c r="B686" t="s">
        <v>5523</v>
      </c>
      <c r="C686" s="74">
        <v>12</v>
      </c>
      <c r="D686" t="s">
        <v>6376</v>
      </c>
      <c r="E686" t="s">
        <v>6377</v>
      </c>
      <c r="F686" t="s">
        <v>982</v>
      </c>
      <c r="G686" t="s">
        <v>104</v>
      </c>
      <c r="H686" t="s">
        <v>6378</v>
      </c>
      <c r="I686" s="110">
        <v>0</v>
      </c>
      <c r="J686" s="110">
        <v>0</v>
      </c>
      <c r="K686" s="110">
        <v>0</v>
      </c>
      <c r="L686" s="110">
        <v>0</v>
      </c>
      <c r="M686" s="110">
        <v>0</v>
      </c>
      <c r="N686" s="110">
        <v>0</v>
      </c>
    </row>
    <row r="687" spans="1:14" x14ac:dyDescent="0.25">
      <c r="A687">
        <v>150072</v>
      </c>
      <c r="B687" t="s">
        <v>5523</v>
      </c>
      <c r="C687" s="74">
        <v>12</v>
      </c>
      <c r="D687" t="s">
        <v>6379</v>
      </c>
      <c r="E687" t="s">
        <v>6380</v>
      </c>
      <c r="F687" t="s">
        <v>730</v>
      </c>
      <c r="G687" t="s">
        <v>104</v>
      </c>
      <c r="H687" t="s">
        <v>6381</v>
      </c>
      <c r="I687" s="110">
        <v>1075</v>
      </c>
      <c r="J687" s="110">
        <v>0</v>
      </c>
      <c r="K687" s="110">
        <v>209</v>
      </c>
      <c r="L687" s="110">
        <v>95</v>
      </c>
      <c r="M687" s="110">
        <v>243</v>
      </c>
      <c r="N687" s="110">
        <v>355</v>
      </c>
    </row>
    <row r="688" spans="1:14" x14ac:dyDescent="0.25">
      <c r="A688">
        <v>150076</v>
      </c>
      <c r="B688" t="s">
        <v>5523</v>
      </c>
      <c r="C688" s="74">
        <v>12</v>
      </c>
      <c r="D688" t="s">
        <v>501</v>
      </c>
      <c r="E688" t="s">
        <v>987</v>
      </c>
      <c r="F688" t="s">
        <v>988</v>
      </c>
      <c r="G688" t="s">
        <v>104</v>
      </c>
      <c r="H688" t="s">
        <v>989</v>
      </c>
      <c r="I688" s="110">
        <v>396.22</v>
      </c>
      <c r="J688" s="110">
        <v>0</v>
      </c>
      <c r="K688" s="110">
        <v>0</v>
      </c>
      <c r="L688" s="110">
        <v>0</v>
      </c>
      <c r="M688" s="110">
        <v>0</v>
      </c>
      <c r="N688" s="110">
        <v>0</v>
      </c>
    </row>
    <row r="689" spans="1:14" x14ac:dyDescent="0.25">
      <c r="A689">
        <v>150077</v>
      </c>
      <c r="B689" t="s">
        <v>5523</v>
      </c>
      <c r="C689" s="74">
        <v>12</v>
      </c>
      <c r="D689" t="s">
        <v>501</v>
      </c>
      <c r="E689" t="s">
        <v>6382</v>
      </c>
      <c r="F689" t="s">
        <v>6383</v>
      </c>
      <c r="G689" t="s">
        <v>104</v>
      </c>
      <c r="H689" t="s">
        <v>6384</v>
      </c>
      <c r="I689" s="110">
        <v>0</v>
      </c>
      <c r="J689" s="110">
        <v>0</v>
      </c>
      <c r="K689" s="110">
        <v>0</v>
      </c>
      <c r="L689" s="110">
        <v>0</v>
      </c>
      <c r="M689" s="110">
        <v>0</v>
      </c>
      <c r="N689" s="110">
        <v>0</v>
      </c>
    </row>
    <row r="690" spans="1:14" x14ac:dyDescent="0.25">
      <c r="A690">
        <v>150078</v>
      </c>
      <c r="B690" t="s">
        <v>5523</v>
      </c>
      <c r="C690" s="74">
        <v>12</v>
      </c>
      <c r="D690" t="s">
        <v>6385</v>
      </c>
      <c r="E690" t="s">
        <v>3560</v>
      </c>
      <c r="F690" t="s">
        <v>6386</v>
      </c>
      <c r="G690" t="s">
        <v>104</v>
      </c>
      <c r="H690" t="s">
        <v>6387</v>
      </c>
      <c r="I690" s="110">
        <v>0</v>
      </c>
      <c r="J690" s="110">
        <v>0</v>
      </c>
      <c r="K690" s="110">
        <v>0</v>
      </c>
      <c r="L690" s="110">
        <v>0</v>
      </c>
      <c r="M690" s="110">
        <v>0</v>
      </c>
      <c r="N690" s="110">
        <v>0</v>
      </c>
    </row>
    <row r="691" spans="1:14" x14ac:dyDescent="0.25">
      <c r="A691">
        <v>150079</v>
      </c>
      <c r="B691" t="s">
        <v>5523</v>
      </c>
      <c r="C691" s="74">
        <v>12</v>
      </c>
      <c r="D691" t="s">
        <v>728</v>
      </c>
      <c r="E691" t="s">
        <v>6388</v>
      </c>
      <c r="F691" t="s">
        <v>4271</v>
      </c>
      <c r="G691" t="s">
        <v>104</v>
      </c>
      <c r="H691" t="s">
        <v>6389</v>
      </c>
      <c r="I691" s="110">
        <v>0</v>
      </c>
      <c r="J691" s="110">
        <v>0</v>
      </c>
      <c r="K691" s="110">
        <v>0</v>
      </c>
      <c r="L691" s="110">
        <v>0</v>
      </c>
      <c r="M691" s="110">
        <v>343</v>
      </c>
      <c r="N691" s="110">
        <v>0</v>
      </c>
    </row>
    <row r="692" spans="1:14" x14ac:dyDescent="0.25">
      <c r="A692">
        <v>150082</v>
      </c>
      <c r="B692" t="s">
        <v>5523</v>
      </c>
      <c r="C692" s="74">
        <v>12</v>
      </c>
      <c r="D692" t="s">
        <v>990</v>
      </c>
      <c r="E692" t="s">
        <v>991</v>
      </c>
      <c r="F692" t="s">
        <v>992</v>
      </c>
      <c r="G692" t="s">
        <v>104</v>
      </c>
      <c r="H692" t="s">
        <v>993</v>
      </c>
      <c r="I692" s="110">
        <v>5000</v>
      </c>
      <c r="J692" s="110">
        <v>40.770000000000003</v>
      </c>
      <c r="K692" s="110">
        <v>235.71</v>
      </c>
      <c r="L692" s="110">
        <v>200</v>
      </c>
      <c r="M692" s="110">
        <v>0</v>
      </c>
      <c r="N692" s="110">
        <v>0</v>
      </c>
    </row>
    <row r="693" spans="1:14" x14ac:dyDescent="0.25">
      <c r="A693">
        <v>150083</v>
      </c>
      <c r="B693" t="s">
        <v>5523</v>
      </c>
      <c r="C693" s="74">
        <v>12</v>
      </c>
      <c r="D693" t="s">
        <v>994</v>
      </c>
      <c r="E693" t="s">
        <v>995</v>
      </c>
      <c r="F693" t="s">
        <v>992</v>
      </c>
      <c r="G693" t="s">
        <v>104</v>
      </c>
      <c r="H693" t="s">
        <v>996</v>
      </c>
      <c r="I693" s="110">
        <v>5550</v>
      </c>
      <c r="J693" s="110">
        <v>145.41999999999999</v>
      </c>
      <c r="K693" s="110">
        <v>345</v>
      </c>
      <c r="L693" s="110">
        <v>330</v>
      </c>
      <c r="M693" s="110">
        <v>171</v>
      </c>
      <c r="N693" s="110">
        <v>25</v>
      </c>
    </row>
    <row r="694" spans="1:14" x14ac:dyDescent="0.25">
      <c r="A694">
        <v>150084</v>
      </c>
      <c r="B694" t="s">
        <v>5523</v>
      </c>
      <c r="C694" s="74">
        <v>12</v>
      </c>
      <c r="D694" t="s">
        <v>1431</v>
      </c>
      <c r="E694" t="s">
        <v>6390</v>
      </c>
      <c r="F694" t="s">
        <v>992</v>
      </c>
      <c r="G694" t="s">
        <v>104</v>
      </c>
      <c r="H694" t="s">
        <v>6391</v>
      </c>
      <c r="I694" s="110">
        <v>0</v>
      </c>
      <c r="J694" s="110">
        <v>0</v>
      </c>
      <c r="K694" s="110">
        <v>0</v>
      </c>
      <c r="L694" s="110">
        <v>0</v>
      </c>
      <c r="M694" s="110">
        <v>0</v>
      </c>
      <c r="N694" s="110">
        <v>0</v>
      </c>
    </row>
    <row r="695" spans="1:14" x14ac:dyDescent="0.25">
      <c r="A695">
        <v>150089</v>
      </c>
      <c r="B695" t="s">
        <v>5523</v>
      </c>
      <c r="C695" s="74">
        <v>12</v>
      </c>
      <c r="D695" t="s">
        <v>501</v>
      </c>
      <c r="E695" t="s">
        <v>997</v>
      </c>
      <c r="F695" t="s">
        <v>998</v>
      </c>
      <c r="G695" t="s">
        <v>104</v>
      </c>
      <c r="H695" t="s">
        <v>999</v>
      </c>
      <c r="I695" s="110">
        <v>0</v>
      </c>
      <c r="J695" s="110">
        <v>0</v>
      </c>
      <c r="K695" s="110">
        <v>2731</v>
      </c>
      <c r="L695" s="110">
        <v>2681</v>
      </c>
      <c r="M695" s="110">
        <v>2700</v>
      </c>
      <c r="N695" s="110">
        <v>0</v>
      </c>
    </row>
    <row r="696" spans="1:14" x14ac:dyDescent="0.25">
      <c r="A696">
        <v>150090</v>
      </c>
      <c r="B696" t="s">
        <v>5523</v>
      </c>
      <c r="C696" s="74">
        <v>12</v>
      </c>
      <c r="D696" t="s">
        <v>6392</v>
      </c>
      <c r="E696" t="s">
        <v>1302</v>
      </c>
      <c r="F696" t="s">
        <v>6393</v>
      </c>
      <c r="G696" t="s">
        <v>104</v>
      </c>
      <c r="H696" t="s">
        <v>6394</v>
      </c>
      <c r="I696" s="110">
        <v>0</v>
      </c>
      <c r="J696" s="110">
        <v>0</v>
      </c>
      <c r="K696" s="110">
        <v>0</v>
      </c>
      <c r="L696" s="110">
        <v>0</v>
      </c>
      <c r="M696" s="110">
        <v>0</v>
      </c>
      <c r="N696" s="110">
        <v>0</v>
      </c>
    </row>
    <row r="697" spans="1:14" x14ac:dyDescent="0.25">
      <c r="A697">
        <v>150091</v>
      </c>
      <c r="B697" t="s">
        <v>5523</v>
      </c>
      <c r="C697" s="74">
        <v>12</v>
      </c>
      <c r="D697" t="s">
        <v>501</v>
      </c>
      <c r="E697" t="s">
        <v>1000</v>
      </c>
      <c r="F697" t="s">
        <v>1001</v>
      </c>
      <c r="G697" t="s">
        <v>104</v>
      </c>
      <c r="H697" t="s">
        <v>1002</v>
      </c>
      <c r="I697" s="110">
        <v>238</v>
      </c>
      <c r="J697" s="110">
        <v>0</v>
      </c>
      <c r="K697" s="110">
        <v>206.2</v>
      </c>
      <c r="L697" s="110">
        <v>0</v>
      </c>
      <c r="M697" s="110">
        <v>0</v>
      </c>
      <c r="N697" s="110">
        <v>0</v>
      </c>
    </row>
    <row r="698" spans="1:14" x14ac:dyDescent="0.25">
      <c r="A698">
        <v>150092</v>
      </c>
      <c r="B698" t="s">
        <v>5523</v>
      </c>
      <c r="C698" s="74">
        <v>12</v>
      </c>
      <c r="D698" t="s">
        <v>974</v>
      </c>
      <c r="E698" t="s">
        <v>1003</v>
      </c>
      <c r="F698" t="s">
        <v>1001</v>
      </c>
      <c r="G698" t="s">
        <v>104</v>
      </c>
      <c r="H698" t="s">
        <v>1004</v>
      </c>
      <c r="I698" s="110">
        <v>6800</v>
      </c>
      <c r="J698" s="110">
        <v>0</v>
      </c>
      <c r="K698" s="110">
        <v>655</v>
      </c>
      <c r="L698" s="110">
        <v>570</v>
      </c>
      <c r="M698" s="110">
        <v>310</v>
      </c>
      <c r="N698" s="110">
        <v>190</v>
      </c>
    </row>
    <row r="699" spans="1:14" x14ac:dyDescent="0.25">
      <c r="A699">
        <v>150095</v>
      </c>
      <c r="B699" t="s">
        <v>5523</v>
      </c>
      <c r="C699" s="74">
        <v>12</v>
      </c>
      <c r="D699" t="s">
        <v>501</v>
      </c>
      <c r="E699" t="s">
        <v>1005</v>
      </c>
      <c r="F699" t="s">
        <v>1006</v>
      </c>
      <c r="G699" t="s">
        <v>104</v>
      </c>
      <c r="H699" t="s">
        <v>160</v>
      </c>
      <c r="I699" s="110">
        <v>135</v>
      </c>
      <c r="J699" s="110">
        <v>0</v>
      </c>
      <c r="K699" s="110">
        <v>455</v>
      </c>
      <c r="L699" s="110">
        <v>365</v>
      </c>
      <c r="M699" s="110">
        <v>0</v>
      </c>
      <c r="N699" s="110">
        <v>799</v>
      </c>
    </row>
    <row r="700" spans="1:14" x14ac:dyDescent="0.25">
      <c r="A700">
        <v>150096</v>
      </c>
      <c r="B700" t="s">
        <v>5523</v>
      </c>
      <c r="C700" s="74">
        <v>12</v>
      </c>
      <c r="D700" t="s">
        <v>1007</v>
      </c>
      <c r="E700" t="s">
        <v>1008</v>
      </c>
      <c r="F700" t="s">
        <v>1009</v>
      </c>
      <c r="G700" t="s">
        <v>104</v>
      </c>
      <c r="H700" t="s">
        <v>1010</v>
      </c>
      <c r="I700" s="110">
        <v>6030</v>
      </c>
      <c r="J700" s="110">
        <v>283.47000000000003</v>
      </c>
      <c r="K700" s="110">
        <v>352.4</v>
      </c>
      <c r="L700" s="110">
        <v>139.61000000000001</v>
      </c>
      <c r="M700" s="110">
        <v>0</v>
      </c>
      <c r="N700" s="110">
        <v>0</v>
      </c>
    </row>
    <row r="701" spans="1:14" x14ac:dyDescent="0.25">
      <c r="A701">
        <v>150097</v>
      </c>
      <c r="B701" t="s">
        <v>5523</v>
      </c>
      <c r="C701" s="74">
        <v>12</v>
      </c>
      <c r="D701" t="s">
        <v>599</v>
      </c>
      <c r="E701" t="s">
        <v>1011</v>
      </c>
      <c r="F701" t="s">
        <v>1009</v>
      </c>
      <c r="G701" t="s">
        <v>104</v>
      </c>
      <c r="H701" t="s">
        <v>1012</v>
      </c>
      <c r="I701" s="110">
        <v>2115</v>
      </c>
      <c r="J701" s="110">
        <v>148.76</v>
      </c>
      <c r="K701" s="110">
        <v>945</v>
      </c>
      <c r="L701" s="110">
        <v>115</v>
      </c>
      <c r="M701" s="110">
        <v>0</v>
      </c>
      <c r="N701" s="110">
        <v>0</v>
      </c>
    </row>
    <row r="702" spans="1:14" x14ac:dyDescent="0.25">
      <c r="A702">
        <v>150098</v>
      </c>
      <c r="B702" t="s">
        <v>5523</v>
      </c>
      <c r="C702" s="74">
        <v>12</v>
      </c>
      <c r="D702" t="s">
        <v>608</v>
      </c>
      <c r="E702" t="s">
        <v>1013</v>
      </c>
      <c r="F702" t="s">
        <v>1014</v>
      </c>
      <c r="G702" t="s">
        <v>104</v>
      </c>
      <c r="H702" t="s">
        <v>6395</v>
      </c>
      <c r="I702" s="110">
        <v>1323.15</v>
      </c>
      <c r="J702" s="110">
        <v>0</v>
      </c>
      <c r="K702" s="110">
        <v>47</v>
      </c>
      <c r="L702" s="110">
        <v>20</v>
      </c>
      <c r="M702" s="110">
        <v>0</v>
      </c>
      <c r="N702" s="110">
        <v>132</v>
      </c>
    </row>
    <row r="703" spans="1:14" x14ac:dyDescent="0.25">
      <c r="A703">
        <v>150099</v>
      </c>
      <c r="B703" t="s">
        <v>5523</v>
      </c>
      <c r="C703" s="74">
        <v>12</v>
      </c>
      <c r="D703" t="s">
        <v>1015</v>
      </c>
      <c r="E703" t="s">
        <v>1016</v>
      </c>
      <c r="F703" t="s">
        <v>1017</v>
      </c>
      <c r="G703" t="s">
        <v>104</v>
      </c>
      <c r="H703" t="s">
        <v>365</v>
      </c>
      <c r="I703" s="110">
        <v>3330</v>
      </c>
      <c r="J703" s="110">
        <v>0</v>
      </c>
      <c r="K703" s="110">
        <v>221</v>
      </c>
      <c r="L703" s="110">
        <v>228</v>
      </c>
      <c r="M703" s="110">
        <v>0</v>
      </c>
      <c r="N703" s="110">
        <v>0</v>
      </c>
    </row>
    <row r="704" spans="1:14" x14ac:dyDescent="0.25">
      <c r="A704">
        <v>150101</v>
      </c>
      <c r="B704" t="s">
        <v>5523</v>
      </c>
      <c r="C704" s="74">
        <v>12</v>
      </c>
      <c r="D704" t="s">
        <v>619</v>
      </c>
      <c r="E704" t="s">
        <v>6396</v>
      </c>
      <c r="F704" t="s">
        <v>3022</v>
      </c>
      <c r="G704" t="s">
        <v>104</v>
      </c>
      <c r="H704" t="s">
        <v>6397</v>
      </c>
      <c r="I704" s="110">
        <v>0</v>
      </c>
      <c r="J704" s="110">
        <v>0</v>
      </c>
      <c r="K704" s="110">
        <v>0</v>
      </c>
      <c r="L704" s="110">
        <v>0</v>
      </c>
      <c r="M704" s="110">
        <v>0</v>
      </c>
      <c r="N704" s="110">
        <v>0</v>
      </c>
    </row>
    <row r="705" spans="1:14" x14ac:dyDescent="0.25">
      <c r="A705">
        <v>150102</v>
      </c>
      <c r="B705" t="s">
        <v>5523</v>
      </c>
      <c r="C705" s="74">
        <v>12</v>
      </c>
      <c r="D705" t="s">
        <v>501</v>
      </c>
      <c r="E705" t="s">
        <v>1018</v>
      </c>
      <c r="F705" t="s">
        <v>1019</v>
      </c>
      <c r="G705" t="s">
        <v>104</v>
      </c>
      <c r="H705" t="s">
        <v>1020</v>
      </c>
      <c r="I705" s="110">
        <v>1115.23</v>
      </c>
      <c r="J705" s="110">
        <v>288.5</v>
      </c>
      <c r="K705" s="110">
        <v>342</v>
      </c>
      <c r="L705" s="110">
        <v>253</v>
      </c>
      <c r="M705" s="110">
        <v>0</v>
      </c>
      <c r="N705" s="110">
        <v>20</v>
      </c>
    </row>
    <row r="706" spans="1:14" x14ac:dyDescent="0.25">
      <c r="A706">
        <v>150103</v>
      </c>
      <c r="B706" t="s">
        <v>5523</v>
      </c>
      <c r="C706" s="74">
        <v>12</v>
      </c>
      <c r="D706" t="s">
        <v>6398</v>
      </c>
      <c r="E706" t="s">
        <v>6399</v>
      </c>
      <c r="F706" t="s">
        <v>6400</v>
      </c>
      <c r="G706" t="s">
        <v>104</v>
      </c>
      <c r="H706" t="s">
        <v>6401</v>
      </c>
      <c r="I706" s="110">
        <v>0</v>
      </c>
      <c r="J706" s="110">
        <v>0</v>
      </c>
      <c r="K706" s="110">
        <v>0</v>
      </c>
      <c r="L706" s="110">
        <v>0</v>
      </c>
      <c r="M706" s="110">
        <v>0</v>
      </c>
      <c r="N706" s="110">
        <v>0</v>
      </c>
    </row>
    <row r="707" spans="1:14" x14ac:dyDescent="0.25">
      <c r="A707">
        <v>150104</v>
      </c>
      <c r="B707" t="s">
        <v>5523</v>
      </c>
      <c r="C707" s="74">
        <v>12</v>
      </c>
      <c r="D707" t="s">
        <v>501</v>
      </c>
      <c r="E707" t="s">
        <v>1021</v>
      </c>
      <c r="F707" t="s">
        <v>1022</v>
      </c>
      <c r="G707" t="s">
        <v>104</v>
      </c>
      <c r="H707" t="s">
        <v>406</v>
      </c>
      <c r="I707" s="110">
        <v>1362</v>
      </c>
      <c r="J707" s="110">
        <v>94.4</v>
      </c>
      <c r="K707" s="110">
        <v>75</v>
      </c>
      <c r="L707" s="110">
        <v>0</v>
      </c>
      <c r="M707" s="110">
        <v>0</v>
      </c>
      <c r="N707" s="110">
        <v>0</v>
      </c>
    </row>
    <row r="708" spans="1:14" x14ac:dyDescent="0.25">
      <c r="A708">
        <v>150105</v>
      </c>
      <c r="B708" t="s">
        <v>5523</v>
      </c>
      <c r="C708" s="74">
        <v>12</v>
      </c>
      <c r="D708" t="s">
        <v>6402</v>
      </c>
      <c r="E708" t="s">
        <v>6403</v>
      </c>
      <c r="F708" t="s">
        <v>1022</v>
      </c>
      <c r="G708" t="s">
        <v>104</v>
      </c>
      <c r="H708" t="s">
        <v>6404</v>
      </c>
      <c r="I708" s="110">
        <v>0</v>
      </c>
      <c r="J708" s="110">
        <v>0</v>
      </c>
      <c r="K708" s="110">
        <v>0</v>
      </c>
      <c r="L708" s="110">
        <v>0</v>
      </c>
      <c r="M708" s="110">
        <v>0</v>
      </c>
      <c r="N708" s="110">
        <v>0</v>
      </c>
    </row>
    <row r="709" spans="1:14" x14ac:dyDescent="0.25">
      <c r="A709">
        <v>150106</v>
      </c>
      <c r="B709" t="s">
        <v>5523</v>
      </c>
      <c r="C709" s="74">
        <v>12</v>
      </c>
      <c r="D709" t="s">
        <v>1023</v>
      </c>
      <c r="E709" t="s">
        <v>1024</v>
      </c>
      <c r="F709" t="s">
        <v>1025</v>
      </c>
      <c r="G709" t="s">
        <v>104</v>
      </c>
      <c r="H709" t="s">
        <v>1026</v>
      </c>
      <c r="I709" s="110">
        <v>20833.29</v>
      </c>
      <c r="J709" s="110">
        <v>644.45000000000005</v>
      </c>
      <c r="K709" s="110">
        <v>400</v>
      </c>
      <c r="L709" s="110">
        <v>754</v>
      </c>
      <c r="M709" s="110">
        <v>434</v>
      </c>
      <c r="N709" s="110">
        <v>556</v>
      </c>
    </row>
    <row r="710" spans="1:14" x14ac:dyDescent="0.25">
      <c r="A710">
        <v>150107</v>
      </c>
      <c r="B710" t="s">
        <v>5523</v>
      </c>
      <c r="C710" s="74">
        <v>12</v>
      </c>
      <c r="D710" t="s">
        <v>1027</v>
      </c>
      <c r="E710" t="s">
        <v>1028</v>
      </c>
      <c r="F710" t="s">
        <v>1025</v>
      </c>
      <c r="G710" t="s">
        <v>104</v>
      </c>
      <c r="H710" t="s">
        <v>1029</v>
      </c>
      <c r="I710" s="110">
        <v>3769.84</v>
      </c>
      <c r="J710" s="110">
        <v>0</v>
      </c>
      <c r="K710" s="110">
        <v>145</v>
      </c>
      <c r="L710" s="110">
        <v>63.38</v>
      </c>
      <c r="M710" s="110">
        <v>0</v>
      </c>
      <c r="N710" s="110">
        <v>40</v>
      </c>
    </row>
    <row r="711" spans="1:14" x14ac:dyDescent="0.25">
      <c r="A711">
        <v>150108</v>
      </c>
      <c r="B711" t="s">
        <v>5523</v>
      </c>
      <c r="C711" s="74">
        <v>12</v>
      </c>
      <c r="D711" t="s">
        <v>501</v>
      </c>
      <c r="E711" t="s">
        <v>6405</v>
      </c>
      <c r="F711" t="s">
        <v>3480</v>
      </c>
      <c r="G711" t="s">
        <v>104</v>
      </c>
      <c r="H711" t="s">
        <v>6406</v>
      </c>
      <c r="I711" s="110">
        <v>0</v>
      </c>
      <c r="J711" s="110">
        <v>0</v>
      </c>
      <c r="K711" s="110">
        <v>0</v>
      </c>
      <c r="L711" s="110">
        <v>0</v>
      </c>
      <c r="M711" s="110">
        <v>0</v>
      </c>
      <c r="N711" s="110">
        <v>0</v>
      </c>
    </row>
    <row r="712" spans="1:14" x14ac:dyDescent="0.25">
      <c r="A712">
        <v>150112</v>
      </c>
      <c r="B712" t="s">
        <v>5523</v>
      </c>
      <c r="C712" s="74">
        <v>12</v>
      </c>
      <c r="D712" t="s">
        <v>501</v>
      </c>
      <c r="E712" t="s">
        <v>6407</v>
      </c>
      <c r="F712" t="s">
        <v>6408</v>
      </c>
      <c r="G712" t="s">
        <v>104</v>
      </c>
      <c r="H712" t="s">
        <v>6409</v>
      </c>
      <c r="I712" s="110">
        <v>0</v>
      </c>
      <c r="J712" s="110">
        <v>0</v>
      </c>
      <c r="K712" s="110">
        <v>106</v>
      </c>
      <c r="L712" s="110">
        <v>80.14</v>
      </c>
      <c r="M712" s="110">
        <v>0</v>
      </c>
      <c r="N712" s="110">
        <v>0</v>
      </c>
    </row>
    <row r="713" spans="1:14" x14ac:dyDescent="0.25">
      <c r="A713">
        <v>150113</v>
      </c>
      <c r="B713" t="s">
        <v>5523</v>
      </c>
      <c r="C713" s="74">
        <v>12</v>
      </c>
      <c r="D713" t="s">
        <v>501</v>
      </c>
      <c r="E713" t="s">
        <v>1030</v>
      </c>
      <c r="F713" t="s">
        <v>1031</v>
      </c>
      <c r="G713" t="s">
        <v>104</v>
      </c>
      <c r="H713" t="s">
        <v>1032</v>
      </c>
      <c r="I713" s="110">
        <v>1650</v>
      </c>
      <c r="J713" s="110">
        <v>0</v>
      </c>
      <c r="K713" s="110">
        <v>650</v>
      </c>
      <c r="L713" s="110">
        <v>265</v>
      </c>
      <c r="M713" s="110">
        <v>145</v>
      </c>
      <c r="N713" s="110">
        <v>71</v>
      </c>
    </row>
    <row r="714" spans="1:14" x14ac:dyDescent="0.25">
      <c r="A714">
        <v>150114</v>
      </c>
      <c r="B714" t="s">
        <v>5523</v>
      </c>
      <c r="C714" s="74">
        <v>12</v>
      </c>
      <c r="D714" t="s">
        <v>6410</v>
      </c>
      <c r="E714" t="s">
        <v>1021</v>
      </c>
      <c r="F714" t="s">
        <v>6281</v>
      </c>
      <c r="G714" t="s">
        <v>104</v>
      </c>
      <c r="H714" t="s">
        <v>6411</v>
      </c>
      <c r="I714" s="110">
        <v>0</v>
      </c>
      <c r="J714" s="110">
        <v>0</v>
      </c>
      <c r="K714" s="110">
        <v>0</v>
      </c>
      <c r="L714" s="110">
        <v>0</v>
      </c>
      <c r="M714" s="110">
        <v>0</v>
      </c>
      <c r="N714" s="110">
        <v>0</v>
      </c>
    </row>
    <row r="715" spans="1:14" x14ac:dyDescent="0.25">
      <c r="A715">
        <v>150115</v>
      </c>
      <c r="B715" t="s">
        <v>5523</v>
      </c>
      <c r="C715" s="74">
        <v>12</v>
      </c>
      <c r="D715" t="s">
        <v>1033</v>
      </c>
      <c r="E715" t="s">
        <v>1034</v>
      </c>
      <c r="F715" t="s">
        <v>1035</v>
      </c>
      <c r="G715" t="s">
        <v>104</v>
      </c>
      <c r="H715" t="s">
        <v>162</v>
      </c>
      <c r="I715" s="110">
        <v>1384</v>
      </c>
      <c r="J715" s="110">
        <v>0</v>
      </c>
      <c r="K715" s="110">
        <v>59</v>
      </c>
      <c r="L715" s="110">
        <v>0</v>
      </c>
      <c r="M715" s="110">
        <v>8</v>
      </c>
      <c r="N715" s="110">
        <v>0</v>
      </c>
    </row>
    <row r="716" spans="1:14" x14ac:dyDescent="0.25">
      <c r="A716">
        <v>150118</v>
      </c>
      <c r="B716" t="s">
        <v>5523</v>
      </c>
      <c r="C716" s="74">
        <v>12</v>
      </c>
      <c r="D716" t="s">
        <v>6412</v>
      </c>
      <c r="E716" t="s">
        <v>6413</v>
      </c>
      <c r="F716" t="s">
        <v>6414</v>
      </c>
      <c r="G716" t="s">
        <v>104</v>
      </c>
      <c r="H716" t="s">
        <v>6415</v>
      </c>
      <c r="I716" s="110">
        <v>0</v>
      </c>
      <c r="J716" s="110">
        <v>0</v>
      </c>
      <c r="K716" s="110">
        <v>0</v>
      </c>
      <c r="L716" s="110">
        <v>0</v>
      </c>
      <c r="M716" s="110">
        <v>0</v>
      </c>
      <c r="N716" s="110">
        <v>0</v>
      </c>
    </row>
    <row r="717" spans="1:14" x14ac:dyDescent="0.25">
      <c r="A717">
        <v>150120</v>
      </c>
      <c r="B717" t="s">
        <v>5523</v>
      </c>
      <c r="C717" s="74">
        <v>12</v>
      </c>
      <c r="D717" t="s">
        <v>1036</v>
      </c>
      <c r="E717" t="s">
        <v>1037</v>
      </c>
      <c r="F717" t="s">
        <v>1038</v>
      </c>
      <c r="G717" t="s">
        <v>104</v>
      </c>
      <c r="H717" t="s">
        <v>164</v>
      </c>
      <c r="I717" s="110">
        <v>23084</v>
      </c>
      <c r="J717" s="110">
        <v>0</v>
      </c>
      <c r="K717" s="110">
        <v>2797</v>
      </c>
      <c r="L717" s="110">
        <v>50</v>
      </c>
      <c r="M717" s="110">
        <v>0</v>
      </c>
      <c r="N717" s="110">
        <v>80</v>
      </c>
    </row>
    <row r="718" spans="1:14" x14ac:dyDescent="0.25">
      <c r="A718">
        <v>150122</v>
      </c>
      <c r="B718" t="s">
        <v>5523</v>
      </c>
      <c r="C718" s="74">
        <v>12</v>
      </c>
      <c r="D718" t="s">
        <v>6416</v>
      </c>
      <c r="E718" t="s">
        <v>6417</v>
      </c>
      <c r="F718" t="s">
        <v>1038</v>
      </c>
      <c r="G718" t="s">
        <v>104</v>
      </c>
      <c r="H718" t="s">
        <v>6418</v>
      </c>
      <c r="I718" s="110">
        <v>0</v>
      </c>
      <c r="J718" s="110">
        <v>0</v>
      </c>
      <c r="K718" s="110">
        <v>0</v>
      </c>
      <c r="L718" s="110">
        <v>0</v>
      </c>
      <c r="M718" s="110">
        <v>0</v>
      </c>
      <c r="N718" s="110">
        <v>0</v>
      </c>
    </row>
    <row r="719" spans="1:14" x14ac:dyDescent="0.25">
      <c r="A719">
        <v>150125</v>
      </c>
      <c r="B719" t="s">
        <v>5523</v>
      </c>
      <c r="C719" s="74">
        <v>12</v>
      </c>
      <c r="D719" t="s">
        <v>728</v>
      </c>
      <c r="E719" t="s">
        <v>1039</v>
      </c>
      <c r="F719" t="s">
        <v>1038</v>
      </c>
      <c r="G719" t="s">
        <v>104</v>
      </c>
      <c r="H719" t="s">
        <v>1040</v>
      </c>
      <c r="I719" s="110">
        <v>24800.42</v>
      </c>
      <c r="J719" s="110">
        <v>0</v>
      </c>
      <c r="K719" s="110">
        <v>2091.6999999999998</v>
      </c>
      <c r="L719" s="110">
        <v>1201</v>
      </c>
      <c r="M719" s="110">
        <v>125</v>
      </c>
      <c r="N719" s="110">
        <v>150</v>
      </c>
    </row>
    <row r="720" spans="1:14" x14ac:dyDescent="0.25">
      <c r="A720">
        <v>150127</v>
      </c>
      <c r="B720" t="s">
        <v>5523</v>
      </c>
      <c r="C720" s="74">
        <v>12</v>
      </c>
      <c r="D720" t="s">
        <v>1041</v>
      </c>
      <c r="E720" t="s">
        <v>1042</v>
      </c>
      <c r="F720" t="s">
        <v>1038</v>
      </c>
      <c r="G720" t="s">
        <v>104</v>
      </c>
      <c r="H720" t="s">
        <v>1043</v>
      </c>
      <c r="I720" s="110">
        <v>5400</v>
      </c>
      <c r="J720" s="110">
        <v>0</v>
      </c>
      <c r="K720" s="110">
        <v>2450</v>
      </c>
      <c r="L720" s="110">
        <v>205</v>
      </c>
      <c r="M720" s="110">
        <v>0</v>
      </c>
      <c r="N720" s="110">
        <v>0</v>
      </c>
    </row>
    <row r="721" spans="1:14" x14ac:dyDescent="0.25">
      <c r="A721">
        <v>150129</v>
      </c>
      <c r="B721" t="s">
        <v>5523</v>
      </c>
      <c r="C721" s="74">
        <v>12</v>
      </c>
      <c r="D721" t="s">
        <v>1044</v>
      </c>
      <c r="E721" t="s">
        <v>1045</v>
      </c>
      <c r="F721" t="s">
        <v>1038</v>
      </c>
      <c r="G721" t="s">
        <v>104</v>
      </c>
      <c r="H721" t="s">
        <v>1046</v>
      </c>
      <c r="I721" s="110">
        <v>1756.4</v>
      </c>
      <c r="J721" s="110">
        <v>76.89</v>
      </c>
      <c r="K721" s="110">
        <v>45</v>
      </c>
      <c r="L721" s="110">
        <v>0</v>
      </c>
      <c r="M721" s="110">
        <v>155</v>
      </c>
      <c r="N721" s="110">
        <v>222</v>
      </c>
    </row>
    <row r="722" spans="1:14" x14ac:dyDescent="0.25">
      <c r="A722">
        <v>150131</v>
      </c>
      <c r="B722" t="s">
        <v>5523</v>
      </c>
      <c r="C722" s="74">
        <v>12</v>
      </c>
      <c r="D722" t="s">
        <v>1047</v>
      </c>
      <c r="E722" t="s">
        <v>1048</v>
      </c>
      <c r="F722" t="s">
        <v>1038</v>
      </c>
      <c r="G722" t="s">
        <v>104</v>
      </c>
      <c r="H722" t="s">
        <v>1049</v>
      </c>
      <c r="I722" s="110">
        <v>0</v>
      </c>
      <c r="J722" s="110">
        <v>0</v>
      </c>
      <c r="K722" s="110">
        <v>0</v>
      </c>
      <c r="L722" s="110">
        <v>0</v>
      </c>
      <c r="M722" s="110">
        <v>0</v>
      </c>
      <c r="N722" s="110">
        <v>125.81</v>
      </c>
    </row>
    <row r="723" spans="1:14" x14ac:dyDescent="0.25">
      <c r="A723">
        <v>150132</v>
      </c>
      <c r="B723" t="s">
        <v>5523</v>
      </c>
      <c r="C723" s="74">
        <v>12</v>
      </c>
      <c r="D723" t="s">
        <v>4434</v>
      </c>
      <c r="E723" t="s">
        <v>6419</v>
      </c>
      <c r="F723" t="s">
        <v>1038</v>
      </c>
      <c r="G723" t="s">
        <v>104</v>
      </c>
      <c r="H723" t="s">
        <v>6420</v>
      </c>
      <c r="I723" s="110">
        <v>0</v>
      </c>
      <c r="J723" s="110">
        <v>0</v>
      </c>
      <c r="K723" s="110">
        <v>0</v>
      </c>
      <c r="L723" s="110">
        <v>0</v>
      </c>
      <c r="M723" s="110">
        <v>0</v>
      </c>
      <c r="N723" s="110">
        <v>0</v>
      </c>
    </row>
    <row r="724" spans="1:14" x14ac:dyDescent="0.25">
      <c r="A724">
        <v>150133</v>
      </c>
      <c r="B724" t="s">
        <v>5523</v>
      </c>
      <c r="C724" s="74">
        <v>12</v>
      </c>
      <c r="D724" t="s">
        <v>1050</v>
      </c>
      <c r="E724" t="s">
        <v>1051</v>
      </c>
      <c r="F724" t="s">
        <v>1038</v>
      </c>
      <c r="G724" t="s">
        <v>104</v>
      </c>
      <c r="H724" t="s">
        <v>1052</v>
      </c>
      <c r="I724" s="110">
        <v>0</v>
      </c>
      <c r="J724" s="110">
        <v>0</v>
      </c>
      <c r="K724" s="110">
        <v>0</v>
      </c>
      <c r="L724" s="110">
        <v>25</v>
      </c>
      <c r="M724" s="110">
        <v>0</v>
      </c>
      <c r="N724" s="110">
        <v>0</v>
      </c>
    </row>
    <row r="725" spans="1:14" x14ac:dyDescent="0.25">
      <c r="A725">
        <v>250041</v>
      </c>
      <c r="B725" t="s">
        <v>5520</v>
      </c>
      <c r="C725" s="74">
        <v>38</v>
      </c>
      <c r="D725" t="s">
        <v>1736</v>
      </c>
      <c r="E725" t="s">
        <v>6421</v>
      </c>
      <c r="F725" t="s">
        <v>6422</v>
      </c>
      <c r="G725" t="s">
        <v>6206</v>
      </c>
      <c r="H725" t="s">
        <v>6423</v>
      </c>
      <c r="I725" s="110">
        <v>0</v>
      </c>
      <c r="J725" s="110">
        <v>0</v>
      </c>
      <c r="K725" s="110">
        <v>0</v>
      </c>
      <c r="L725" s="110">
        <v>0</v>
      </c>
      <c r="M725" s="110">
        <v>0</v>
      </c>
      <c r="N725" s="110">
        <v>0</v>
      </c>
    </row>
    <row r="726" spans="1:14" x14ac:dyDescent="0.25">
      <c r="A726">
        <v>150135</v>
      </c>
      <c r="B726" t="s">
        <v>5523</v>
      </c>
      <c r="C726" s="74">
        <v>12</v>
      </c>
      <c r="D726" t="s">
        <v>1053</v>
      </c>
      <c r="E726" t="s">
        <v>1054</v>
      </c>
      <c r="F726" t="s">
        <v>1038</v>
      </c>
      <c r="G726" t="s">
        <v>104</v>
      </c>
      <c r="H726" t="s">
        <v>1055</v>
      </c>
      <c r="I726" s="110">
        <v>941.65</v>
      </c>
      <c r="J726" s="110">
        <v>0</v>
      </c>
      <c r="K726" s="110">
        <v>119</v>
      </c>
      <c r="L726" s="110">
        <v>65</v>
      </c>
      <c r="M726" s="110">
        <v>45</v>
      </c>
      <c r="N726" s="110">
        <v>0</v>
      </c>
    </row>
    <row r="727" spans="1:14" x14ac:dyDescent="0.25">
      <c r="A727">
        <v>150136</v>
      </c>
      <c r="B727" t="s">
        <v>5523</v>
      </c>
      <c r="C727" s="74">
        <v>12</v>
      </c>
      <c r="D727" t="s">
        <v>1056</v>
      </c>
      <c r="E727" t="s">
        <v>1057</v>
      </c>
      <c r="F727" t="s">
        <v>1038</v>
      </c>
      <c r="G727" t="s">
        <v>104</v>
      </c>
      <c r="H727" t="s">
        <v>1058</v>
      </c>
      <c r="I727" s="110">
        <v>0</v>
      </c>
      <c r="J727" s="110">
        <v>0</v>
      </c>
      <c r="K727" s="110">
        <v>0</v>
      </c>
      <c r="L727" s="110">
        <v>0</v>
      </c>
      <c r="M727" s="110">
        <v>350</v>
      </c>
      <c r="N727" s="110">
        <v>500</v>
      </c>
    </row>
    <row r="728" spans="1:14" x14ac:dyDescent="0.25">
      <c r="A728">
        <v>150138</v>
      </c>
      <c r="B728" t="s">
        <v>5523</v>
      </c>
      <c r="C728" s="74">
        <v>12</v>
      </c>
      <c r="D728" t="s">
        <v>1059</v>
      </c>
      <c r="E728" t="s">
        <v>1060</v>
      </c>
      <c r="F728" t="s">
        <v>1038</v>
      </c>
      <c r="G728" t="s">
        <v>104</v>
      </c>
      <c r="H728" t="s">
        <v>1061</v>
      </c>
      <c r="I728" s="110">
        <v>10648</v>
      </c>
      <c r="J728" s="110">
        <v>390</v>
      </c>
      <c r="K728" s="110">
        <v>1291</v>
      </c>
      <c r="L728" s="110">
        <v>512.79999999999995</v>
      </c>
      <c r="M728" s="110">
        <v>0</v>
      </c>
      <c r="N728" s="110">
        <v>0</v>
      </c>
    </row>
    <row r="729" spans="1:14" x14ac:dyDescent="0.25">
      <c r="A729">
        <v>150139</v>
      </c>
      <c r="B729" t="s">
        <v>5523</v>
      </c>
      <c r="C729" s="74">
        <v>12</v>
      </c>
      <c r="D729" t="s">
        <v>1062</v>
      </c>
      <c r="E729" t="s">
        <v>1063</v>
      </c>
      <c r="F729" t="s">
        <v>1038</v>
      </c>
      <c r="G729" t="s">
        <v>104</v>
      </c>
      <c r="H729" t="s">
        <v>1064</v>
      </c>
      <c r="I729" s="110">
        <v>0</v>
      </c>
      <c r="J729" s="110">
        <v>0</v>
      </c>
      <c r="K729" s="110">
        <v>140</v>
      </c>
      <c r="L729" s="110">
        <v>0</v>
      </c>
      <c r="M729" s="110">
        <v>0</v>
      </c>
      <c r="N729" s="110">
        <v>0</v>
      </c>
    </row>
    <row r="730" spans="1:14" x14ac:dyDescent="0.25">
      <c r="A730">
        <v>150140</v>
      </c>
      <c r="B730" t="s">
        <v>5523</v>
      </c>
      <c r="C730" s="74">
        <v>12</v>
      </c>
      <c r="D730" t="s">
        <v>1065</v>
      </c>
      <c r="E730" t="s">
        <v>1066</v>
      </c>
      <c r="F730" t="s">
        <v>1038</v>
      </c>
      <c r="G730" t="s">
        <v>104</v>
      </c>
      <c r="H730" t="s">
        <v>1067</v>
      </c>
      <c r="I730" s="110">
        <v>14000</v>
      </c>
      <c r="J730" s="110">
        <v>0</v>
      </c>
      <c r="K730" s="110">
        <v>1800</v>
      </c>
      <c r="L730" s="110">
        <v>0</v>
      </c>
      <c r="M730" s="110">
        <v>0</v>
      </c>
      <c r="N730" s="110">
        <v>0</v>
      </c>
    </row>
    <row r="731" spans="1:14" x14ac:dyDescent="0.25">
      <c r="A731">
        <v>150141</v>
      </c>
      <c r="B731" t="s">
        <v>5523</v>
      </c>
      <c r="C731" s="74">
        <v>12</v>
      </c>
      <c r="D731" t="s">
        <v>1068</v>
      </c>
      <c r="E731" t="s">
        <v>1069</v>
      </c>
      <c r="F731" t="s">
        <v>1038</v>
      </c>
      <c r="G731" t="s">
        <v>104</v>
      </c>
      <c r="H731" t="s">
        <v>1070</v>
      </c>
      <c r="I731" s="110">
        <v>1000</v>
      </c>
      <c r="J731" s="110">
        <v>25</v>
      </c>
      <c r="K731" s="110">
        <v>0</v>
      </c>
      <c r="L731" s="110">
        <v>0</v>
      </c>
      <c r="M731" s="110">
        <v>0</v>
      </c>
      <c r="N731" s="110">
        <v>0</v>
      </c>
    </row>
    <row r="732" spans="1:14" x14ac:dyDescent="0.25">
      <c r="A732">
        <v>150142</v>
      </c>
      <c r="B732" t="s">
        <v>5523</v>
      </c>
      <c r="C732" s="74">
        <v>12</v>
      </c>
      <c r="D732" t="s">
        <v>1071</v>
      </c>
      <c r="E732" t="s">
        <v>1072</v>
      </c>
      <c r="F732" t="s">
        <v>1038</v>
      </c>
      <c r="G732" t="s">
        <v>104</v>
      </c>
      <c r="H732" t="s">
        <v>1073</v>
      </c>
      <c r="I732" s="110">
        <v>9934.7000000000007</v>
      </c>
      <c r="J732" s="110">
        <v>0</v>
      </c>
      <c r="K732" s="110">
        <v>1313</v>
      </c>
      <c r="L732" s="110">
        <v>1275</v>
      </c>
      <c r="M732" s="110">
        <v>50</v>
      </c>
      <c r="N732" s="110">
        <v>3577</v>
      </c>
    </row>
    <row r="733" spans="1:14" x14ac:dyDescent="0.25">
      <c r="A733">
        <v>150143</v>
      </c>
      <c r="B733" t="s">
        <v>5523</v>
      </c>
      <c r="C733" s="74">
        <v>12</v>
      </c>
      <c r="D733" t="s">
        <v>1074</v>
      </c>
      <c r="E733" t="s">
        <v>1075</v>
      </c>
      <c r="F733" t="s">
        <v>1038</v>
      </c>
      <c r="G733" t="s">
        <v>104</v>
      </c>
      <c r="H733" t="s">
        <v>1076</v>
      </c>
      <c r="I733" s="110">
        <v>9536.74</v>
      </c>
      <c r="J733" s="110">
        <v>357</v>
      </c>
      <c r="K733" s="110">
        <v>405</v>
      </c>
      <c r="L733" s="110">
        <v>406</v>
      </c>
      <c r="M733" s="110">
        <v>0</v>
      </c>
      <c r="N733" s="110">
        <v>0</v>
      </c>
    </row>
    <row r="734" spans="1:14" x14ac:dyDescent="0.25">
      <c r="A734">
        <v>150146</v>
      </c>
      <c r="B734" t="s">
        <v>5523</v>
      </c>
      <c r="C734" s="74">
        <v>12</v>
      </c>
      <c r="D734" t="s">
        <v>6424</v>
      </c>
      <c r="E734" t="s">
        <v>6425</v>
      </c>
      <c r="F734" t="s">
        <v>1038</v>
      </c>
      <c r="G734" t="s">
        <v>104</v>
      </c>
      <c r="H734" t="s">
        <v>6426</v>
      </c>
      <c r="I734" s="110">
        <v>0</v>
      </c>
      <c r="J734" s="110">
        <v>0</v>
      </c>
      <c r="K734" s="110">
        <v>0</v>
      </c>
      <c r="L734" s="110">
        <v>0</v>
      </c>
      <c r="M734" s="110">
        <v>0</v>
      </c>
      <c r="N734" s="110">
        <v>0</v>
      </c>
    </row>
    <row r="735" spans="1:14" x14ac:dyDescent="0.25">
      <c r="A735">
        <v>150147</v>
      </c>
      <c r="B735" t="s">
        <v>5523</v>
      </c>
      <c r="C735" s="74">
        <v>12</v>
      </c>
      <c r="D735" t="s">
        <v>6427</v>
      </c>
      <c r="E735" t="s">
        <v>6428</v>
      </c>
      <c r="F735" t="s">
        <v>1038</v>
      </c>
      <c r="G735" t="s">
        <v>104</v>
      </c>
      <c r="H735" t="s">
        <v>6429</v>
      </c>
      <c r="I735" s="110">
        <v>0</v>
      </c>
      <c r="J735" s="110">
        <v>0</v>
      </c>
      <c r="K735" s="110">
        <v>0</v>
      </c>
      <c r="L735" s="110">
        <v>0</v>
      </c>
      <c r="M735" s="110">
        <v>0</v>
      </c>
      <c r="N735" s="110">
        <v>0</v>
      </c>
    </row>
    <row r="736" spans="1:14" x14ac:dyDescent="0.25">
      <c r="A736">
        <v>150149</v>
      </c>
      <c r="B736" t="s">
        <v>5523</v>
      </c>
      <c r="C736" s="74">
        <v>12</v>
      </c>
      <c r="D736" t="s">
        <v>1077</v>
      </c>
      <c r="E736" t="s">
        <v>1078</v>
      </c>
      <c r="F736" t="s">
        <v>1038</v>
      </c>
      <c r="G736" t="s">
        <v>104</v>
      </c>
      <c r="H736" t="s">
        <v>1079</v>
      </c>
      <c r="I736" s="110">
        <v>4750</v>
      </c>
      <c r="J736" s="110">
        <v>71.58</v>
      </c>
      <c r="K736" s="110">
        <v>573</v>
      </c>
      <c r="L736" s="110">
        <v>469</v>
      </c>
      <c r="M736" s="110">
        <v>0</v>
      </c>
      <c r="N736" s="110">
        <v>0</v>
      </c>
    </row>
    <row r="737" spans="1:14" x14ac:dyDescent="0.25">
      <c r="A737">
        <v>150151</v>
      </c>
      <c r="B737" t="s">
        <v>5523</v>
      </c>
      <c r="C737" s="74">
        <v>12</v>
      </c>
      <c r="D737" t="s">
        <v>740</v>
      </c>
      <c r="E737" t="s">
        <v>6430</v>
      </c>
      <c r="F737" t="s">
        <v>1081</v>
      </c>
      <c r="G737" t="s">
        <v>104</v>
      </c>
      <c r="H737" t="s">
        <v>6431</v>
      </c>
      <c r="I737" s="110">
        <v>0</v>
      </c>
      <c r="J737" s="110">
        <v>0</v>
      </c>
      <c r="K737" s="110">
        <v>0</v>
      </c>
      <c r="L737" s="110">
        <v>0</v>
      </c>
      <c r="M737" s="110">
        <v>0</v>
      </c>
      <c r="N737" s="110">
        <v>0</v>
      </c>
    </row>
    <row r="738" spans="1:14" x14ac:dyDescent="0.25">
      <c r="A738">
        <v>150153</v>
      </c>
      <c r="B738" t="s">
        <v>5523</v>
      </c>
      <c r="C738" s="74">
        <v>12</v>
      </c>
      <c r="D738" t="s">
        <v>501</v>
      </c>
      <c r="E738" t="s">
        <v>1080</v>
      </c>
      <c r="F738" t="s">
        <v>1081</v>
      </c>
      <c r="G738" t="s">
        <v>104</v>
      </c>
      <c r="H738" t="s">
        <v>1082</v>
      </c>
      <c r="I738" s="110">
        <v>27572</v>
      </c>
      <c r="J738" s="110">
        <v>0</v>
      </c>
      <c r="K738" s="110">
        <v>439</v>
      </c>
      <c r="L738" s="110">
        <v>237</v>
      </c>
      <c r="M738" s="110">
        <v>0</v>
      </c>
      <c r="N738" s="110">
        <v>0</v>
      </c>
    </row>
    <row r="739" spans="1:14" x14ac:dyDescent="0.25">
      <c r="A739">
        <v>150155</v>
      </c>
      <c r="B739" t="s">
        <v>5523</v>
      </c>
      <c r="C739" s="74">
        <v>12</v>
      </c>
      <c r="D739" t="s">
        <v>1083</v>
      </c>
      <c r="E739" t="s">
        <v>1084</v>
      </c>
      <c r="F739" t="s">
        <v>1085</v>
      </c>
      <c r="G739" t="s">
        <v>104</v>
      </c>
      <c r="H739" t="s">
        <v>1086</v>
      </c>
      <c r="I739" s="110">
        <v>1925.58</v>
      </c>
      <c r="J739" s="110">
        <v>0</v>
      </c>
      <c r="K739" s="110">
        <v>92.5</v>
      </c>
      <c r="L739" s="110">
        <v>91.5</v>
      </c>
      <c r="M739" s="110">
        <v>0</v>
      </c>
      <c r="N739" s="110">
        <v>0</v>
      </c>
    </row>
    <row r="740" spans="1:14" x14ac:dyDescent="0.25">
      <c r="A740">
        <v>150156</v>
      </c>
      <c r="B740" t="s">
        <v>5523</v>
      </c>
      <c r="C740" s="74">
        <v>12</v>
      </c>
      <c r="D740" t="s">
        <v>501</v>
      </c>
      <c r="E740" t="s">
        <v>1087</v>
      </c>
      <c r="F740" t="s">
        <v>1088</v>
      </c>
      <c r="G740" t="s">
        <v>104</v>
      </c>
      <c r="H740" t="s">
        <v>6432</v>
      </c>
      <c r="I740" s="110">
        <v>10150</v>
      </c>
      <c r="J740" s="110">
        <v>90.77</v>
      </c>
      <c r="K740" s="110">
        <v>455</v>
      </c>
      <c r="L740" s="110">
        <v>325</v>
      </c>
      <c r="M740" s="110">
        <v>0</v>
      </c>
      <c r="N740" s="110">
        <v>349.15</v>
      </c>
    </row>
    <row r="741" spans="1:14" x14ac:dyDescent="0.25">
      <c r="A741">
        <v>150157</v>
      </c>
      <c r="B741" t="s">
        <v>5523</v>
      </c>
      <c r="C741" s="74">
        <v>12</v>
      </c>
      <c r="D741" t="s">
        <v>1089</v>
      </c>
      <c r="E741" t="s">
        <v>1090</v>
      </c>
      <c r="F741" t="s">
        <v>1088</v>
      </c>
      <c r="G741" t="s">
        <v>104</v>
      </c>
      <c r="H741" t="s">
        <v>1091</v>
      </c>
      <c r="I741" s="110">
        <v>0</v>
      </c>
      <c r="J741" s="110">
        <v>0</v>
      </c>
      <c r="K741" s="110">
        <v>31.86</v>
      </c>
      <c r="L741" s="110">
        <v>0</v>
      </c>
      <c r="M741" s="110">
        <v>0</v>
      </c>
      <c r="N741" s="110">
        <v>0</v>
      </c>
    </row>
    <row r="742" spans="1:14" x14ac:dyDescent="0.25">
      <c r="A742">
        <v>150158</v>
      </c>
      <c r="B742" t="s">
        <v>5523</v>
      </c>
      <c r="C742" s="74">
        <v>12</v>
      </c>
      <c r="D742" t="s">
        <v>1092</v>
      </c>
      <c r="E742" t="s">
        <v>1093</v>
      </c>
      <c r="F742" t="s">
        <v>1088</v>
      </c>
      <c r="G742" t="s">
        <v>104</v>
      </c>
      <c r="H742" t="s">
        <v>1094</v>
      </c>
      <c r="I742" s="110">
        <v>1643.16</v>
      </c>
      <c r="J742" s="110">
        <v>69.040000000000006</v>
      </c>
      <c r="K742" s="110">
        <v>370</v>
      </c>
      <c r="L742" s="110">
        <v>317</v>
      </c>
      <c r="M742" s="110">
        <v>0</v>
      </c>
      <c r="N742" s="110">
        <v>0</v>
      </c>
    </row>
    <row r="743" spans="1:14" x14ac:dyDescent="0.25">
      <c r="A743">
        <v>150159</v>
      </c>
      <c r="B743" t="s">
        <v>5523</v>
      </c>
      <c r="C743" s="74">
        <v>12</v>
      </c>
      <c r="D743" t="s">
        <v>501</v>
      </c>
      <c r="E743" t="s">
        <v>1095</v>
      </c>
      <c r="F743" t="s">
        <v>526</v>
      </c>
      <c r="G743" t="s">
        <v>104</v>
      </c>
      <c r="H743" t="s">
        <v>1096</v>
      </c>
      <c r="I743" s="110">
        <v>23512.5</v>
      </c>
      <c r="J743" s="110">
        <v>0</v>
      </c>
      <c r="K743" s="110">
        <v>1019.25</v>
      </c>
      <c r="L743" s="110">
        <v>424</v>
      </c>
      <c r="M743" s="110">
        <v>0</v>
      </c>
      <c r="N743" s="110">
        <v>0</v>
      </c>
    </row>
    <row r="744" spans="1:14" x14ac:dyDescent="0.25">
      <c r="A744">
        <v>150162</v>
      </c>
      <c r="B744" t="s">
        <v>5523</v>
      </c>
      <c r="C744" s="74">
        <v>12</v>
      </c>
      <c r="D744" t="s">
        <v>501</v>
      </c>
      <c r="E744" t="s">
        <v>1097</v>
      </c>
      <c r="F744" t="s">
        <v>1098</v>
      </c>
      <c r="G744" t="s">
        <v>104</v>
      </c>
      <c r="H744" t="s">
        <v>1099</v>
      </c>
      <c r="I744" s="110">
        <v>0</v>
      </c>
      <c r="J744" s="110">
        <v>0</v>
      </c>
      <c r="K744" s="110">
        <v>203</v>
      </c>
      <c r="L744" s="110">
        <v>61</v>
      </c>
      <c r="M744" s="110">
        <v>77</v>
      </c>
      <c r="N744" s="110">
        <v>0</v>
      </c>
    </row>
    <row r="745" spans="1:14" x14ac:dyDescent="0.25">
      <c r="A745">
        <v>150163</v>
      </c>
      <c r="B745" t="s">
        <v>5523</v>
      </c>
      <c r="C745" s="74">
        <v>12</v>
      </c>
      <c r="D745" t="s">
        <v>728</v>
      </c>
      <c r="E745" t="s">
        <v>1100</v>
      </c>
      <c r="F745" t="s">
        <v>1101</v>
      </c>
      <c r="G745" t="s">
        <v>104</v>
      </c>
      <c r="H745" t="s">
        <v>1102</v>
      </c>
      <c r="I745" s="110">
        <v>8250</v>
      </c>
      <c r="J745" s="110">
        <v>0</v>
      </c>
      <c r="K745" s="110">
        <v>472</v>
      </c>
      <c r="L745" s="110">
        <v>38</v>
      </c>
      <c r="M745" s="110">
        <v>518</v>
      </c>
      <c r="N745" s="110">
        <v>71</v>
      </c>
    </row>
    <row r="746" spans="1:14" x14ac:dyDescent="0.25">
      <c r="A746">
        <v>150164</v>
      </c>
      <c r="B746" t="s">
        <v>5523</v>
      </c>
      <c r="C746" s="74">
        <v>12</v>
      </c>
      <c r="D746" t="s">
        <v>6433</v>
      </c>
      <c r="E746" t="s">
        <v>6434</v>
      </c>
      <c r="F746" t="s">
        <v>6435</v>
      </c>
      <c r="G746" t="s">
        <v>104</v>
      </c>
      <c r="H746" t="s">
        <v>6436</v>
      </c>
      <c r="I746" s="110">
        <v>0</v>
      </c>
      <c r="J746" s="110">
        <v>0</v>
      </c>
      <c r="K746" s="110">
        <v>0</v>
      </c>
      <c r="L746" s="110">
        <v>0</v>
      </c>
      <c r="M746" s="110">
        <v>0</v>
      </c>
      <c r="N746" s="110">
        <v>0</v>
      </c>
    </row>
    <row r="747" spans="1:14" x14ac:dyDescent="0.25">
      <c r="A747">
        <v>150166</v>
      </c>
      <c r="B747" t="s">
        <v>5523</v>
      </c>
      <c r="C747" s="74">
        <v>12</v>
      </c>
      <c r="D747" t="s">
        <v>1103</v>
      </c>
      <c r="E747" t="s">
        <v>1104</v>
      </c>
      <c r="F747" t="s">
        <v>1105</v>
      </c>
      <c r="G747" t="s">
        <v>104</v>
      </c>
      <c r="H747" t="s">
        <v>1106</v>
      </c>
      <c r="I747" s="110">
        <v>8416.64</v>
      </c>
      <c r="J747" s="110">
        <v>0</v>
      </c>
      <c r="K747" s="110">
        <v>377</v>
      </c>
      <c r="L747" s="110">
        <v>77</v>
      </c>
      <c r="M747" s="110">
        <v>0</v>
      </c>
      <c r="N747" s="110">
        <v>176</v>
      </c>
    </row>
    <row r="748" spans="1:14" x14ac:dyDescent="0.25">
      <c r="A748">
        <v>150170</v>
      </c>
      <c r="B748" t="s">
        <v>5523</v>
      </c>
      <c r="C748" s="74">
        <v>12</v>
      </c>
      <c r="D748" t="s">
        <v>501</v>
      </c>
      <c r="E748" t="s">
        <v>1107</v>
      </c>
      <c r="F748" t="s">
        <v>610</v>
      </c>
      <c r="G748" t="s">
        <v>104</v>
      </c>
      <c r="H748" t="s">
        <v>1108</v>
      </c>
      <c r="I748" s="110">
        <v>3080</v>
      </c>
      <c r="J748" s="110">
        <v>387.93</v>
      </c>
      <c r="K748" s="110">
        <v>520</v>
      </c>
      <c r="L748" s="110">
        <v>110</v>
      </c>
      <c r="M748" s="110">
        <v>0</v>
      </c>
      <c r="N748" s="110">
        <v>0</v>
      </c>
    </row>
    <row r="749" spans="1:14" x14ac:dyDescent="0.25">
      <c r="A749">
        <v>150173</v>
      </c>
      <c r="B749" t="s">
        <v>5523</v>
      </c>
      <c r="C749" s="74">
        <v>12</v>
      </c>
      <c r="D749" t="s">
        <v>501</v>
      </c>
      <c r="E749" t="s">
        <v>1109</v>
      </c>
      <c r="F749" t="s">
        <v>809</v>
      </c>
      <c r="G749" t="s">
        <v>104</v>
      </c>
      <c r="H749" t="s">
        <v>1110</v>
      </c>
      <c r="I749" s="110">
        <v>5285</v>
      </c>
      <c r="J749" s="110">
        <v>0</v>
      </c>
      <c r="K749" s="110">
        <v>558</v>
      </c>
      <c r="L749" s="110">
        <v>0</v>
      </c>
      <c r="M749" s="110">
        <v>0</v>
      </c>
      <c r="N749" s="110">
        <v>0</v>
      </c>
    </row>
    <row r="750" spans="1:14" x14ac:dyDescent="0.25">
      <c r="A750">
        <v>150174</v>
      </c>
      <c r="B750" t="s">
        <v>5523</v>
      </c>
      <c r="C750" s="74">
        <v>12</v>
      </c>
      <c r="D750" t="s">
        <v>1111</v>
      </c>
      <c r="E750" t="s">
        <v>1112</v>
      </c>
      <c r="F750" t="s">
        <v>1113</v>
      </c>
      <c r="G750" t="s">
        <v>104</v>
      </c>
      <c r="H750" t="s">
        <v>163</v>
      </c>
      <c r="I750" s="110">
        <v>0</v>
      </c>
      <c r="J750" s="110">
        <v>0</v>
      </c>
      <c r="K750" s="110">
        <v>97</v>
      </c>
      <c r="L750" s="110">
        <v>188</v>
      </c>
      <c r="M750" s="110">
        <v>0</v>
      </c>
      <c r="N750" s="110">
        <v>0</v>
      </c>
    </row>
    <row r="751" spans="1:14" x14ac:dyDescent="0.25">
      <c r="A751">
        <v>150176</v>
      </c>
      <c r="B751" t="s">
        <v>5523</v>
      </c>
      <c r="C751" s="74">
        <v>12</v>
      </c>
      <c r="D751" t="s">
        <v>501</v>
      </c>
      <c r="E751" t="s">
        <v>1114</v>
      </c>
      <c r="F751" t="s">
        <v>1115</v>
      </c>
      <c r="G751" t="s">
        <v>104</v>
      </c>
      <c r="H751" t="s">
        <v>1116</v>
      </c>
      <c r="I751" s="110">
        <v>10000</v>
      </c>
      <c r="J751" s="110">
        <v>0</v>
      </c>
      <c r="K751" s="110">
        <v>425</v>
      </c>
      <c r="L751" s="110">
        <v>446</v>
      </c>
      <c r="M751" s="110">
        <v>0</v>
      </c>
      <c r="N751" s="110">
        <v>0</v>
      </c>
    </row>
    <row r="752" spans="1:14" x14ac:dyDescent="0.25">
      <c r="A752">
        <v>150177</v>
      </c>
      <c r="B752" t="s">
        <v>5523</v>
      </c>
      <c r="C752" s="74">
        <v>12</v>
      </c>
      <c r="D752" t="s">
        <v>1117</v>
      </c>
      <c r="E752" t="s">
        <v>1118</v>
      </c>
      <c r="F752" t="s">
        <v>1115</v>
      </c>
      <c r="G752" t="s">
        <v>104</v>
      </c>
      <c r="H752" t="s">
        <v>1119</v>
      </c>
      <c r="I752" s="110">
        <v>0</v>
      </c>
      <c r="J752" s="110">
        <v>0</v>
      </c>
      <c r="K752" s="110">
        <v>137</v>
      </c>
      <c r="L752" s="110">
        <v>111</v>
      </c>
      <c r="M752" s="110">
        <v>0</v>
      </c>
      <c r="N752" s="110">
        <v>0</v>
      </c>
    </row>
    <row r="753" spans="1:14" x14ac:dyDescent="0.25">
      <c r="A753">
        <v>150178</v>
      </c>
      <c r="B753" t="s">
        <v>5523</v>
      </c>
      <c r="C753" s="74">
        <v>12</v>
      </c>
      <c r="D753" t="s">
        <v>728</v>
      </c>
      <c r="E753" t="s">
        <v>6437</v>
      </c>
      <c r="F753" t="s">
        <v>6438</v>
      </c>
      <c r="G753" t="s">
        <v>104</v>
      </c>
      <c r="H753" t="s">
        <v>6439</v>
      </c>
      <c r="I753" s="110">
        <v>0</v>
      </c>
      <c r="J753" s="110">
        <v>0</v>
      </c>
      <c r="K753" s="110">
        <v>0</v>
      </c>
      <c r="L753" s="110">
        <v>0</v>
      </c>
      <c r="M753" s="110">
        <v>0</v>
      </c>
      <c r="N753" s="110">
        <v>0</v>
      </c>
    </row>
    <row r="754" spans="1:14" x14ac:dyDescent="0.25">
      <c r="A754">
        <v>150180</v>
      </c>
      <c r="B754" t="s">
        <v>5523</v>
      </c>
      <c r="C754" s="74">
        <v>12</v>
      </c>
      <c r="D754" t="s">
        <v>1120</v>
      </c>
      <c r="E754" t="s">
        <v>1121</v>
      </c>
      <c r="F754" t="s">
        <v>1122</v>
      </c>
      <c r="G754" t="s">
        <v>104</v>
      </c>
      <c r="H754" t="s">
        <v>1123</v>
      </c>
      <c r="I754" s="110">
        <v>595</v>
      </c>
      <c r="J754" s="110">
        <v>97</v>
      </c>
      <c r="K754" s="110">
        <v>0</v>
      </c>
      <c r="L754" s="110">
        <v>0</v>
      </c>
      <c r="M754" s="110">
        <v>0</v>
      </c>
      <c r="N754" s="110">
        <v>0</v>
      </c>
    </row>
    <row r="755" spans="1:14" x14ac:dyDescent="0.25">
      <c r="A755">
        <v>150182</v>
      </c>
      <c r="B755" t="s">
        <v>5523</v>
      </c>
      <c r="C755" s="74">
        <v>12</v>
      </c>
      <c r="D755" t="s">
        <v>6440</v>
      </c>
      <c r="E755" t="s">
        <v>1021</v>
      </c>
      <c r="F755" t="s">
        <v>6441</v>
      </c>
      <c r="G755" t="s">
        <v>104</v>
      </c>
      <c r="H755" t="s">
        <v>6442</v>
      </c>
      <c r="I755" s="110">
        <v>0</v>
      </c>
      <c r="J755" s="110">
        <v>0</v>
      </c>
      <c r="K755" s="110">
        <v>0</v>
      </c>
      <c r="L755" s="110">
        <v>0</v>
      </c>
      <c r="M755" s="110">
        <v>0</v>
      </c>
      <c r="N755" s="110">
        <v>0</v>
      </c>
    </row>
    <row r="756" spans="1:14" x14ac:dyDescent="0.25">
      <c r="A756">
        <v>150183</v>
      </c>
      <c r="B756" t="s">
        <v>5523</v>
      </c>
      <c r="C756" s="74">
        <v>12</v>
      </c>
      <c r="D756" t="s">
        <v>6443</v>
      </c>
      <c r="E756" t="s">
        <v>6444</v>
      </c>
      <c r="F756" t="s">
        <v>5121</v>
      </c>
      <c r="G756" t="s">
        <v>104</v>
      </c>
      <c r="H756" t="s">
        <v>6445</v>
      </c>
      <c r="I756" s="110">
        <v>0</v>
      </c>
      <c r="J756" s="110">
        <v>0</v>
      </c>
      <c r="K756" s="110">
        <v>0</v>
      </c>
      <c r="L756" s="110">
        <v>0</v>
      </c>
      <c r="M756" s="110">
        <v>0</v>
      </c>
      <c r="N756" s="110">
        <v>0</v>
      </c>
    </row>
    <row r="757" spans="1:14" x14ac:dyDescent="0.25">
      <c r="A757">
        <v>150184</v>
      </c>
      <c r="B757" t="s">
        <v>5523</v>
      </c>
      <c r="C757" s="74">
        <v>12</v>
      </c>
      <c r="D757" t="s">
        <v>501</v>
      </c>
      <c r="E757" t="s">
        <v>1124</v>
      </c>
      <c r="F757" t="s">
        <v>1125</v>
      </c>
      <c r="G757" t="s">
        <v>104</v>
      </c>
      <c r="H757" t="s">
        <v>1126</v>
      </c>
      <c r="I757" s="110">
        <v>1057</v>
      </c>
      <c r="J757" s="110">
        <v>150</v>
      </c>
      <c r="K757" s="110">
        <v>97</v>
      </c>
      <c r="L757" s="110">
        <v>10</v>
      </c>
      <c r="M757" s="110">
        <v>0</v>
      </c>
      <c r="N757" s="110">
        <v>45</v>
      </c>
    </row>
    <row r="758" spans="1:14" x14ac:dyDescent="0.25">
      <c r="A758">
        <v>150188</v>
      </c>
      <c r="B758" t="s">
        <v>5523</v>
      </c>
      <c r="C758" s="74">
        <v>12</v>
      </c>
      <c r="D758" t="s">
        <v>4768</v>
      </c>
      <c r="E758" t="s">
        <v>6446</v>
      </c>
      <c r="F758" t="s">
        <v>6447</v>
      </c>
      <c r="G758" t="s">
        <v>104</v>
      </c>
      <c r="H758" t="s">
        <v>6448</v>
      </c>
      <c r="I758" s="110">
        <v>1500</v>
      </c>
      <c r="J758" s="110">
        <v>0</v>
      </c>
      <c r="K758" s="110">
        <v>115</v>
      </c>
      <c r="L758" s="110">
        <v>220</v>
      </c>
      <c r="M758" s="110">
        <v>0</v>
      </c>
      <c r="N758" s="110">
        <v>0</v>
      </c>
    </row>
    <row r="759" spans="1:14" x14ac:dyDescent="0.25">
      <c r="A759">
        <v>150189</v>
      </c>
      <c r="B759" t="s">
        <v>5523</v>
      </c>
      <c r="C759" s="74">
        <v>12</v>
      </c>
      <c r="D759" t="s">
        <v>501</v>
      </c>
      <c r="E759" t="s">
        <v>1127</v>
      </c>
      <c r="F759" t="s">
        <v>1128</v>
      </c>
      <c r="G759" t="s">
        <v>104</v>
      </c>
      <c r="H759" t="s">
        <v>1129</v>
      </c>
      <c r="I759" s="110">
        <v>1350</v>
      </c>
      <c r="J759" s="110">
        <v>0</v>
      </c>
      <c r="K759" s="110">
        <v>70</v>
      </c>
      <c r="L759" s="110">
        <v>141</v>
      </c>
      <c r="M759" s="110">
        <v>45</v>
      </c>
      <c r="N759" s="110">
        <v>245</v>
      </c>
    </row>
    <row r="760" spans="1:14" x14ac:dyDescent="0.25">
      <c r="A760">
        <v>150191</v>
      </c>
      <c r="B760" t="s">
        <v>5523</v>
      </c>
      <c r="C760" s="74">
        <v>12</v>
      </c>
      <c r="D760" t="s">
        <v>1130</v>
      </c>
      <c r="E760" t="s">
        <v>1131</v>
      </c>
      <c r="F760" t="s">
        <v>1132</v>
      </c>
      <c r="G760" t="s">
        <v>104</v>
      </c>
      <c r="H760" t="s">
        <v>1133</v>
      </c>
      <c r="I760" s="110">
        <v>4500</v>
      </c>
      <c r="J760" s="110">
        <v>0</v>
      </c>
      <c r="K760" s="110">
        <v>362</v>
      </c>
      <c r="L760" s="110">
        <v>512</v>
      </c>
      <c r="M760" s="110">
        <v>0</v>
      </c>
      <c r="N760" s="110">
        <v>0</v>
      </c>
    </row>
    <row r="761" spans="1:14" x14ac:dyDescent="0.25">
      <c r="A761">
        <v>150192</v>
      </c>
      <c r="B761" t="s">
        <v>5523</v>
      </c>
      <c r="C761" s="74">
        <v>12</v>
      </c>
      <c r="D761" t="s">
        <v>1134</v>
      </c>
      <c r="E761" t="s">
        <v>1135</v>
      </c>
      <c r="F761" t="s">
        <v>1136</v>
      </c>
      <c r="G761" t="s">
        <v>104</v>
      </c>
      <c r="H761" t="s">
        <v>1137</v>
      </c>
      <c r="I761" s="110">
        <v>0</v>
      </c>
      <c r="J761" s="110">
        <v>0</v>
      </c>
      <c r="K761" s="110">
        <v>50</v>
      </c>
      <c r="L761" s="110">
        <v>0</v>
      </c>
      <c r="M761" s="110">
        <v>0</v>
      </c>
      <c r="N761" s="110">
        <v>20</v>
      </c>
    </row>
    <row r="762" spans="1:14" x14ac:dyDescent="0.25">
      <c r="A762">
        <v>150195</v>
      </c>
      <c r="B762" t="s">
        <v>5523</v>
      </c>
      <c r="C762" s="74">
        <v>12</v>
      </c>
      <c r="D762" t="s">
        <v>728</v>
      </c>
      <c r="E762" t="s">
        <v>1138</v>
      </c>
      <c r="F762" t="s">
        <v>1139</v>
      </c>
      <c r="G762" t="s">
        <v>104</v>
      </c>
      <c r="H762" t="s">
        <v>1140</v>
      </c>
      <c r="I762" s="110">
        <v>24200</v>
      </c>
      <c r="J762" s="110">
        <v>1158.57</v>
      </c>
      <c r="K762" s="110">
        <v>840</v>
      </c>
      <c r="L762" s="110">
        <v>748</v>
      </c>
      <c r="M762" s="110">
        <v>738</v>
      </c>
      <c r="N762" s="110">
        <v>10</v>
      </c>
    </row>
    <row r="763" spans="1:14" x14ac:dyDescent="0.25">
      <c r="A763">
        <v>150196</v>
      </c>
      <c r="B763" t="s">
        <v>5523</v>
      </c>
      <c r="C763" s="74">
        <v>12</v>
      </c>
      <c r="D763" t="s">
        <v>1141</v>
      </c>
      <c r="E763" t="s">
        <v>1142</v>
      </c>
      <c r="F763" t="s">
        <v>1139</v>
      </c>
      <c r="G763" t="s">
        <v>104</v>
      </c>
      <c r="H763" t="s">
        <v>1143</v>
      </c>
      <c r="I763" s="110">
        <v>0</v>
      </c>
      <c r="J763" s="110">
        <v>628</v>
      </c>
      <c r="K763" s="110">
        <v>135</v>
      </c>
      <c r="L763" s="110">
        <v>0</v>
      </c>
      <c r="M763" s="110">
        <v>0</v>
      </c>
      <c r="N763" s="110">
        <v>0</v>
      </c>
    </row>
    <row r="764" spans="1:14" x14ac:dyDescent="0.25">
      <c r="A764">
        <v>150199</v>
      </c>
      <c r="B764" t="s">
        <v>5523</v>
      </c>
      <c r="C764" s="74">
        <v>12</v>
      </c>
      <c r="D764" t="s">
        <v>501</v>
      </c>
      <c r="E764" t="s">
        <v>6449</v>
      </c>
      <c r="F764" t="s">
        <v>4592</v>
      </c>
      <c r="G764" t="s">
        <v>104</v>
      </c>
      <c r="H764" t="s">
        <v>6450</v>
      </c>
      <c r="I764" s="110">
        <v>0</v>
      </c>
      <c r="J764" s="110">
        <v>0</v>
      </c>
      <c r="K764" s="110">
        <v>14</v>
      </c>
      <c r="L764" s="110">
        <v>20</v>
      </c>
      <c r="M764" s="110">
        <v>0</v>
      </c>
      <c r="N764" s="110">
        <v>0</v>
      </c>
    </row>
    <row r="765" spans="1:14" x14ac:dyDescent="0.25">
      <c r="A765">
        <v>150200</v>
      </c>
      <c r="B765" t="s">
        <v>5523</v>
      </c>
      <c r="C765" s="74">
        <v>12</v>
      </c>
      <c r="D765" t="s">
        <v>1144</v>
      </c>
      <c r="E765" t="s">
        <v>1145</v>
      </c>
      <c r="F765" t="s">
        <v>1146</v>
      </c>
      <c r="G765" t="s">
        <v>104</v>
      </c>
      <c r="H765" t="s">
        <v>1147</v>
      </c>
      <c r="I765" s="110">
        <v>0</v>
      </c>
      <c r="J765" s="110">
        <v>0</v>
      </c>
      <c r="K765" s="110">
        <v>235</v>
      </c>
      <c r="L765" s="110">
        <v>260</v>
      </c>
      <c r="M765" s="110">
        <v>0</v>
      </c>
      <c r="N765" s="110">
        <v>0</v>
      </c>
    </row>
    <row r="766" spans="1:14" x14ac:dyDescent="0.25">
      <c r="A766">
        <v>150201</v>
      </c>
      <c r="B766" t="s">
        <v>5523</v>
      </c>
      <c r="C766" s="74">
        <v>12</v>
      </c>
      <c r="D766" t="s">
        <v>6451</v>
      </c>
      <c r="E766" t="s">
        <v>6027</v>
      </c>
      <c r="F766" t="s">
        <v>6452</v>
      </c>
      <c r="G766" t="s">
        <v>104</v>
      </c>
      <c r="H766" t="s">
        <v>6453</v>
      </c>
      <c r="I766" s="110">
        <v>0</v>
      </c>
      <c r="J766" s="110">
        <v>0</v>
      </c>
      <c r="K766" s="110">
        <v>0</v>
      </c>
      <c r="L766" s="110">
        <v>0</v>
      </c>
      <c r="M766" s="110">
        <v>0</v>
      </c>
      <c r="N766" s="110">
        <v>0</v>
      </c>
    </row>
    <row r="767" spans="1:14" x14ac:dyDescent="0.25">
      <c r="A767">
        <v>150204</v>
      </c>
      <c r="B767" t="s">
        <v>5523</v>
      </c>
      <c r="C767" s="74">
        <v>12</v>
      </c>
      <c r="D767" t="s">
        <v>501</v>
      </c>
      <c r="E767" t="s">
        <v>1148</v>
      </c>
      <c r="F767" t="s">
        <v>1149</v>
      </c>
      <c r="G767" t="s">
        <v>104</v>
      </c>
      <c r="H767" t="s">
        <v>1150</v>
      </c>
      <c r="I767" s="110">
        <v>0</v>
      </c>
      <c r="J767" s="110">
        <v>572.28</v>
      </c>
      <c r="K767" s="110">
        <v>850</v>
      </c>
      <c r="L767" s="110">
        <v>151</v>
      </c>
      <c r="M767" s="110">
        <v>50</v>
      </c>
      <c r="N767" s="110">
        <v>422.05</v>
      </c>
    </row>
    <row r="768" spans="1:14" x14ac:dyDescent="0.25">
      <c r="A768">
        <v>150208</v>
      </c>
      <c r="B768" t="s">
        <v>5523</v>
      </c>
      <c r="C768" s="74">
        <v>12</v>
      </c>
      <c r="D768" t="s">
        <v>501</v>
      </c>
      <c r="E768" t="s">
        <v>3339</v>
      </c>
      <c r="F768" t="s">
        <v>6454</v>
      </c>
      <c r="G768" t="s">
        <v>104</v>
      </c>
      <c r="H768" t="s">
        <v>6455</v>
      </c>
      <c r="I768" s="110">
        <v>0</v>
      </c>
      <c r="J768" s="110">
        <v>0</v>
      </c>
      <c r="K768" s="110">
        <v>0</v>
      </c>
      <c r="L768" s="110">
        <v>0</v>
      </c>
      <c r="M768" s="110">
        <v>0</v>
      </c>
      <c r="N768" s="110">
        <v>0</v>
      </c>
    </row>
    <row r="769" spans="1:14" x14ac:dyDescent="0.25">
      <c r="A769">
        <v>150209</v>
      </c>
      <c r="B769" t="s">
        <v>5523</v>
      </c>
      <c r="C769" s="74">
        <v>12</v>
      </c>
      <c r="D769" t="s">
        <v>1151</v>
      </c>
      <c r="E769" t="s">
        <v>1152</v>
      </c>
      <c r="F769" t="s">
        <v>1153</v>
      </c>
      <c r="G769" t="s">
        <v>104</v>
      </c>
      <c r="H769" t="s">
        <v>437</v>
      </c>
      <c r="I769" s="110">
        <v>0</v>
      </c>
      <c r="J769" s="110">
        <v>120.55</v>
      </c>
      <c r="K769" s="110">
        <v>151</v>
      </c>
      <c r="L769" s="110">
        <v>76</v>
      </c>
      <c r="M769" s="110">
        <v>60</v>
      </c>
      <c r="N769" s="110">
        <v>0</v>
      </c>
    </row>
    <row r="770" spans="1:14" x14ac:dyDescent="0.25">
      <c r="A770">
        <v>150212</v>
      </c>
      <c r="B770" t="s">
        <v>5523</v>
      </c>
      <c r="C770" s="74">
        <v>12</v>
      </c>
      <c r="D770" t="s">
        <v>1154</v>
      </c>
      <c r="E770" t="s">
        <v>1155</v>
      </c>
      <c r="F770" t="s">
        <v>1156</v>
      </c>
      <c r="G770" t="s">
        <v>104</v>
      </c>
      <c r="H770" t="s">
        <v>1157</v>
      </c>
      <c r="I770" s="110">
        <v>0</v>
      </c>
      <c r="J770" s="110">
        <v>0</v>
      </c>
      <c r="K770" s="110">
        <v>0</v>
      </c>
      <c r="L770" s="110">
        <v>12</v>
      </c>
      <c r="M770" s="110">
        <v>0</v>
      </c>
      <c r="N770" s="110">
        <v>0</v>
      </c>
    </row>
    <row r="771" spans="1:14" x14ac:dyDescent="0.25">
      <c r="A771">
        <v>150214</v>
      </c>
      <c r="B771" t="s">
        <v>5523</v>
      </c>
      <c r="C771" s="74">
        <v>12</v>
      </c>
      <c r="D771" t="s">
        <v>501</v>
      </c>
      <c r="E771" t="s">
        <v>6456</v>
      </c>
      <c r="F771" t="s">
        <v>6457</v>
      </c>
      <c r="G771" t="s">
        <v>104</v>
      </c>
      <c r="H771" t="s">
        <v>6458</v>
      </c>
      <c r="I771" s="110">
        <v>0</v>
      </c>
      <c r="J771" s="110">
        <v>0</v>
      </c>
      <c r="K771" s="110">
        <v>0</v>
      </c>
      <c r="L771" s="110">
        <v>0</v>
      </c>
      <c r="M771" s="110">
        <v>0</v>
      </c>
      <c r="N771" s="110">
        <v>0</v>
      </c>
    </row>
    <row r="772" spans="1:14" x14ac:dyDescent="0.25">
      <c r="A772">
        <v>150215</v>
      </c>
      <c r="B772" t="s">
        <v>5523</v>
      </c>
      <c r="C772" s="74">
        <v>12</v>
      </c>
      <c r="D772" t="s">
        <v>1158</v>
      </c>
      <c r="E772" t="s">
        <v>1159</v>
      </c>
      <c r="F772" t="s">
        <v>1160</v>
      </c>
      <c r="G772" t="s">
        <v>104</v>
      </c>
      <c r="H772" t="s">
        <v>1161</v>
      </c>
      <c r="I772" s="110">
        <v>9766.43</v>
      </c>
      <c r="J772" s="110">
        <v>231.24</v>
      </c>
      <c r="K772" s="110">
        <v>487</v>
      </c>
      <c r="L772" s="110">
        <v>258</v>
      </c>
      <c r="M772" s="110">
        <v>0</v>
      </c>
      <c r="N772" s="110">
        <v>134</v>
      </c>
    </row>
    <row r="773" spans="1:14" x14ac:dyDescent="0.25">
      <c r="A773">
        <v>150216</v>
      </c>
      <c r="B773" t="s">
        <v>5523</v>
      </c>
      <c r="C773" s="74">
        <v>12</v>
      </c>
      <c r="D773" t="s">
        <v>1162</v>
      </c>
      <c r="E773" t="s">
        <v>1163</v>
      </c>
      <c r="F773" t="s">
        <v>1164</v>
      </c>
      <c r="G773" t="s">
        <v>104</v>
      </c>
      <c r="H773" t="s">
        <v>1165</v>
      </c>
      <c r="I773" s="110">
        <v>4659.3500000000004</v>
      </c>
      <c r="J773" s="110">
        <v>0</v>
      </c>
      <c r="K773" s="110">
        <v>384</v>
      </c>
      <c r="L773" s="110">
        <v>273</v>
      </c>
      <c r="M773" s="110">
        <v>0</v>
      </c>
      <c r="N773" s="110">
        <v>51</v>
      </c>
    </row>
    <row r="774" spans="1:14" x14ac:dyDescent="0.25">
      <c r="A774">
        <v>150217</v>
      </c>
      <c r="B774" t="s">
        <v>5523</v>
      </c>
      <c r="C774" s="74">
        <v>12</v>
      </c>
      <c r="D774" t="s">
        <v>1166</v>
      </c>
      <c r="E774" t="s">
        <v>1167</v>
      </c>
      <c r="F774" t="s">
        <v>1168</v>
      </c>
      <c r="G774" t="s">
        <v>104</v>
      </c>
      <c r="H774" t="s">
        <v>166</v>
      </c>
      <c r="I774" s="110">
        <v>960</v>
      </c>
      <c r="J774" s="110">
        <v>0</v>
      </c>
      <c r="K774" s="110">
        <v>135</v>
      </c>
      <c r="L774" s="110">
        <v>170</v>
      </c>
      <c r="M774" s="110">
        <v>0</v>
      </c>
      <c r="N774" s="110">
        <v>145</v>
      </c>
    </row>
    <row r="775" spans="1:14" x14ac:dyDescent="0.25">
      <c r="A775">
        <v>150218</v>
      </c>
      <c r="B775" t="s">
        <v>5523</v>
      </c>
      <c r="C775" s="74">
        <v>12</v>
      </c>
      <c r="D775" t="s">
        <v>1169</v>
      </c>
      <c r="E775" t="s">
        <v>1170</v>
      </c>
      <c r="F775" t="s">
        <v>855</v>
      </c>
      <c r="G775" t="s">
        <v>104</v>
      </c>
      <c r="H775" t="s">
        <v>1171</v>
      </c>
      <c r="I775" s="110">
        <v>4240</v>
      </c>
      <c r="J775" s="110">
        <v>0</v>
      </c>
      <c r="K775" s="110">
        <v>313.29000000000002</v>
      </c>
      <c r="L775" s="110">
        <v>204</v>
      </c>
      <c r="M775" s="110">
        <v>0</v>
      </c>
      <c r="N775" s="110">
        <v>0</v>
      </c>
    </row>
    <row r="776" spans="1:14" x14ac:dyDescent="0.25">
      <c r="A776">
        <v>150220</v>
      </c>
      <c r="B776" t="s">
        <v>5523</v>
      </c>
      <c r="C776" s="74">
        <v>12</v>
      </c>
      <c r="D776" t="s">
        <v>501</v>
      </c>
      <c r="E776" t="s">
        <v>1172</v>
      </c>
      <c r="F776" t="s">
        <v>1173</v>
      </c>
      <c r="G776" t="s">
        <v>104</v>
      </c>
      <c r="H776" t="s">
        <v>1174</v>
      </c>
      <c r="I776" s="110">
        <v>0</v>
      </c>
      <c r="J776" s="110">
        <v>73.55</v>
      </c>
      <c r="K776" s="110">
        <v>0</v>
      </c>
      <c r="L776" s="110">
        <v>0</v>
      </c>
      <c r="M776" s="110">
        <v>0</v>
      </c>
      <c r="N776" s="110">
        <v>0</v>
      </c>
    </row>
    <row r="777" spans="1:14" x14ac:dyDescent="0.25">
      <c r="A777">
        <v>150221</v>
      </c>
      <c r="B777" t="s">
        <v>5523</v>
      </c>
      <c r="C777" s="74">
        <v>12</v>
      </c>
      <c r="D777" t="s">
        <v>501</v>
      </c>
      <c r="E777" t="s">
        <v>1175</v>
      </c>
      <c r="F777" t="s">
        <v>1176</v>
      </c>
      <c r="G777" t="s">
        <v>104</v>
      </c>
      <c r="H777" t="s">
        <v>1177</v>
      </c>
      <c r="I777" s="110">
        <v>4722.7700000000004</v>
      </c>
      <c r="J777" s="110">
        <v>160.82</v>
      </c>
      <c r="K777" s="110">
        <v>207</v>
      </c>
      <c r="L777" s="110">
        <v>95</v>
      </c>
      <c r="M777" s="110">
        <v>0</v>
      </c>
      <c r="N777" s="110">
        <v>0</v>
      </c>
    </row>
    <row r="778" spans="1:14" x14ac:dyDescent="0.25">
      <c r="A778">
        <v>150224</v>
      </c>
      <c r="B778" t="s">
        <v>5523</v>
      </c>
      <c r="C778" s="74">
        <v>12</v>
      </c>
      <c r="D778" t="s">
        <v>501</v>
      </c>
      <c r="E778" t="s">
        <v>1178</v>
      </c>
      <c r="F778" t="s">
        <v>1179</v>
      </c>
      <c r="G778" t="s">
        <v>104</v>
      </c>
      <c r="H778" t="s">
        <v>1180</v>
      </c>
      <c r="I778" s="110">
        <v>8450</v>
      </c>
      <c r="J778" s="110">
        <v>200</v>
      </c>
      <c r="K778" s="110">
        <v>426</v>
      </c>
      <c r="L778" s="110">
        <v>515</v>
      </c>
      <c r="M778" s="110">
        <v>0</v>
      </c>
      <c r="N778" s="110">
        <v>854.7</v>
      </c>
    </row>
    <row r="779" spans="1:14" x14ac:dyDescent="0.25">
      <c r="A779">
        <v>150227</v>
      </c>
      <c r="B779" t="s">
        <v>5523</v>
      </c>
      <c r="C779" s="74">
        <v>12</v>
      </c>
      <c r="D779" t="s">
        <v>6459</v>
      </c>
      <c r="E779" t="s">
        <v>6460</v>
      </c>
      <c r="F779" t="s">
        <v>876</v>
      </c>
      <c r="G779" t="s">
        <v>104</v>
      </c>
      <c r="H779" t="s">
        <v>6461</v>
      </c>
      <c r="I779" s="110">
        <v>0</v>
      </c>
      <c r="J779" s="110">
        <v>0</v>
      </c>
      <c r="K779" s="110">
        <v>0</v>
      </c>
      <c r="L779" s="110">
        <v>0</v>
      </c>
      <c r="M779" s="110">
        <v>0</v>
      </c>
      <c r="N779" s="110">
        <v>0</v>
      </c>
    </row>
    <row r="780" spans="1:14" x14ac:dyDescent="0.25">
      <c r="A780">
        <v>150229</v>
      </c>
      <c r="B780" t="s">
        <v>5523</v>
      </c>
      <c r="C780" s="74">
        <v>12</v>
      </c>
      <c r="D780" t="s">
        <v>1237</v>
      </c>
      <c r="E780" t="s">
        <v>6462</v>
      </c>
      <c r="F780" t="s">
        <v>876</v>
      </c>
      <c r="G780" t="s">
        <v>104</v>
      </c>
      <c r="H780" t="s">
        <v>6463</v>
      </c>
      <c r="I780" s="110">
        <v>0</v>
      </c>
      <c r="J780" s="110">
        <v>0</v>
      </c>
      <c r="K780" s="110">
        <v>0</v>
      </c>
      <c r="L780" s="110">
        <v>0</v>
      </c>
      <c r="M780" s="110">
        <v>0</v>
      </c>
      <c r="N780" s="110">
        <v>0</v>
      </c>
    </row>
    <row r="781" spans="1:14" x14ac:dyDescent="0.25">
      <c r="A781">
        <v>150230</v>
      </c>
      <c r="B781" t="s">
        <v>5523</v>
      </c>
      <c r="C781" s="74">
        <v>12</v>
      </c>
      <c r="D781" t="s">
        <v>1181</v>
      </c>
      <c r="E781" t="s">
        <v>1182</v>
      </c>
      <c r="F781" t="s">
        <v>1183</v>
      </c>
      <c r="G781" t="s">
        <v>104</v>
      </c>
      <c r="H781" t="s">
        <v>1184</v>
      </c>
      <c r="I781" s="110">
        <v>0</v>
      </c>
      <c r="J781" s="110">
        <v>0</v>
      </c>
      <c r="K781" s="110">
        <v>0</v>
      </c>
      <c r="L781" s="110">
        <v>0</v>
      </c>
      <c r="M781" s="110">
        <v>0</v>
      </c>
      <c r="N781" s="110">
        <v>197.5</v>
      </c>
    </row>
    <row r="782" spans="1:14" x14ac:dyDescent="0.25">
      <c r="A782">
        <v>150232</v>
      </c>
      <c r="B782" t="s">
        <v>5523</v>
      </c>
      <c r="C782" s="74">
        <v>12</v>
      </c>
      <c r="D782" t="s">
        <v>1185</v>
      </c>
      <c r="E782" t="s">
        <v>1186</v>
      </c>
      <c r="F782" t="s">
        <v>1187</v>
      </c>
      <c r="G782" t="s">
        <v>104</v>
      </c>
      <c r="H782" t="s">
        <v>1188</v>
      </c>
      <c r="I782" s="110">
        <v>0</v>
      </c>
      <c r="J782" s="110">
        <v>0</v>
      </c>
      <c r="K782" s="110">
        <v>65</v>
      </c>
      <c r="L782" s="110">
        <v>50</v>
      </c>
      <c r="M782" s="110">
        <v>0</v>
      </c>
      <c r="N782" s="110">
        <v>0</v>
      </c>
    </row>
    <row r="783" spans="1:14" x14ac:dyDescent="0.25">
      <c r="A783">
        <v>150235</v>
      </c>
      <c r="B783" t="s">
        <v>5523</v>
      </c>
      <c r="C783" s="74">
        <v>12</v>
      </c>
      <c r="D783" t="s">
        <v>501</v>
      </c>
      <c r="E783" t="s">
        <v>1189</v>
      </c>
      <c r="F783" t="s">
        <v>1190</v>
      </c>
      <c r="G783" t="s">
        <v>104</v>
      </c>
      <c r="H783" t="s">
        <v>1191</v>
      </c>
      <c r="I783" s="110">
        <v>16618</v>
      </c>
      <c r="J783" s="110">
        <v>75</v>
      </c>
      <c r="K783" s="110">
        <v>1411</v>
      </c>
      <c r="L783" s="110">
        <v>894</v>
      </c>
      <c r="M783" s="110">
        <v>0</v>
      </c>
      <c r="N783" s="110">
        <v>1311</v>
      </c>
    </row>
    <row r="784" spans="1:14" x14ac:dyDescent="0.25">
      <c r="A784">
        <v>150236</v>
      </c>
      <c r="B784" t="s">
        <v>5523</v>
      </c>
      <c r="C784" s="74">
        <v>12</v>
      </c>
      <c r="D784" t="s">
        <v>501</v>
      </c>
      <c r="E784" t="s">
        <v>1192</v>
      </c>
      <c r="F784" t="s">
        <v>1193</v>
      </c>
      <c r="G784" t="s">
        <v>104</v>
      </c>
      <c r="H784" t="s">
        <v>1194</v>
      </c>
      <c r="I784" s="110">
        <v>100</v>
      </c>
      <c r="J784" s="110">
        <v>0</v>
      </c>
      <c r="K784" s="110">
        <v>273</v>
      </c>
      <c r="L784" s="110">
        <v>88</v>
      </c>
      <c r="M784" s="110">
        <v>95</v>
      </c>
      <c r="N784" s="110">
        <v>150</v>
      </c>
    </row>
    <row r="785" spans="1:14" x14ac:dyDescent="0.25">
      <c r="A785">
        <v>150238</v>
      </c>
      <c r="B785" t="s">
        <v>5523</v>
      </c>
      <c r="C785" s="74">
        <v>12</v>
      </c>
      <c r="D785" t="s">
        <v>1195</v>
      </c>
      <c r="E785" t="s">
        <v>1196</v>
      </c>
      <c r="F785" t="s">
        <v>1197</v>
      </c>
      <c r="G785" t="s">
        <v>104</v>
      </c>
      <c r="H785" t="s">
        <v>1198</v>
      </c>
      <c r="I785" s="110">
        <v>150</v>
      </c>
      <c r="J785" s="110">
        <v>0</v>
      </c>
      <c r="K785" s="110">
        <v>233</v>
      </c>
      <c r="L785" s="110">
        <v>0</v>
      </c>
      <c r="M785" s="110">
        <v>160</v>
      </c>
      <c r="N785" s="110">
        <v>212</v>
      </c>
    </row>
    <row r="786" spans="1:14" x14ac:dyDescent="0.25">
      <c r="A786">
        <v>150240</v>
      </c>
      <c r="B786" t="s">
        <v>5523</v>
      </c>
      <c r="C786" s="74">
        <v>12</v>
      </c>
      <c r="D786" t="s">
        <v>6464</v>
      </c>
      <c r="E786" t="s">
        <v>567</v>
      </c>
      <c r="F786" t="s">
        <v>6465</v>
      </c>
      <c r="G786" t="s">
        <v>104</v>
      </c>
      <c r="H786" t="s">
        <v>6466</v>
      </c>
      <c r="I786" s="110">
        <v>0</v>
      </c>
      <c r="J786" s="110">
        <v>0</v>
      </c>
      <c r="K786" s="110">
        <v>0</v>
      </c>
      <c r="L786" s="110">
        <v>0</v>
      </c>
      <c r="M786" s="110">
        <v>0</v>
      </c>
      <c r="N786" s="110">
        <v>0</v>
      </c>
    </row>
    <row r="787" spans="1:14" x14ac:dyDescent="0.25">
      <c r="A787">
        <v>150242</v>
      </c>
      <c r="B787" t="s">
        <v>5523</v>
      </c>
      <c r="C787" s="74">
        <v>12</v>
      </c>
      <c r="D787" t="s">
        <v>1199</v>
      </c>
      <c r="E787" t="s">
        <v>1200</v>
      </c>
      <c r="F787" t="s">
        <v>1201</v>
      </c>
      <c r="G787" t="s">
        <v>104</v>
      </c>
      <c r="H787" t="s">
        <v>1202</v>
      </c>
      <c r="I787" s="110">
        <v>1308</v>
      </c>
      <c r="J787" s="110">
        <v>0</v>
      </c>
      <c r="K787" s="110">
        <v>0</v>
      </c>
      <c r="L787" s="110">
        <v>0</v>
      </c>
      <c r="M787" s="110">
        <v>75.75</v>
      </c>
      <c r="N787" s="110">
        <v>0</v>
      </c>
    </row>
    <row r="788" spans="1:14" x14ac:dyDescent="0.25">
      <c r="A788">
        <v>150243</v>
      </c>
      <c r="B788" t="s">
        <v>5523</v>
      </c>
      <c r="C788" s="74">
        <v>12</v>
      </c>
      <c r="D788" t="s">
        <v>501</v>
      </c>
      <c r="E788" t="s">
        <v>547</v>
      </c>
      <c r="F788" t="s">
        <v>6467</v>
      </c>
      <c r="G788" t="s">
        <v>104</v>
      </c>
      <c r="H788" t="s">
        <v>6468</v>
      </c>
      <c r="I788" s="110">
        <v>0</v>
      </c>
      <c r="J788" s="110">
        <v>0</v>
      </c>
      <c r="K788" s="110">
        <v>0</v>
      </c>
      <c r="L788" s="110">
        <v>0</v>
      </c>
      <c r="M788" s="110">
        <v>0</v>
      </c>
      <c r="N788" s="110">
        <v>0</v>
      </c>
    </row>
    <row r="789" spans="1:14" x14ac:dyDescent="0.25">
      <c r="A789">
        <v>150245</v>
      </c>
      <c r="B789" t="s">
        <v>5523</v>
      </c>
      <c r="C789" s="74">
        <v>12</v>
      </c>
      <c r="D789" t="s">
        <v>728</v>
      </c>
      <c r="E789" t="s">
        <v>1203</v>
      </c>
      <c r="F789" t="s">
        <v>1204</v>
      </c>
      <c r="G789" t="s">
        <v>104</v>
      </c>
      <c r="H789" t="s">
        <v>1205</v>
      </c>
      <c r="I789" s="110">
        <v>0</v>
      </c>
      <c r="J789" s="110">
        <v>0</v>
      </c>
      <c r="K789" s="110">
        <v>713</v>
      </c>
      <c r="L789" s="110">
        <v>283</v>
      </c>
      <c r="M789" s="110">
        <v>0</v>
      </c>
      <c r="N789" s="110">
        <v>554</v>
      </c>
    </row>
    <row r="790" spans="1:14" x14ac:dyDescent="0.25">
      <c r="A790">
        <v>150246</v>
      </c>
      <c r="B790" t="s">
        <v>5523</v>
      </c>
      <c r="C790" s="74">
        <v>12</v>
      </c>
      <c r="D790" t="s">
        <v>6469</v>
      </c>
      <c r="E790" t="s">
        <v>6470</v>
      </c>
      <c r="F790" t="s">
        <v>6471</v>
      </c>
      <c r="G790" t="s">
        <v>104</v>
      </c>
      <c r="H790" t="s">
        <v>6472</v>
      </c>
      <c r="I790" s="110">
        <v>0</v>
      </c>
      <c r="J790" s="110">
        <v>0</v>
      </c>
      <c r="K790" s="110">
        <v>0</v>
      </c>
      <c r="L790" s="110">
        <v>0</v>
      </c>
      <c r="M790" s="110">
        <v>0</v>
      </c>
      <c r="N790" s="110">
        <v>0</v>
      </c>
    </row>
    <row r="791" spans="1:14" x14ac:dyDescent="0.25">
      <c r="A791">
        <v>150247</v>
      </c>
      <c r="B791" t="s">
        <v>5523</v>
      </c>
      <c r="C791" s="74">
        <v>12</v>
      </c>
      <c r="D791" t="s">
        <v>1206</v>
      </c>
      <c r="E791" t="s">
        <v>1207</v>
      </c>
      <c r="F791" t="s">
        <v>1208</v>
      </c>
      <c r="G791" t="s">
        <v>104</v>
      </c>
      <c r="H791" t="s">
        <v>1209</v>
      </c>
      <c r="I791" s="110">
        <v>18333.3</v>
      </c>
      <c r="J791" s="110">
        <v>0</v>
      </c>
      <c r="K791" s="110">
        <v>1341</v>
      </c>
      <c r="L791" s="110">
        <v>496</v>
      </c>
      <c r="M791" s="110">
        <v>0</v>
      </c>
      <c r="N791" s="110">
        <v>0</v>
      </c>
    </row>
    <row r="792" spans="1:14" x14ac:dyDescent="0.25">
      <c r="A792">
        <v>150248</v>
      </c>
      <c r="B792" t="s">
        <v>5523</v>
      </c>
      <c r="C792" s="74">
        <v>12</v>
      </c>
      <c r="D792" t="s">
        <v>6473</v>
      </c>
      <c r="E792" t="s">
        <v>2859</v>
      </c>
      <c r="F792" t="s">
        <v>6474</v>
      </c>
      <c r="G792" t="s">
        <v>104</v>
      </c>
      <c r="H792" t="s">
        <v>6475</v>
      </c>
      <c r="I792" s="110">
        <v>0</v>
      </c>
      <c r="J792" s="110">
        <v>0</v>
      </c>
      <c r="K792" s="110">
        <v>0</v>
      </c>
      <c r="L792" s="110">
        <v>0</v>
      </c>
      <c r="M792" s="110">
        <v>0</v>
      </c>
      <c r="N792" s="110">
        <v>0</v>
      </c>
    </row>
    <row r="793" spans="1:14" x14ac:dyDescent="0.25">
      <c r="A793">
        <v>150251</v>
      </c>
      <c r="B793" t="s">
        <v>5523</v>
      </c>
      <c r="C793" s="74">
        <v>12</v>
      </c>
      <c r="D793" t="s">
        <v>6476</v>
      </c>
      <c r="E793" t="s">
        <v>6477</v>
      </c>
      <c r="F793" t="s">
        <v>4165</v>
      </c>
      <c r="G793" t="s">
        <v>104</v>
      </c>
      <c r="H793" t="s">
        <v>6478</v>
      </c>
      <c r="I793" s="110">
        <v>0</v>
      </c>
      <c r="J793" s="110">
        <v>0</v>
      </c>
      <c r="K793" s="110">
        <v>50</v>
      </c>
      <c r="L793" s="110">
        <v>60</v>
      </c>
      <c r="M793" s="110">
        <v>50</v>
      </c>
      <c r="N793" s="110">
        <v>50</v>
      </c>
    </row>
    <row r="794" spans="1:14" x14ac:dyDescent="0.25">
      <c r="A794">
        <v>150253</v>
      </c>
      <c r="B794" t="s">
        <v>5523</v>
      </c>
      <c r="C794" s="74">
        <v>12</v>
      </c>
      <c r="D794" t="s">
        <v>501</v>
      </c>
      <c r="E794" t="s">
        <v>1210</v>
      </c>
      <c r="F794" t="s">
        <v>1211</v>
      </c>
      <c r="G794" t="s">
        <v>104</v>
      </c>
      <c r="H794" t="s">
        <v>1212</v>
      </c>
      <c r="I794" s="110">
        <v>442</v>
      </c>
      <c r="J794" s="110">
        <v>0</v>
      </c>
      <c r="K794" s="110">
        <v>478</v>
      </c>
      <c r="L794" s="110">
        <v>375</v>
      </c>
      <c r="M794" s="110">
        <v>55</v>
      </c>
      <c r="N794" s="110">
        <v>80</v>
      </c>
    </row>
    <row r="795" spans="1:14" x14ac:dyDescent="0.25">
      <c r="A795">
        <v>150254</v>
      </c>
      <c r="B795" t="s">
        <v>5523</v>
      </c>
      <c r="C795" s="74">
        <v>12</v>
      </c>
      <c r="D795" t="s">
        <v>728</v>
      </c>
      <c r="E795" t="s">
        <v>1213</v>
      </c>
      <c r="F795" t="s">
        <v>1214</v>
      </c>
      <c r="G795" t="s">
        <v>104</v>
      </c>
      <c r="H795" t="s">
        <v>1215</v>
      </c>
      <c r="I795" s="110">
        <v>330</v>
      </c>
      <c r="J795" s="110">
        <v>0</v>
      </c>
      <c r="K795" s="110">
        <v>58</v>
      </c>
      <c r="L795" s="110">
        <v>67</v>
      </c>
      <c r="M795" s="110">
        <v>0</v>
      </c>
      <c r="N795" s="110">
        <v>0</v>
      </c>
    </row>
    <row r="796" spans="1:14" x14ac:dyDescent="0.25">
      <c r="A796">
        <v>150255</v>
      </c>
      <c r="B796" t="s">
        <v>5523</v>
      </c>
      <c r="C796" s="74">
        <v>12</v>
      </c>
      <c r="D796" t="s">
        <v>501</v>
      </c>
      <c r="E796" t="s">
        <v>547</v>
      </c>
      <c r="F796" t="s">
        <v>1216</v>
      </c>
      <c r="G796" t="s">
        <v>104</v>
      </c>
      <c r="H796" t="s">
        <v>1217</v>
      </c>
      <c r="I796" s="110">
        <v>0</v>
      </c>
      <c r="J796" s="110">
        <v>149.12</v>
      </c>
      <c r="K796" s="110">
        <v>207</v>
      </c>
      <c r="L796" s="110">
        <v>202</v>
      </c>
      <c r="M796" s="110">
        <v>0</v>
      </c>
      <c r="N796" s="110">
        <v>140</v>
      </c>
    </row>
    <row r="797" spans="1:14" x14ac:dyDescent="0.25">
      <c r="A797">
        <v>250043</v>
      </c>
      <c r="B797" t="s">
        <v>5520</v>
      </c>
      <c r="C797" s="74">
        <v>38</v>
      </c>
      <c r="D797" t="s">
        <v>6479</v>
      </c>
      <c r="E797" t="s">
        <v>2055</v>
      </c>
      <c r="F797" t="s">
        <v>6480</v>
      </c>
      <c r="G797" t="s">
        <v>6206</v>
      </c>
      <c r="H797" t="s">
        <v>6481</v>
      </c>
      <c r="I797" s="110">
        <v>0</v>
      </c>
      <c r="J797" s="110">
        <v>0</v>
      </c>
      <c r="K797" s="110">
        <v>0</v>
      </c>
      <c r="L797" s="110">
        <v>0</v>
      </c>
      <c r="M797" s="110">
        <v>0</v>
      </c>
      <c r="N797" s="110">
        <v>0</v>
      </c>
    </row>
    <row r="798" spans="1:14" x14ac:dyDescent="0.25">
      <c r="A798">
        <v>150257</v>
      </c>
      <c r="B798" t="s">
        <v>5523</v>
      </c>
      <c r="C798" s="74">
        <v>12</v>
      </c>
      <c r="D798" t="s">
        <v>501</v>
      </c>
      <c r="E798" t="s">
        <v>6482</v>
      </c>
      <c r="F798" t="s">
        <v>6483</v>
      </c>
      <c r="G798" t="s">
        <v>104</v>
      </c>
      <c r="H798" t="s">
        <v>6484</v>
      </c>
      <c r="I798" s="110">
        <v>0</v>
      </c>
      <c r="J798" s="110">
        <v>0</v>
      </c>
      <c r="K798" s="110">
        <v>564</v>
      </c>
      <c r="L798" s="110">
        <v>420.37</v>
      </c>
      <c r="M798" s="110">
        <v>0</v>
      </c>
      <c r="N798" s="110">
        <v>10</v>
      </c>
    </row>
    <row r="799" spans="1:14" x14ac:dyDescent="0.25">
      <c r="A799">
        <v>150258</v>
      </c>
      <c r="B799" t="s">
        <v>5523</v>
      </c>
      <c r="C799" s="74">
        <v>12</v>
      </c>
      <c r="D799" t="s">
        <v>1218</v>
      </c>
      <c r="E799" t="s">
        <v>1219</v>
      </c>
      <c r="F799" t="s">
        <v>1220</v>
      </c>
      <c r="G799" t="s">
        <v>104</v>
      </c>
      <c r="H799" t="s">
        <v>1221</v>
      </c>
      <c r="I799" s="110">
        <v>600</v>
      </c>
      <c r="J799" s="110">
        <v>0</v>
      </c>
      <c r="K799" s="110">
        <v>215</v>
      </c>
      <c r="L799" s="110">
        <v>100</v>
      </c>
      <c r="M799" s="110">
        <v>0</v>
      </c>
      <c r="N799" s="110">
        <v>546</v>
      </c>
    </row>
    <row r="800" spans="1:14" x14ac:dyDescent="0.25">
      <c r="A800">
        <v>150259</v>
      </c>
      <c r="B800" t="s">
        <v>5523</v>
      </c>
      <c r="C800" s="74">
        <v>12</v>
      </c>
      <c r="D800" t="s">
        <v>501</v>
      </c>
      <c r="E800" t="s">
        <v>1222</v>
      </c>
      <c r="F800" t="s">
        <v>1223</v>
      </c>
      <c r="G800" t="s">
        <v>104</v>
      </c>
      <c r="H800" t="s">
        <v>1224</v>
      </c>
      <c r="I800" s="110">
        <v>1135.3800000000001</v>
      </c>
      <c r="J800" s="110">
        <v>0</v>
      </c>
      <c r="K800" s="110">
        <v>0</v>
      </c>
      <c r="L800" s="110">
        <v>70</v>
      </c>
      <c r="M800" s="110">
        <v>0</v>
      </c>
      <c r="N800" s="110">
        <v>0</v>
      </c>
    </row>
    <row r="801" spans="1:14" x14ac:dyDescent="0.25">
      <c r="A801">
        <v>150261</v>
      </c>
      <c r="B801" t="s">
        <v>5523</v>
      </c>
      <c r="C801" s="74">
        <v>12</v>
      </c>
      <c r="D801" t="s">
        <v>728</v>
      </c>
      <c r="E801" t="s">
        <v>1225</v>
      </c>
      <c r="F801" t="s">
        <v>913</v>
      </c>
      <c r="G801" t="s">
        <v>104</v>
      </c>
      <c r="H801" t="s">
        <v>1226</v>
      </c>
      <c r="I801" s="110">
        <v>50</v>
      </c>
      <c r="J801" s="110">
        <v>0</v>
      </c>
      <c r="K801" s="110">
        <v>79.849999999999994</v>
      </c>
      <c r="L801" s="110">
        <v>20</v>
      </c>
      <c r="M801" s="110">
        <v>0</v>
      </c>
      <c r="N801" s="110">
        <v>0</v>
      </c>
    </row>
    <row r="802" spans="1:14" x14ac:dyDescent="0.25">
      <c r="A802">
        <v>150263</v>
      </c>
      <c r="B802" t="s">
        <v>5523</v>
      </c>
      <c r="C802" s="74">
        <v>12</v>
      </c>
      <c r="D802" t="s">
        <v>1227</v>
      </c>
      <c r="E802" t="s">
        <v>1228</v>
      </c>
      <c r="F802" t="s">
        <v>1229</v>
      </c>
      <c r="G802" t="s">
        <v>104</v>
      </c>
      <c r="H802" t="s">
        <v>1230</v>
      </c>
      <c r="I802" s="110">
        <v>720</v>
      </c>
      <c r="J802" s="110">
        <v>0</v>
      </c>
      <c r="K802" s="110">
        <v>0</v>
      </c>
      <c r="L802" s="110">
        <v>0</v>
      </c>
      <c r="M802" s="110">
        <v>0</v>
      </c>
      <c r="N802" s="110">
        <v>0</v>
      </c>
    </row>
    <row r="803" spans="1:14" x14ac:dyDescent="0.25">
      <c r="A803">
        <v>150264</v>
      </c>
      <c r="B803" t="s">
        <v>5523</v>
      </c>
      <c r="C803" s="74">
        <v>12</v>
      </c>
      <c r="D803" t="s">
        <v>1231</v>
      </c>
      <c r="E803" t="s">
        <v>1232</v>
      </c>
      <c r="F803" t="s">
        <v>1233</v>
      </c>
      <c r="G803" t="s">
        <v>104</v>
      </c>
      <c r="H803" t="s">
        <v>471</v>
      </c>
      <c r="I803" s="110">
        <v>4207.5</v>
      </c>
      <c r="J803" s="110">
        <v>0</v>
      </c>
      <c r="K803" s="110">
        <v>5</v>
      </c>
      <c r="L803" s="110">
        <v>0</v>
      </c>
      <c r="M803" s="110">
        <v>0</v>
      </c>
      <c r="N803" s="110">
        <v>0</v>
      </c>
    </row>
    <row r="804" spans="1:14" x14ac:dyDescent="0.25">
      <c r="A804">
        <v>150265</v>
      </c>
      <c r="B804" t="s">
        <v>5523</v>
      </c>
      <c r="C804" s="74">
        <v>12</v>
      </c>
      <c r="D804" t="s">
        <v>501</v>
      </c>
      <c r="E804" t="s">
        <v>1234</v>
      </c>
      <c r="F804" t="s">
        <v>1235</v>
      </c>
      <c r="G804" t="s">
        <v>104</v>
      </c>
      <c r="H804" t="s">
        <v>1236</v>
      </c>
      <c r="I804" s="110">
        <v>5158.04</v>
      </c>
      <c r="J804" s="110">
        <v>0</v>
      </c>
      <c r="K804" s="110">
        <v>325</v>
      </c>
      <c r="L804" s="110">
        <v>0</v>
      </c>
      <c r="M804" s="110">
        <v>0</v>
      </c>
      <c r="N804" s="110">
        <v>0</v>
      </c>
    </row>
    <row r="805" spans="1:14" x14ac:dyDescent="0.25">
      <c r="A805">
        <v>150266</v>
      </c>
      <c r="B805" t="s">
        <v>5523</v>
      </c>
      <c r="C805" s="74">
        <v>12</v>
      </c>
      <c r="D805" t="s">
        <v>6485</v>
      </c>
      <c r="E805" t="s">
        <v>6486</v>
      </c>
      <c r="F805" t="s">
        <v>6197</v>
      </c>
      <c r="G805" t="s">
        <v>104</v>
      </c>
      <c r="H805" t="s">
        <v>6487</v>
      </c>
      <c r="I805" s="110">
        <v>0</v>
      </c>
      <c r="J805" s="110">
        <v>0</v>
      </c>
      <c r="K805" s="110">
        <v>0</v>
      </c>
      <c r="L805" s="110">
        <v>0</v>
      </c>
      <c r="M805" s="110">
        <v>0</v>
      </c>
      <c r="N805" s="110">
        <v>0</v>
      </c>
    </row>
    <row r="806" spans="1:14" x14ac:dyDescent="0.25">
      <c r="A806">
        <v>150267</v>
      </c>
      <c r="B806" t="s">
        <v>5523</v>
      </c>
      <c r="C806" s="74">
        <v>12</v>
      </c>
      <c r="D806" t="s">
        <v>1237</v>
      </c>
      <c r="E806" t="s">
        <v>1238</v>
      </c>
      <c r="F806" t="s">
        <v>922</v>
      </c>
      <c r="G806" t="s">
        <v>104</v>
      </c>
      <c r="H806" t="s">
        <v>1239</v>
      </c>
      <c r="I806" s="110">
        <v>1402.3</v>
      </c>
      <c r="J806" s="110">
        <v>0</v>
      </c>
      <c r="K806" s="110">
        <v>0</v>
      </c>
      <c r="L806" s="110">
        <v>0</v>
      </c>
      <c r="M806" s="110">
        <v>0</v>
      </c>
      <c r="N806" s="110">
        <v>0</v>
      </c>
    </row>
    <row r="807" spans="1:14" x14ac:dyDescent="0.25">
      <c r="A807">
        <v>150268</v>
      </c>
      <c r="B807" t="s">
        <v>5523</v>
      </c>
      <c r="C807" s="74">
        <v>12</v>
      </c>
      <c r="D807" t="s">
        <v>1240</v>
      </c>
      <c r="E807" t="s">
        <v>1241</v>
      </c>
      <c r="F807" t="s">
        <v>1242</v>
      </c>
      <c r="G807" t="s">
        <v>104</v>
      </c>
      <c r="H807" t="s">
        <v>1243</v>
      </c>
      <c r="I807" s="110">
        <v>50</v>
      </c>
      <c r="J807" s="110">
        <v>200</v>
      </c>
      <c r="K807" s="110">
        <v>45</v>
      </c>
      <c r="L807" s="110">
        <v>0</v>
      </c>
      <c r="M807" s="110">
        <v>0</v>
      </c>
      <c r="N807" s="110">
        <v>0</v>
      </c>
    </row>
    <row r="808" spans="1:14" x14ac:dyDescent="0.25">
      <c r="A808">
        <v>150269</v>
      </c>
      <c r="B808" t="s">
        <v>5523</v>
      </c>
      <c r="C808" s="74">
        <v>12</v>
      </c>
      <c r="D808" t="s">
        <v>6488</v>
      </c>
      <c r="E808" t="s">
        <v>4361</v>
      </c>
      <c r="F808" t="s">
        <v>6489</v>
      </c>
      <c r="G808" t="s">
        <v>104</v>
      </c>
      <c r="H808" t="s">
        <v>6490</v>
      </c>
      <c r="I808" s="110">
        <v>0</v>
      </c>
      <c r="J808" s="110">
        <v>0</v>
      </c>
      <c r="K808" s="110">
        <v>0</v>
      </c>
      <c r="L808" s="110">
        <v>0</v>
      </c>
      <c r="M808" s="110">
        <v>0</v>
      </c>
      <c r="N808" s="110">
        <v>0</v>
      </c>
    </row>
    <row r="809" spans="1:14" x14ac:dyDescent="0.25">
      <c r="A809">
        <v>150270</v>
      </c>
      <c r="B809" t="s">
        <v>5523</v>
      </c>
      <c r="C809" s="74">
        <v>12</v>
      </c>
      <c r="D809" t="s">
        <v>1244</v>
      </c>
      <c r="E809" t="s">
        <v>1245</v>
      </c>
      <c r="F809" t="s">
        <v>1246</v>
      </c>
      <c r="G809" t="s">
        <v>104</v>
      </c>
      <c r="H809" t="s">
        <v>345</v>
      </c>
      <c r="I809" s="110">
        <v>1075</v>
      </c>
      <c r="J809" s="110">
        <v>258</v>
      </c>
      <c r="K809" s="110">
        <v>110</v>
      </c>
      <c r="L809" s="110">
        <v>34</v>
      </c>
      <c r="M809" s="110">
        <v>0</v>
      </c>
      <c r="N809" s="110">
        <v>0</v>
      </c>
    </row>
    <row r="810" spans="1:14" x14ac:dyDescent="0.25">
      <c r="A810">
        <v>150271</v>
      </c>
      <c r="B810" t="s">
        <v>5523</v>
      </c>
      <c r="C810" s="74">
        <v>12</v>
      </c>
      <c r="D810" t="s">
        <v>1247</v>
      </c>
      <c r="E810" t="s">
        <v>1248</v>
      </c>
      <c r="F810" t="s">
        <v>1249</v>
      </c>
      <c r="G810" t="s">
        <v>104</v>
      </c>
      <c r="H810" t="s">
        <v>1250</v>
      </c>
      <c r="I810" s="110">
        <v>0</v>
      </c>
      <c r="J810" s="110">
        <v>0</v>
      </c>
      <c r="K810" s="110">
        <v>1409</v>
      </c>
      <c r="L810" s="110">
        <v>0</v>
      </c>
      <c r="M810" s="110">
        <v>0</v>
      </c>
      <c r="N810" s="110">
        <v>0</v>
      </c>
    </row>
    <row r="811" spans="1:14" x14ac:dyDescent="0.25">
      <c r="A811">
        <v>150273</v>
      </c>
      <c r="B811" t="s">
        <v>5523</v>
      </c>
      <c r="C811" s="74">
        <v>12</v>
      </c>
      <c r="D811" t="s">
        <v>1251</v>
      </c>
      <c r="E811" t="s">
        <v>1252</v>
      </c>
      <c r="F811" t="s">
        <v>1253</v>
      </c>
      <c r="G811" t="s">
        <v>104</v>
      </c>
      <c r="H811" t="s">
        <v>1254</v>
      </c>
      <c r="I811" s="110">
        <v>0</v>
      </c>
      <c r="J811" s="110">
        <v>0</v>
      </c>
      <c r="K811" s="110">
        <v>600</v>
      </c>
      <c r="L811" s="110">
        <v>600</v>
      </c>
      <c r="M811" s="110">
        <v>600</v>
      </c>
      <c r="N811" s="110">
        <v>600</v>
      </c>
    </row>
    <row r="812" spans="1:14" x14ac:dyDescent="0.25">
      <c r="A812">
        <v>150276</v>
      </c>
      <c r="B812" t="s">
        <v>5523</v>
      </c>
      <c r="C812" s="74">
        <v>12</v>
      </c>
      <c r="D812" t="s">
        <v>1255</v>
      </c>
      <c r="E812" t="s">
        <v>1256</v>
      </c>
      <c r="F812" t="s">
        <v>1038</v>
      </c>
      <c r="G812" t="s">
        <v>104</v>
      </c>
      <c r="H812" t="s">
        <v>1257</v>
      </c>
      <c r="I812" s="110">
        <v>46666.7</v>
      </c>
      <c r="J812" s="110">
        <v>0</v>
      </c>
      <c r="K812" s="110">
        <v>1685</v>
      </c>
      <c r="L812" s="110">
        <v>1070</v>
      </c>
      <c r="M812" s="110">
        <v>0</v>
      </c>
      <c r="N812" s="110">
        <v>0</v>
      </c>
    </row>
    <row r="813" spans="1:14" x14ac:dyDescent="0.25">
      <c r="A813">
        <v>150277</v>
      </c>
      <c r="B813" t="s">
        <v>5523</v>
      </c>
      <c r="C813" s="74">
        <v>12</v>
      </c>
      <c r="D813" t="s">
        <v>6491</v>
      </c>
      <c r="E813" t="s">
        <v>1078</v>
      </c>
      <c r="F813" t="s">
        <v>1038</v>
      </c>
      <c r="G813" t="s">
        <v>104</v>
      </c>
      <c r="H813" t="s">
        <v>6492</v>
      </c>
      <c r="I813" s="110">
        <v>0</v>
      </c>
      <c r="J813" s="110">
        <v>0</v>
      </c>
      <c r="K813" s="110">
        <v>0</v>
      </c>
      <c r="L813" s="110">
        <v>0</v>
      </c>
      <c r="M813" s="110">
        <v>0</v>
      </c>
      <c r="N813" s="110">
        <v>0</v>
      </c>
    </row>
    <row r="814" spans="1:14" x14ac:dyDescent="0.25">
      <c r="A814">
        <v>150278</v>
      </c>
      <c r="B814" t="s">
        <v>5523</v>
      </c>
      <c r="C814" s="74">
        <v>12</v>
      </c>
      <c r="D814" t="s">
        <v>1258</v>
      </c>
      <c r="E814" t="s">
        <v>1259</v>
      </c>
      <c r="F814" t="s">
        <v>1038</v>
      </c>
      <c r="G814" t="s">
        <v>104</v>
      </c>
      <c r="H814" t="s">
        <v>1260</v>
      </c>
      <c r="I814" s="110">
        <v>3810</v>
      </c>
      <c r="J814" s="110">
        <v>0</v>
      </c>
      <c r="K814" s="110">
        <v>0</v>
      </c>
      <c r="L814" s="110">
        <v>0</v>
      </c>
      <c r="M814" s="110">
        <v>0</v>
      </c>
      <c r="N814" s="110">
        <v>0</v>
      </c>
    </row>
    <row r="815" spans="1:14" x14ac:dyDescent="0.25">
      <c r="A815">
        <v>150282</v>
      </c>
      <c r="B815" t="s">
        <v>5523</v>
      </c>
      <c r="C815" s="74">
        <v>12</v>
      </c>
      <c r="D815" t="s">
        <v>6493</v>
      </c>
      <c r="E815" t="s">
        <v>6494</v>
      </c>
      <c r="F815" t="s">
        <v>1038</v>
      </c>
      <c r="G815" t="s">
        <v>104</v>
      </c>
      <c r="H815" t="s">
        <v>6495</v>
      </c>
      <c r="I815" s="110">
        <v>0</v>
      </c>
      <c r="J815" s="110">
        <v>0</v>
      </c>
      <c r="K815" s="110">
        <v>0</v>
      </c>
      <c r="L815" s="110">
        <v>0</v>
      </c>
      <c r="M815" s="110">
        <v>0</v>
      </c>
      <c r="N815" s="110">
        <v>0</v>
      </c>
    </row>
    <row r="816" spans="1:14" x14ac:dyDescent="0.25">
      <c r="A816">
        <v>150283</v>
      </c>
      <c r="B816" t="s">
        <v>5523</v>
      </c>
      <c r="C816" s="74">
        <v>12</v>
      </c>
      <c r="D816" t="s">
        <v>6496</v>
      </c>
      <c r="E816" t="s">
        <v>6497</v>
      </c>
      <c r="F816" t="s">
        <v>1038</v>
      </c>
      <c r="G816" t="s">
        <v>104</v>
      </c>
      <c r="H816" t="s">
        <v>6498</v>
      </c>
      <c r="I816" s="110">
        <v>100</v>
      </c>
      <c r="J816" s="110">
        <v>0</v>
      </c>
      <c r="K816" s="110">
        <v>0</v>
      </c>
      <c r="L816" s="110">
        <v>0</v>
      </c>
      <c r="M816" s="110">
        <v>0</v>
      </c>
      <c r="N816" s="110">
        <v>0</v>
      </c>
    </row>
    <row r="817" spans="1:14" x14ac:dyDescent="0.25">
      <c r="A817">
        <v>150284</v>
      </c>
      <c r="B817" t="s">
        <v>5523</v>
      </c>
      <c r="C817" s="74">
        <v>12</v>
      </c>
      <c r="D817" t="s">
        <v>6499</v>
      </c>
      <c r="E817" t="s">
        <v>1037</v>
      </c>
      <c r="F817" t="s">
        <v>1038</v>
      </c>
      <c r="G817" t="s">
        <v>104</v>
      </c>
      <c r="H817" t="s">
        <v>164</v>
      </c>
      <c r="I817" s="110">
        <v>2413.33</v>
      </c>
      <c r="J817" s="110">
        <v>0</v>
      </c>
      <c r="K817" s="110">
        <v>50</v>
      </c>
      <c r="L817" s="110">
        <v>150</v>
      </c>
      <c r="M817" s="110">
        <v>0</v>
      </c>
      <c r="N817" s="110">
        <v>0</v>
      </c>
    </row>
    <row r="818" spans="1:14" x14ac:dyDescent="0.25">
      <c r="A818">
        <v>150286</v>
      </c>
      <c r="B818" t="s">
        <v>5523</v>
      </c>
      <c r="C818" s="74">
        <v>12</v>
      </c>
      <c r="D818" t="s">
        <v>6500</v>
      </c>
      <c r="E818" t="s">
        <v>6501</v>
      </c>
      <c r="F818" t="s">
        <v>1038</v>
      </c>
      <c r="G818" t="s">
        <v>104</v>
      </c>
      <c r="H818" t="s">
        <v>6502</v>
      </c>
      <c r="I818" s="110">
        <v>0</v>
      </c>
      <c r="J818" s="110">
        <v>0</v>
      </c>
      <c r="K818" s="110">
        <v>0</v>
      </c>
      <c r="L818" s="110">
        <v>0</v>
      </c>
      <c r="M818" s="110">
        <v>0</v>
      </c>
      <c r="N818" s="110">
        <v>0</v>
      </c>
    </row>
    <row r="819" spans="1:14" x14ac:dyDescent="0.25">
      <c r="A819">
        <v>150287</v>
      </c>
      <c r="B819" t="s">
        <v>5523</v>
      </c>
      <c r="C819" s="74">
        <v>12</v>
      </c>
      <c r="D819" t="s">
        <v>6503</v>
      </c>
      <c r="E819" t="s">
        <v>1072</v>
      </c>
      <c r="F819" t="s">
        <v>1038</v>
      </c>
      <c r="G819" t="s">
        <v>104</v>
      </c>
      <c r="H819" t="s">
        <v>1073</v>
      </c>
      <c r="I819" s="110">
        <v>0</v>
      </c>
      <c r="J819" s="110">
        <v>0</v>
      </c>
      <c r="K819" s="110">
        <v>0</v>
      </c>
      <c r="L819" s="110">
        <v>0</v>
      </c>
      <c r="M819" s="110">
        <v>0</v>
      </c>
      <c r="N819" s="110">
        <v>0</v>
      </c>
    </row>
    <row r="820" spans="1:14" x14ac:dyDescent="0.25">
      <c r="A820">
        <v>170093</v>
      </c>
      <c r="B820" t="s">
        <v>5521</v>
      </c>
      <c r="C820" s="74">
        <v>37</v>
      </c>
      <c r="D820" t="s">
        <v>728</v>
      </c>
      <c r="E820" t="s">
        <v>6504</v>
      </c>
      <c r="F820" t="s">
        <v>4866</v>
      </c>
      <c r="G820" t="s">
        <v>6505</v>
      </c>
      <c r="H820" t="s">
        <v>6506</v>
      </c>
      <c r="I820" s="110">
        <v>0</v>
      </c>
      <c r="J820" s="110">
        <v>0</v>
      </c>
      <c r="K820" s="110">
        <v>0</v>
      </c>
      <c r="L820" s="110">
        <v>0</v>
      </c>
      <c r="M820" s="110">
        <v>0</v>
      </c>
      <c r="N820" s="110">
        <v>0</v>
      </c>
    </row>
    <row r="821" spans="1:14" x14ac:dyDescent="0.25">
      <c r="A821">
        <v>150290</v>
      </c>
      <c r="B821" t="s">
        <v>5523</v>
      </c>
      <c r="C821" s="74">
        <v>12</v>
      </c>
      <c r="D821" t="s">
        <v>1261</v>
      </c>
      <c r="E821" t="s">
        <v>1262</v>
      </c>
      <c r="F821" t="s">
        <v>1038</v>
      </c>
      <c r="G821" t="s">
        <v>104</v>
      </c>
      <c r="H821" t="s">
        <v>472</v>
      </c>
      <c r="I821" s="110">
        <v>200</v>
      </c>
      <c r="J821" s="110">
        <v>0</v>
      </c>
      <c r="K821" s="110">
        <v>0</v>
      </c>
      <c r="L821" s="110">
        <v>200</v>
      </c>
      <c r="M821" s="110">
        <v>0</v>
      </c>
      <c r="N821" s="110">
        <v>0</v>
      </c>
    </row>
    <row r="822" spans="1:14" x14ac:dyDescent="0.25">
      <c r="A822">
        <v>150291</v>
      </c>
      <c r="B822" t="s">
        <v>5523</v>
      </c>
      <c r="C822" s="74">
        <v>12</v>
      </c>
      <c r="D822" t="s">
        <v>6507</v>
      </c>
      <c r="E822" t="s">
        <v>6508</v>
      </c>
      <c r="F822" t="s">
        <v>1038</v>
      </c>
      <c r="G822" t="s">
        <v>104</v>
      </c>
      <c r="H822" t="s">
        <v>6509</v>
      </c>
      <c r="I822" s="110">
        <v>0</v>
      </c>
      <c r="J822" s="110">
        <v>0</v>
      </c>
      <c r="K822" s="110">
        <v>0</v>
      </c>
      <c r="L822" s="110">
        <v>0</v>
      </c>
      <c r="M822" s="110">
        <v>0</v>
      </c>
      <c r="N822" s="110">
        <v>0</v>
      </c>
    </row>
    <row r="823" spans="1:14" x14ac:dyDescent="0.25">
      <c r="A823">
        <v>150292</v>
      </c>
      <c r="B823" t="s">
        <v>5523</v>
      </c>
      <c r="C823" s="74">
        <v>12</v>
      </c>
      <c r="D823" t="s">
        <v>6510</v>
      </c>
      <c r="E823" t="s">
        <v>6511</v>
      </c>
      <c r="F823" t="s">
        <v>1038</v>
      </c>
      <c r="G823" t="s">
        <v>104</v>
      </c>
      <c r="H823" t="s">
        <v>6512</v>
      </c>
      <c r="I823" s="110">
        <v>0</v>
      </c>
      <c r="J823" s="110">
        <v>0</v>
      </c>
      <c r="K823" s="110">
        <v>0</v>
      </c>
      <c r="L823" s="110">
        <v>0</v>
      </c>
      <c r="M823" s="110">
        <v>0</v>
      </c>
      <c r="N823" s="110">
        <v>0</v>
      </c>
    </row>
    <row r="824" spans="1:14" x14ac:dyDescent="0.25">
      <c r="A824">
        <v>150293</v>
      </c>
      <c r="B824" t="s">
        <v>5523</v>
      </c>
      <c r="C824" s="74">
        <v>12</v>
      </c>
      <c r="D824" t="s">
        <v>6513</v>
      </c>
      <c r="E824" t="s">
        <v>6514</v>
      </c>
      <c r="F824" t="s">
        <v>1038</v>
      </c>
      <c r="G824" t="s">
        <v>104</v>
      </c>
      <c r="H824" t="s">
        <v>6515</v>
      </c>
      <c r="I824" s="110">
        <v>0</v>
      </c>
      <c r="J824" s="110">
        <v>0</v>
      </c>
      <c r="K824" s="110">
        <v>0</v>
      </c>
      <c r="L824" s="110">
        <v>0</v>
      </c>
      <c r="M824" s="110">
        <v>0</v>
      </c>
      <c r="N824" s="110">
        <v>0</v>
      </c>
    </row>
    <row r="825" spans="1:14" x14ac:dyDescent="0.25">
      <c r="A825">
        <v>170128</v>
      </c>
      <c r="B825" t="s">
        <v>5521</v>
      </c>
      <c r="C825" s="74">
        <v>37</v>
      </c>
      <c r="D825" t="s">
        <v>6516</v>
      </c>
      <c r="E825" t="s">
        <v>6517</v>
      </c>
      <c r="F825" t="s">
        <v>3918</v>
      </c>
      <c r="G825" t="s">
        <v>103</v>
      </c>
      <c r="H825" t="s">
        <v>6518</v>
      </c>
      <c r="I825" s="110">
        <v>0</v>
      </c>
      <c r="J825" s="110">
        <v>0</v>
      </c>
      <c r="K825" s="110">
        <v>0</v>
      </c>
      <c r="L825" s="110">
        <v>0</v>
      </c>
      <c r="M825" s="110">
        <v>0</v>
      </c>
      <c r="N825" s="110">
        <v>0</v>
      </c>
    </row>
    <row r="826" spans="1:14" x14ac:dyDescent="0.25">
      <c r="A826">
        <v>150296</v>
      </c>
      <c r="B826" t="s">
        <v>5523</v>
      </c>
      <c r="C826" s="74">
        <v>12</v>
      </c>
      <c r="D826" t="s">
        <v>1263</v>
      </c>
      <c r="E826" t="s">
        <v>1264</v>
      </c>
      <c r="F826" t="s">
        <v>1001</v>
      </c>
      <c r="G826" t="s">
        <v>104</v>
      </c>
      <c r="H826" t="s">
        <v>1265</v>
      </c>
      <c r="I826" s="110">
        <v>0</v>
      </c>
      <c r="J826" s="110">
        <v>0</v>
      </c>
      <c r="K826" s="110">
        <v>115</v>
      </c>
      <c r="L826" s="110">
        <v>0</v>
      </c>
      <c r="M826" s="110">
        <v>0</v>
      </c>
      <c r="N826" s="110">
        <v>0</v>
      </c>
    </row>
    <row r="827" spans="1:14" x14ac:dyDescent="0.25">
      <c r="A827">
        <v>170218</v>
      </c>
      <c r="B827" t="s">
        <v>5521</v>
      </c>
      <c r="C827" s="74">
        <v>37</v>
      </c>
      <c r="D827" t="s">
        <v>6519</v>
      </c>
      <c r="E827" t="s">
        <v>6520</v>
      </c>
      <c r="F827" t="s">
        <v>4766</v>
      </c>
      <c r="G827" t="s">
        <v>103</v>
      </c>
      <c r="H827" t="s">
        <v>6521</v>
      </c>
      <c r="I827" s="110">
        <v>0</v>
      </c>
      <c r="J827" s="110">
        <v>0</v>
      </c>
      <c r="K827" s="110">
        <v>0</v>
      </c>
      <c r="L827" s="110">
        <v>0</v>
      </c>
      <c r="M827" s="110">
        <v>0</v>
      </c>
      <c r="N827" s="110">
        <v>0</v>
      </c>
    </row>
    <row r="828" spans="1:14" x14ac:dyDescent="0.25">
      <c r="A828">
        <v>170229</v>
      </c>
      <c r="B828" t="s">
        <v>5521</v>
      </c>
      <c r="C828" s="74">
        <v>37</v>
      </c>
      <c r="D828" t="s">
        <v>6522</v>
      </c>
      <c r="E828" t="s">
        <v>6523</v>
      </c>
      <c r="F828" t="s">
        <v>6524</v>
      </c>
      <c r="G828" t="s">
        <v>103</v>
      </c>
      <c r="H828" t="s">
        <v>6525</v>
      </c>
      <c r="I828" s="110">
        <v>0</v>
      </c>
      <c r="J828" s="110">
        <v>0</v>
      </c>
      <c r="K828" s="110">
        <v>0</v>
      </c>
      <c r="L828" s="110">
        <v>0</v>
      </c>
      <c r="M828" s="110">
        <v>0</v>
      </c>
      <c r="N828" s="110">
        <v>0</v>
      </c>
    </row>
    <row r="829" spans="1:14" x14ac:dyDescent="0.25">
      <c r="A829">
        <v>159012</v>
      </c>
      <c r="B829" t="s">
        <v>5523</v>
      </c>
      <c r="C829" s="74">
        <v>12</v>
      </c>
      <c r="D829" t="s">
        <v>6526</v>
      </c>
      <c r="E829" t="s">
        <v>6527</v>
      </c>
      <c r="F829" t="s">
        <v>1038</v>
      </c>
      <c r="G829" t="s">
        <v>104</v>
      </c>
      <c r="H829" t="s">
        <v>6515</v>
      </c>
      <c r="I829" s="110">
        <v>11873.89</v>
      </c>
      <c r="J829" s="110">
        <v>620.66</v>
      </c>
      <c r="K829" s="110">
        <v>0</v>
      </c>
      <c r="L829" s="110">
        <v>559.5</v>
      </c>
      <c r="M829" s="110">
        <v>0</v>
      </c>
      <c r="N829" s="110">
        <v>0</v>
      </c>
    </row>
    <row r="830" spans="1:14" x14ac:dyDescent="0.25">
      <c r="A830">
        <v>160011</v>
      </c>
      <c r="B830" t="s">
        <v>5538</v>
      </c>
      <c r="C830" s="74">
        <v>32</v>
      </c>
      <c r="D830" t="s">
        <v>501</v>
      </c>
      <c r="E830" t="s">
        <v>4174</v>
      </c>
      <c r="F830" t="s">
        <v>4175</v>
      </c>
      <c r="G830" t="s">
        <v>6528</v>
      </c>
      <c r="H830" t="s">
        <v>4176</v>
      </c>
      <c r="I830" s="110">
        <v>8137.64</v>
      </c>
      <c r="J830" s="110">
        <v>0</v>
      </c>
      <c r="K830" s="110">
        <v>41</v>
      </c>
      <c r="L830" s="110">
        <v>0</v>
      </c>
      <c r="M830" s="110">
        <v>0</v>
      </c>
      <c r="N830" s="110">
        <v>0</v>
      </c>
    </row>
    <row r="831" spans="1:14" x14ac:dyDescent="0.25">
      <c r="A831">
        <v>160012</v>
      </c>
      <c r="B831" t="s">
        <v>5538</v>
      </c>
      <c r="C831" s="74">
        <v>32</v>
      </c>
      <c r="D831" t="s">
        <v>501</v>
      </c>
      <c r="E831" t="s">
        <v>6529</v>
      </c>
      <c r="F831" t="s">
        <v>6530</v>
      </c>
      <c r="G831" t="s">
        <v>6528</v>
      </c>
      <c r="H831" t="s">
        <v>6531</v>
      </c>
      <c r="I831" s="110">
        <v>8533.36</v>
      </c>
      <c r="J831" s="110">
        <v>0</v>
      </c>
      <c r="K831" s="110">
        <v>650.25</v>
      </c>
      <c r="L831" s="110">
        <v>595</v>
      </c>
      <c r="M831" s="110">
        <v>0</v>
      </c>
      <c r="N831" s="110">
        <v>0</v>
      </c>
    </row>
    <row r="832" spans="1:14" x14ac:dyDescent="0.25">
      <c r="A832">
        <v>160013</v>
      </c>
      <c r="B832" t="s">
        <v>5538</v>
      </c>
      <c r="C832" s="74">
        <v>32</v>
      </c>
      <c r="D832" t="s">
        <v>4177</v>
      </c>
      <c r="E832" t="s">
        <v>4178</v>
      </c>
      <c r="F832" t="s">
        <v>4179</v>
      </c>
      <c r="G832" t="s">
        <v>6528</v>
      </c>
      <c r="H832" t="s">
        <v>480</v>
      </c>
      <c r="I832" s="110">
        <v>10887</v>
      </c>
      <c r="J832" s="110">
        <v>0</v>
      </c>
      <c r="K832" s="110">
        <v>272</v>
      </c>
      <c r="L832" s="110">
        <v>372</v>
      </c>
      <c r="M832" s="110">
        <v>0</v>
      </c>
      <c r="N832" s="110">
        <v>601</v>
      </c>
    </row>
    <row r="833" spans="1:14" x14ac:dyDescent="0.25">
      <c r="A833">
        <v>160014</v>
      </c>
      <c r="B833" t="s">
        <v>5538</v>
      </c>
      <c r="C833" s="74">
        <v>32</v>
      </c>
      <c r="D833" t="s">
        <v>501</v>
      </c>
      <c r="E833" t="s">
        <v>4180</v>
      </c>
      <c r="F833" t="s">
        <v>4181</v>
      </c>
      <c r="G833" t="s">
        <v>6528</v>
      </c>
      <c r="H833" t="s">
        <v>4182</v>
      </c>
      <c r="I833" s="110">
        <v>21839.83</v>
      </c>
      <c r="J833" s="110">
        <v>0</v>
      </c>
      <c r="K833" s="110">
        <v>532.76</v>
      </c>
      <c r="L833" s="110">
        <v>0</v>
      </c>
      <c r="M833" s="110">
        <v>746.72</v>
      </c>
      <c r="N833" s="110">
        <v>120</v>
      </c>
    </row>
    <row r="834" spans="1:14" x14ac:dyDescent="0.25">
      <c r="A834">
        <v>160015</v>
      </c>
      <c r="B834" t="s">
        <v>5538</v>
      </c>
      <c r="C834" s="74">
        <v>32</v>
      </c>
      <c r="D834" t="s">
        <v>4183</v>
      </c>
      <c r="E834" t="s">
        <v>4184</v>
      </c>
      <c r="F834" t="s">
        <v>4185</v>
      </c>
      <c r="G834" t="s">
        <v>6528</v>
      </c>
      <c r="H834" t="s">
        <v>4186</v>
      </c>
      <c r="I834" s="110">
        <v>9000</v>
      </c>
      <c r="J834" s="110">
        <v>0</v>
      </c>
      <c r="K834" s="110">
        <v>0</v>
      </c>
      <c r="L834" s="110">
        <v>0</v>
      </c>
      <c r="M834" s="110">
        <v>88</v>
      </c>
      <c r="N834" s="110">
        <v>145</v>
      </c>
    </row>
    <row r="835" spans="1:14" x14ac:dyDescent="0.25">
      <c r="A835">
        <v>160016</v>
      </c>
      <c r="B835" t="s">
        <v>5538</v>
      </c>
      <c r="C835" s="74">
        <v>32</v>
      </c>
      <c r="D835" t="s">
        <v>4187</v>
      </c>
      <c r="E835" t="s">
        <v>4188</v>
      </c>
      <c r="F835" t="s">
        <v>4189</v>
      </c>
      <c r="G835" t="s">
        <v>6528</v>
      </c>
      <c r="H835" t="s">
        <v>4190</v>
      </c>
      <c r="I835" s="110">
        <v>1350</v>
      </c>
      <c r="J835" s="110">
        <v>0</v>
      </c>
      <c r="K835" s="110">
        <v>0</v>
      </c>
      <c r="L835" s="110">
        <v>0</v>
      </c>
      <c r="M835" s="110">
        <v>0</v>
      </c>
      <c r="N835" s="110">
        <v>0</v>
      </c>
    </row>
    <row r="836" spans="1:14" x14ac:dyDescent="0.25">
      <c r="A836">
        <v>160017</v>
      </c>
      <c r="B836" t="s">
        <v>5538</v>
      </c>
      <c r="C836" s="74">
        <v>32</v>
      </c>
      <c r="D836" t="s">
        <v>6532</v>
      </c>
      <c r="E836" t="s">
        <v>2397</v>
      </c>
      <c r="F836" t="s">
        <v>950</v>
      </c>
      <c r="G836" t="s">
        <v>6528</v>
      </c>
      <c r="H836" t="s">
        <v>6533</v>
      </c>
      <c r="I836" s="110">
        <v>0</v>
      </c>
      <c r="J836" s="110">
        <v>0</v>
      </c>
      <c r="K836" s="110">
        <v>0</v>
      </c>
      <c r="L836" s="110">
        <v>0</v>
      </c>
      <c r="M836" s="110">
        <v>0</v>
      </c>
      <c r="N836" s="110">
        <v>0</v>
      </c>
    </row>
    <row r="837" spans="1:14" x14ac:dyDescent="0.25">
      <c r="A837">
        <v>160018</v>
      </c>
      <c r="B837" t="s">
        <v>5538</v>
      </c>
      <c r="C837" s="74">
        <v>32</v>
      </c>
      <c r="D837" t="s">
        <v>6534</v>
      </c>
      <c r="F837" t="s">
        <v>6535</v>
      </c>
      <c r="G837" t="s">
        <v>6528</v>
      </c>
      <c r="H837" t="s">
        <v>6536</v>
      </c>
      <c r="I837" s="110">
        <v>0</v>
      </c>
      <c r="J837" s="110">
        <v>0</v>
      </c>
      <c r="K837" s="110">
        <v>0</v>
      </c>
      <c r="L837" s="110">
        <v>0</v>
      </c>
      <c r="M837" s="110">
        <v>0</v>
      </c>
      <c r="N837" s="110">
        <v>0</v>
      </c>
    </row>
    <row r="838" spans="1:14" x14ac:dyDescent="0.25">
      <c r="A838">
        <v>160021</v>
      </c>
      <c r="B838" t="s">
        <v>5538</v>
      </c>
      <c r="C838" s="74">
        <v>32</v>
      </c>
      <c r="D838" t="s">
        <v>1493</v>
      </c>
      <c r="E838" t="s">
        <v>4191</v>
      </c>
      <c r="F838" t="s">
        <v>1495</v>
      </c>
      <c r="G838" t="s">
        <v>6528</v>
      </c>
      <c r="H838" t="s">
        <v>4192</v>
      </c>
      <c r="I838" s="110">
        <v>4130.4399999999996</v>
      </c>
      <c r="J838" s="110">
        <v>0</v>
      </c>
      <c r="K838" s="110">
        <v>495</v>
      </c>
      <c r="L838" s="110">
        <v>95</v>
      </c>
      <c r="M838" s="110">
        <v>0</v>
      </c>
      <c r="N838" s="110">
        <v>736</v>
      </c>
    </row>
    <row r="839" spans="1:14" x14ac:dyDescent="0.25">
      <c r="A839">
        <v>160024</v>
      </c>
      <c r="B839" t="s">
        <v>5538</v>
      </c>
      <c r="C839" s="74">
        <v>32</v>
      </c>
      <c r="D839" t="s">
        <v>4193</v>
      </c>
      <c r="E839" t="s">
        <v>4194</v>
      </c>
      <c r="F839" t="s">
        <v>4195</v>
      </c>
      <c r="G839" t="s">
        <v>6528</v>
      </c>
      <c r="H839" t="s">
        <v>4196</v>
      </c>
      <c r="I839" s="110">
        <v>1000</v>
      </c>
      <c r="J839" s="110">
        <v>0</v>
      </c>
      <c r="K839" s="110">
        <v>373</v>
      </c>
      <c r="L839" s="110">
        <v>238</v>
      </c>
      <c r="M839" s="110">
        <v>87</v>
      </c>
      <c r="N839" s="110">
        <v>192</v>
      </c>
    </row>
    <row r="840" spans="1:14" x14ac:dyDescent="0.25">
      <c r="A840">
        <v>160025</v>
      </c>
      <c r="B840" t="s">
        <v>5538</v>
      </c>
      <c r="C840" s="74">
        <v>32</v>
      </c>
      <c r="D840" t="s">
        <v>728</v>
      </c>
      <c r="E840" t="s">
        <v>4197</v>
      </c>
      <c r="F840" t="s">
        <v>4198</v>
      </c>
      <c r="G840" t="s">
        <v>6528</v>
      </c>
      <c r="H840" t="s">
        <v>4199</v>
      </c>
      <c r="I840" s="110">
        <v>1697</v>
      </c>
      <c r="J840" s="110">
        <v>0</v>
      </c>
      <c r="K840" s="110">
        <v>154</v>
      </c>
      <c r="L840" s="110">
        <v>75</v>
      </c>
      <c r="M840" s="110">
        <v>0</v>
      </c>
      <c r="N840" s="110">
        <v>0</v>
      </c>
    </row>
    <row r="841" spans="1:14" x14ac:dyDescent="0.25">
      <c r="A841">
        <v>160026</v>
      </c>
      <c r="B841" t="s">
        <v>5538</v>
      </c>
      <c r="C841" s="74">
        <v>32</v>
      </c>
      <c r="D841" t="s">
        <v>6537</v>
      </c>
      <c r="E841" t="s">
        <v>6538</v>
      </c>
      <c r="F841" t="s">
        <v>6539</v>
      </c>
      <c r="G841" t="s">
        <v>6528</v>
      </c>
      <c r="H841" t="s">
        <v>6540</v>
      </c>
      <c r="I841" s="110">
        <v>0</v>
      </c>
      <c r="J841" s="110">
        <v>0</v>
      </c>
      <c r="K841" s="110">
        <v>0</v>
      </c>
      <c r="L841" s="110">
        <v>0</v>
      </c>
      <c r="M841" s="110">
        <v>0</v>
      </c>
      <c r="N841" s="110">
        <v>0</v>
      </c>
    </row>
    <row r="842" spans="1:14" x14ac:dyDescent="0.25">
      <c r="A842">
        <v>160027</v>
      </c>
      <c r="B842" t="s">
        <v>5538</v>
      </c>
      <c r="C842" s="74">
        <v>32</v>
      </c>
      <c r="D842" t="s">
        <v>4200</v>
      </c>
      <c r="E842" t="s">
        <v>1494</v>
      </c>
      <c r="F842" t="s">
        <v>4201</v>
      </c>
      <c r="G842" t="s">
        <v>6528</v>
      </c>
      <c r="H842" t="s">
        <v>286</v>
      </c>
      <c r="I842" s="110">
        <v>2036.5</v>
      </c>
      <c r="J842" s="110">
        <v>0</v>
      </c>
      <c r="K842" s="110">
        <v>40</v>
      </c>
      <c r="L842" s="110">
        <v>0</v>
      </c>
      <c r="M842" s="110">
        <v>0</v>
      </c>
      <c r="N842" s="110">
        <v>0</v>
      </c>
    </row>
    <row r="843" spans="1:14" x14ac:dyDescent="0.25">
      <c r="A843">
        <v>160028</v>
      </c>
      <c r="B843" t="s">
        <v>5538</v>
      </c>
      <c r="C843" s="74">
        <v>32</v>
      </c>
      <c r="D843" t="s">
        <v>501</v>
      </c>
      <c r="E843" t="s">
        <v>4202</v>
      </c>
      <c r="F843" t="s">
        <v>1502</v>
      </c>
      <c r="G843" t="s">
        <v>6528</v>
      </c>
      <c r="H843" t="s">
        <v>4203</v>
      </c>
      <c r="I843" s="110">
        <v>27500</v>
      </c>
      <c r="J843" s="110">
        <v>0</v>
      </c>
      <c r="K843" s="110">
        <v>1100</v>
      </c>
      <c r="L843" s="110">
        <v>1316</v>
      </c>
      <c r="M843" s="110">
        <v>0</v>
      </c>
      <c r="N843" s="110">
        <v>0</v>
      </c>
    </row>
    <row r="844" spans="1:14" x14ac:dyDescent="0.25">
      <c r="A844">
        <v>160029</v>
      </c>
      <c r="B844" t="s">
        <v>5538</v>
      </c>
      <c r="C844" s="74">
        <v>32</v>
      </c>
      <c r="D844" t="s">
        <v>4204</v>
      </c>
      <c r="E844" t="s">
        <v>4205</v>
      </c>
      <c r="F844" t="s">
        <v>4206</v>
      </c>
      <c r="G844" t="s">
        <v>6528</v>
      </c>
      <c r="H844" t="s">
        <v>4207</v>
      </c>
      <c r="I844" s="110">
        <v>5331</v>
      </c>
      <c r="J844" s="110">
        <v>0</v>
      </c>
      <c r="K844" s="110">
        <v>32</v>
      </c>
      <c r="L844" s="110">
        <v>0</v>
      </c>
      <c r="M844" s="110">
        <v>0</v>
      </c>
      <c r="N844" s="110">
        <v>0</v>
      </c>
    </row>
    <row r="845" spans="1:14" x14ac:dyDescent="0.25">
      <c r="A845">
        <v>160030</v>
      </c>
      <c r="B845" t="s">
        <v>5538</v>
      </c>
      <c r="C845" s="74">
        <v>32</v>
      </c>
      <c r="D845" t="s">
        <v>501</v>
      </c>
      <c r="E845" t="s">
        <v>4208</v>
      </c>
      <c r="F845" t="s">
        <v>4209</v>
      </c>
      <c r="G845" t="s">
        <v>6528</v>
      </c>
      <c r="H845" t="s">
        <v>4210</v>
      </c>
      <c r="I845" s="110">
        <v>11108.18</v>
      </c>
      <c r="J845" s="110">
        <v>0</v>
      </c>
      <c r="K845" s="110">
        <v>337</v>
      </c>
      <c r="L845" s="110">
        <v>0</v>
      </c>
      <c r="M845" s="110">
        <v>0</v>
      </c>
      <c r="N845" s="110">
        <v>0</v>
      </c>
    </row>
    <row r="846" spans="1:14" x14ac:dyDescent="0.25">
      <c r="A846">
        <v>160033</v>
      </c>
      <c r="B846" t="s">
        <v>5538</v>
      </c>
      <c r="C846" s="74">
        <v>32</v>
      </c>
      <c r="D846" t="s">
        <v>4211</v>
      </c>
      <c r="E846" t="s">
        <v>4212</v>
      </c>
      <c r="F846" t="s">
        <v>4213</v>
      </c>
      <c r="G846" t="s">
        <v>6528</v>
      </c>
      <c r="H846" t="s">
        <v>287</v>
      </c>
      <c r="I846" s="110">
        <v>0</v>
      </c>
      <c r="J846" s="110">
        <v>0</v>
      </c>
      <c r="K846" s="110">
        <v>457</v>
      </c>
      <c r="L846" s="110">
        <v>0</v>
      </c>
      <c r="M846" s="110">
        <v>386</v>
      </c>
      <c r="N846" s="110">
        <v>229</v>
      </c>
    </row>
    <row r="847" spans="1:14" x14ac:dyDescent="0.25">
      <c r="A847">
        <v>160034</v>
      </c>
      <c r="B847" t="s">
        <v>5538</v>
      </c>
      <c r="C847" s="74">
        <v>32</v>
      </c>
      <c r="D847" t="s">
        <v>501</v>
      </c>
      <c r="E847" t="s">
        <v>1983</v>
      </c>
      <c r="F847" t="s">
        <v>4214</v>
      </c>
      <c r="G847" t="s">
        <v>6528</v>
      </c>
      <c r="H847" t="s">
        <v>4215</v>
      </c>
      <c r="I847" s="110">
        <v>1800</v>
      </c>
      <c r="J847" s="110">
        <v>0</v>
      </c>
      <c r="K847" s="110">
        <v>195</v>
      </c>
      <c r="L847" s="110">
        <v>156</v>
      </c>
      <c r="M847" s="110">
        <v>0</v>
      </c>
      <c r="N847" s="110">
        <v>0</v>
      </c>
    </row>
    <row r="848" spans="1:14" x14ac:dyDescent="0.25">
      <c r="A848">
        <v>160035</v>
      </c>
      <c r="B848" t="s">
        <v>5538</v>
      </c>
      <c r="C848" s="74">
        <v>32</v>
      </c>
      <c r="D848" t="s">
        <v>4216</v>
      </c>
      <c r="E848" t="s">
        <v>4217</v>
      </c>
      <c r="F848" t="s">
        <v>4218</v>
      </c>
      <c r="G848" t="s">
        <v>6528</v>
      </c>
      <c r="H848" t="s">
        <v>4219</v>
      </c>
      <c r="I848" s="110">
        <v>1000</v>
      </c>
      <c r="J848" s="110">
        <v>0</v>
      </c>
      <c r="K848" s="110">
        <v>49</v>
      </c>
      <c r="L848" s="110">
        <v>155</v>
      </c>
      <c r="M848" s="110">
        <v>0</v>
      </c>
      <c r="N848" s="110">
        <v>12</v>
      </c>
    </row>
    <row r="849" spans="1:14" x14ac:dyDescent="0.25">
      <c r="A849">
        <v>160036</v>
      </c>
      <c r="B849" t="s">
        <v>5538</v>
      </c>
      <c r="C849" s="74">
        <v>32</v>
      </c>
      <c r="D849" t="s">
        <v>4220</v>
      </c>
      <c r="E849" t="s">
        <v>4221</v>
      </c>
      <c r="F849" t="s">
        <v>4222</v>
      </c>
      <c r="G849" t="s">
        <v>6528</v>
      </c>
      <c r="H849" t="s">
        <v>4223</v>
      </c>
      <c r="I849" s="110">
        <v>2985.1</v>
      </c>
      <c r="J849" s="110">
        <v>0</v>
      </c>
      <c r="K849" s="110">
        <v>247</v>
      </c>
      <c r="L849" s="110">
        <v>191</v>
      </c>
      <c r="M849" s="110">
        <v>0</v>
      </c>
      <c r="N849" s="110">
        <v>0</v>
      </c>
    </row>
    <row r="850" spans="1:14" x14ac:dyDescent="0.25">
      <c r="A850">
        <v>160037</v>
      </c>
      <c r="B850" t="s">
        <v>5538</v>
      </c>
      <c r="C850" s="74">
        <v>32</v>
      </c>
      <c r="D850" t="s">
        <v>501</v>
      </c>
      <c r="E850" t="s">
        <v>6541</v>
      </c>
      <c r="F850" t="s">
        <v>6542</v>
      </c>
      <c r="G850" t="s">
        <v>6528</v>
      </c>
      <c r="H850" t="s">
        <v>6543</v>
      </c>
      <c r="I850" s="110">
        <v>0</v>
      </c>
      <c r="J850" s="110">
        <v>0</v>
      </c>
      <c r="K850" s="110">
        <v>0</v>
      </c>
      <c r="L850" s="110">
        <v>0</v>
      </c>
      <c r="M850" s="110">
        <v>0</v>
      </c>
      <c r="N850" s="110">
        <v>0</v>
      </c>
    </row>
    <row r="851" spans="1:14" x14ac:dyDescent="0.25">
      <c r="A851">
        <v>160039</v>
      </c>
      <c r="B851" t="s">
        <v>5538</v>
      </c>
      <c r="C851" s="74">
        <v>32</v>
      </c>
      <c r="D851" t="s">
        <v>501</v>
      </c>
      <c r="E851" t="s">
        <v>4224</v>
      </c>
      <c r="F851" t="s">
        <v>4225</v>
      </c>
      <c r="G851" t="s">
        <v>6528</v>
      </c>
      <c r="H851" t="s">
        <v>4226</v>
      </c>
      <c r="I851" s="110">
        <v>1500</v>
      </c>
      <c r="J851" s="110">
        <v>0</v>
      </c>
      <c r="K851" s="110">
        <v>510</v>
      </c>
      <c r="L851" s="110">
        <v>334</v>
      </c>
      <c r="M851" s="110">
        <v>0</v>
      </c>
      <c r="N851" s="110">
        <v>100</v>
      </c>
    </row>
    <row r="852" spans="1:14" x14ac:dyDescent="0.25">
      <c r="A852">
        <v>160040</v>
      </c>
      <c r="B852" t="s">
        <v>5538</v>
      </c>
      <c r="C852" s="74">
        <v>32</v>
      </c>
      <c r="D852" t="s">
        <v>4227</v>
      </c>
      <c r="E852" t="s">
        <v>603</v>
      </c>
      <c r="F852" t="s">
        <v>4228</v>
      </c>
      <c r="G852" t="s">
        <v>6528</v>
      </c>
      <c r="H852" t="s">
        <v>353</v>
      </c>
      <c r="I852" s="110">
        <v>0</v>
      </c>
      <c r="J852" s="110">
        <v>0</v>
      </c>
      <c r="K852" s="110">
        <v>110</v>
      </c>
      <c r="L852" s="110">
        <v>135</v>
      </c>
      <c r="M852" s="110">
        <v>0</v>
      </c>
      <c r="N852" s="110">
        <v>0</v>
      </c>
    </row>
    <row r="853" spans="1:14" x14ac:dyDescent="0.25">
      <c r="A853">
        <v>160043</v>
      </c>
      <c r="B853" t="s">
        <v>5538</v>
      </c>
      <c r="C853" s="74">
        <v>32</v>
      </c>
      <c r="D853" t="s">
        <v>501</v>
      </c>
      <c r="E853" t="s">
        <v>6544</v>
      </c>
      <c r="F853" t="s">
        <v>6545</v>
      </c>
      <c r="G853" t="s">
        <v>6528</v>
      </c>
      <c r="H853" t="s">
        <v>6546</v>
      </c>
      <c r="I853" s="110">
        <v>0</v>
      </c>
      <c r="J853" s="110">
        <v>0</v>
      </c>
      <c r="K853" s="110">
        <v>0</v>
      </c>
      <c r="L853" s="110">
        <v>0</v>
      </c>
      <c r="M853" s="110">
        <v>0</v>
      </c>
      <c r="N853" s="110">
        <v>0</v>
      </c>
    </row>
    <row r="854" spans="1:14" x14ac:dyDescent="0.25">
      <c r="A854">
        <v>160044</v>
      </c>
      <c r="B854" t="s">
        <v>5538</v>
      </c>
      <c r="C854" s="74">
        <v>32</v>
      </c>
      <c r="D854" t="s">
        <v>6547</v>
      </c>
      <c r="E854" t="s">
        <v>6548</v>
      </c>
      <c r="F854" t="s">
        <v>6549</v>
      </c>
      <c r="G854" t="s">
        <v>6528</v>
      </c>
      <c r="H854" t="s">
        <v>6550</v>
      </c>
      <c r="I854" s="110">
        <v>0</v>
      </c>
      <c r="J854" s="110">
        <v>0</v>
      </c>
      <c r="K854" s="110">
        <v>0</v>
      </c>
      <c r="L854" s="110">
        <v>0</v>
      </c>
      <c r="M854" s="110">
        <v>0</v>
      </c>
      <c r="N854" s="110">
        <v>0</v>
      </c>
    </row>
    <row r="855" spans="1:14" x14ac:dyDescent="0.25">
      <c r="A855">
        <v>160046</v>
      </c>
      <c r="B855" t="s">
        <v>5538</v>
      </c>
      <c r="C855" s="74">
        <v>32</v>
      </c>
      <c r="D855" t="s">
        <v>501</v>
      </c>
      <c r="E855" t="s">
        <v>6551</v>
      </c>
      <c r="F855" t="s">
        <v>6552</v>
      </c>
      <c r="G855" t="s">
        <v>6528</v>
      </c>
      <c r="H855" t="s">
        <v>6553</v>
      </c>
      <c r="I855" s="110">
        <v>0</v>
      </c>
      <c r="J855" s="110">
        <v>0</v>
      </c>
      <c r="K855" s="110">
        <v>0</v>
      </c>
      <c r="L855" s="110">
        <v>0</v>
      </c>
      <c r="M855" s="110">
        <v>0</v>
      </c>
      <c r="N855" s="110">
        <v>0</v>
      </c>
    </row>
    <row r="856" spans="1:14" x14ac:dyDescent="0.25">
      <c r="A856">
        <v>160047</v>
      </c>
      <c r="B856" t="s">
        <v>5538</v>
      </c>
      <c r="C856" s="74">
        <v>32</v>
      </c>
      <c r="D856" t="s">
        <v>4229</v>
      </c>
      <c r="E856" t="s">
        <v>4230</v>
      </c>
      <c r="F856" t="s">
        <v>4231</v>
      </c>
      <c r="G856" t="s">
        <v>6528</v>
      </c>
      <c r="H856" t="s">
        <v>4232</v>
      </c>
      <c r="I856" s="110">
        <v>1500</v>
      </c>
      <c r="J856" s="110">
        <v>0</v>
      </c>
      <c r="K856" s="110">
        <v>37</v>
      </c>
      <c r="L856" s="110">
        <v>0</v>
      </c>
      <c r="M856" s="110">
        <v>41</v>
      </c>
      <c r="N856" s="110">
        <v>0</v>
      </c>
    </row>
    <row r="857" spans="1:14" x14ac:dyDescent="0.25">
      <c r="A857">
        <v>160048</v>
      </c>
      <c r="B857" t="s">
        <v>5538</v>
      </c>
      <c r="C857" s="74">
        <v>32</v>
      </c>
      <c r="D857" t="s">
        <v>501</v>
      </c>
      <c r="E857" t="s">
        <v>4233</v>
      </c>
      <c r="F857" t="s">
        <v>4234</v>
      </c>
      <c r="G857" t="s">
        <v>6528</v>
      </c>
      <c r="H857" t="s">
        <v>418</v>
      </c>
      <c r="I857" s="110">
        <v>200</v>
      </c>
      <c r="J857" s="110">
        <v>0</v>
      </c>
      <c r="K857" s="110">
        <v>130</v>
      </c>
      <c r="L857" s="110">
        <v>65</v>
      </c>
      <c r="M857" s="110">
        <v>0</v>
      </c>
      <c r="N857" s="110">
        <v>370</v>
      </c>
    </row>
    <row r="858" spans="1:14" x14ac:dyDescent="0.25">
      <c r="A858">
        <v>160049</v>
      </c>
      <c r="B858" t="s">
        <v>5538</v>
      </c>
      <c r="C858" s="74">
        <v>32</v>
      </c>
      <c r="D858" t="s">
        <v>1169</v>
      </c>
      <c r="E858" t="s">
        <v>4235</v>
      </c>
      <c r="F858" t="s">
        <v>4236</v>
      </c>
      <c r="G858" t="s">
        <v>6528</v>
      </c>
      <c r="H858" t="s">
        <v>4237</v>
      </c>
      <c r="I858" s="110">
        <v>1693.5</v>
      </c>
      <c r="J858" s="110">
        <v>0</v>
      </c>
      <c r="K858" s="110">
        <v>205</v>
      </c>
      <c r="L858" s="110">
        <v>0</v>
      </c>
      <c r="M858" s="110">
        <v>107</v>
      </c>
      <c r="N858" s="110">
        <v>155</v>
      </c>
    </row>
    <row r="859" spans="1:14" x14ac:dyDescent="0.25">
      <c r="A859">
        <v>160050</v>
      </c>
      <c r="B859" t="s">
        <v>5538</v>
      </c>
      <c r="C859" s="74">
        <v>32</v>
      </c>
      <c r="D859" t="s">
        <v>501</v>
      </c>
      <c r="E859" t="s">
        <v>4238</v>
      </c>
      <c r="F859" t="s">
        <v>2604</v>
      </c>
      <c r="G859" t="s">
        <v>6528</v>
      </c>
      <c r="H859" t="s">
        <v>4239</v>
      </c>
      <c r="I859" s="110">
        <v>750</v>
      </c>
      <c r="J859" s="110">
        <v>0</v>
      </c>
      <c r="K859" s="110">
        <v>0</v>
      </c>
      <c r="L859" s="110">
        <v>458</v>
      </c>
      <c r="M859" s="110">
        <v>233.85</v>
      </c>
      <c r="N859" s="110">
        <v>309</v>
      </c>
    </row>
    <row r="860" spans="1:14" x14ac:dyDescent="0.25">
      <c r="A860">
        <v>160052</v>
      </c>
      <c r="B860" t="s">
        <v>5538</v>
      </c>
      <c r="C860" s="74">
        <v>32</v>
      </c>
      <c r="D860" t="s">
        <v>6554</v>
      </c>
      <c r="E860" t="s">
        <v>6555</v>
      </c>
      <c r="F860" t="s">
        <v>4241</v>
      </c>
      <c r="G860" t="s">
        <v>6528</v>
      </c>
      <c r="H860" t="s">
        <v>6556</v>
      </c>
      <c r="I860" s="110">
        <v>0</v>
      </c>
      <c r="J860" s="110">
        <v>0</v>
      </c>
      <c r="K860" s="110">
        <v>0</v>
      </c>
      <c r="L860" s="110">
        <v>0</v>
      </c>
      <c r="M860" s="110">
        <v>0</v>
      </c>
      <c r="N860" s="110">
        <v>0</v>
      </c>
    </row>
    <row r="861" spans="1:14" x14ac:dyDescent="0.25">
      <c r="A861">
        <v>160053</v>
      </c>
      <c r="B861" t="s">
        <v>5538</v>
      </c>
      <c r="C861" s="74">
        <v>32</v>
      </c>
      <c r="D861" t="s">
        <v>501</v>
      </c>
      <c r="E861" t="s">
        <v>4240</v>
      </c>
      <c r="F861" t="s">
        <v>4241</v>
      </c>
      <c r="G861" t="s">
        <v>6528</v>
      </c>
      <c r="H861" t="s">
        <v>4242</v>
      </c>
      <c r="I861" s="110">
        <v>1848.95</v>
      </c>
      <c r="J861" s="110">
        <v>63.3</v>
      </c>
      <c r="K861" s="110">
        <v>421</v>
      </c>
      <c r="L861" s="110">
        <v>245.07</v>
      </c>
      <c r="M861" s="110">
        <v>0</v>
      </c>
      <c r="N861" s="110">
        <v>397.27</v>
      </c>
    </row>
    <row r="862" spans="1:14" x14ac:dyDescent="0.25">
      <c r="A862">
        <v>160054</v>
      </c>
      <c r="B862" t="s">
        <v>5538</v>
      </c>
      <c r="C862" s="74">
        <v>32</v>
      </c>
      <c r="D862" t="s">
        <v>4243</v>
      </c>
      <c r="E862" t="s">
        <v>4244</v>
      </c>
      <c r="F862" t="s">
        <v>4245</v>
      </c>
      <c r="G862" t="s">
        <v>6528</v>
      </c>
      <c r="H862" t="s">
        <v>4246</v>
      </c>
      <c r="I862" s="110">
        <v>0</v>
      </c>
      <c r="J862" s="110">
        <v>0</v>
      </c>
      <c r="K862" s="110">
        <v>112</v>
      </c>
      <c r="L862" s="110">
        <v>55</v>
      </c>
      <c r="M862" s="110">
        <v>85</v>
      </c>
      <c r="N862" s="110">
        <v>0</v>
      </c>
    </row>
    <row r="863" spans="1:14" x14ac:dyDescent="0.25">
      <c r="A863">
        <v>160055</v>
      </c>
      <c r="B863" t="s">
        <v>5538</v>
      </c>
      <c r="C863" s="74">
        <v>32</v>
      </c>
      <c r="D863" t="s">
        <v>6557</v>
      </c>
      <c r="E863" t="s">
        <v>6558</v>
      </c>
      <c r="F863" t="s">
        <v>6559</v>
      </c>
      <c r="G863" t="s">
        <v>6528</v>
      </c>
      <c r="H863" t="s">
        <v>6560</v>
      </c>
      <c r="I863" s="110">
        <v>0</v>
      </c>
      <c r="J863" s="110">
        <v>0</v>
      </c>
      <c r="K863" s="110">
        <v>0</v>
      </c>
      <c r="L863" s="110">
        <v>0</v>
      </c>
      <c r="M863" s="110">
        <v>0</v>
      </c>
      <c r="N863" s="110">
        <v>0</v>
      </c>
    </row>
    <row r="864" spans="1:14" x14ac:dyDescent="0.25">
      <c r="A864">
        <v>160057</v>
      </c>
      <c r="B864" t="s">
        <v>5538</v>
      </c>
      <c r="C864" s="74">
        <v>32</v>
      </c>
      <c r="D864" t="s">
        <v>4247</v>
      </c>
      <c r="E864" t="s">
        <v>4248</v>
      </c>
      <c r="F864" t="s">
        <v>4249</v>
      </c>
      <c r="G864" t="s">
        <v>6528</v>
      </c>
      <c r="H864" t="s">
        <v>288</v>
      </c>
      <c r="I864" s="110">
        <v>538</v>
      </c>
      <c r="J864" s="110">
        <v>0</v>
      </c>
      <c r="K864" s="110">
        <v>383</v>
      </c>
      <c r="L864" s="110">
        <v>331</v>
      </c>
      <c r="M864" s="110">
        <v>0</v>
      </c>
      <c r="N864" s="110">
        <v>353</v>
      </c>
    </row>
    <row r="865" spans="1:14" x14ac:dyDescent="0.25">
      <c r="A865">
        <v>160060</v>
      </c>
      <c r="B865" t="s">
        <v>5538</v>
      </c>
      <c r="C865" s="74">
        <v>32</v>
      </c>
      <c r="D865" t="s">
        <v>2532</v>
      </c>
      <c r="E865" t="s">
        <v>4250</v>
      </c>
      <c r="F865" t="s">
        <v>4251</v>
      </c>
      <c r="G865" t="s">
        <v>6528</v>
      </c>
      <c r="H865" t="s">
        <v>289</v>
      </c>
      <c r="I865" s="110">
        <v>2928.64</v>
      </c>
      <c r="J865" s="110">
        <v>0</v>
      </c>
      <c r="K865" s="110">
        <v>169</v>
      </c>
      <c r="L865" s="110">
        <v>75</v>
      </c>
      <c r="M865" s="110">
        <v>95</v>
      </c>
      <c r="N865" s="110">
        <v>336</v>
      </c>
    </row>
    <row r="866" spans="1:14" x14ac:dyDescent="0.25">
      <c r="A866">
        <v>160061</v>
      </c>
      <c r="B866" t="s">
        <v>5538</v>
      </c>
      <c r="C866" s="74">
        <v>32</v>
      </c>
      <c r="D866" t="s">
        <v>501</v>
      </c>
      <c r="E866" t="s">
        <v>4252</v>
      </c>
      <c r="F866" t="s">
        <v>4249</v>
      </c>
      <c r="G866" t="s">
        <v>6528</v>
      </c>
      <c r="H866" t="s">
        <v>4253</v>
      </c>
      <c r="I866" s="110">
        <v>6636</v>
      </c>
      <c r="J866" s="110">
        <v>0</v>
      </c>
      <c r="K866" s="110">
        <v>0</v>
      </c>
      <c r="L866" s="110">
        <v>0</v>
      </c>
      <c r="M866" s="110">
        <v>0</v>
      </c>
      <c r="N866" s="110">
        <v>0</v>
      </c>
    </row>
    <row r="867" spans="1:14" x14ac:dyDescent="0.25">
      <c r="A867">
        <v>160062</v>
      </c>
      <c r="B867" t="s">
        <v>5538</v>
      </c>
      <c r="C867" s="74">
        <v>32</v>
      </c>
      <c r="D867" t="s">
        <v>4254</v>
      </c>
      <c r="E867" t="s">
        <v>4255</v>
      </c>
      <c r="F867" t="s">
        <v>4249</v>
      </c>
      <c r="G867" t="s">
        <v>6528</v>
      </c>
      <c r="H867" t="s">
        <v>4256</v>
      </c>
      <c r="I867" s="110">
        <v>7499.97</v>
      </c>
      <c r="J867" s="110">
        <v>0</v>
      </c>
      <c r="K867" s="110">
        <v>496</v>
      </c>
      <c r="L867" s="110">
        <v>154</v>
      </c>
      <c r="M867" s="110">
        <v>0</v>
      </c>
      <c r="N867" s="110">
        <v>75</v>
      </c>
    </row>
    <row r="868" spans="1:14" x14ac:dyDescent="0.25">
      <c r="A868">
        <v>160064</v>
      </c>
      <c r="B868" t="s">
        <v>5538</v>
      </c>
      <c r="C868" s="74">
        <v>32</v>
      </c>
      <c r="D868" t="s">
        <v>2448</v>
      </c>
      <c r="E868" t="s">
        <v>4257</v>
      </c>
      <c r="F868" t="s">
        <v>4249</v>
      </c>
      <c r="G868" t="s">
        <v>6528</v>
      </c>
      <c r="H868" t="s">
        <v>4258</v>
      </c>
      <c r="I868" s="110">
        <v>1250</v>
      </c>
      <c r="J868" s="110">
        <v>0</v>
      </c>
      <c r="K868" s="110">
        <v>384</v>
      </c>
      <c r="L868" s="110">
        <v>144</v>
      </c>
      <c r="M868" s="110">
        <v>100</v>
      </c>
      <c r="N868" s="110">
        <v>145</v>
      </c>
    </row>
    <row r="869" spans="1:14" x14ac:dyDescent="0.25">
      <c r="A869">
        <v>160065</v>
      </c>
      <c r="B869" t="s">
        <v>5538</v>
      </c>
      <c r="C869" s="74">
        <v>32</v>
      </c>
      <c r="D869" t="s">
        <v>4259</v>
      </c>
      <c r="E869" t="s">
        <v>4260</v>
      </c>
      <c r="F869" t="s">
        <v>4249</v>
      </c>
      <c r="G869" t="s">
        <v>6528</v>
      </c>
      <c r="H869" t="s">
        <v>4261</v>
      </c>
      <c r="I869" s="110">
        <v>5958.87</v>
      </c>
      <c r="J869" s="110">
        <v>50</v>
      </c>
      <c r="K869" s="110">
        <v>173</v>
      </c>
      <c r="L869" s="110">
        <v>104</v>
      </c>
      <c r="M869" s="110">
        <v>124.54</v>
      </c>
      <c r="N869" s="110">
        <v>152.4</v>
      </c>
    </row>
    <row r="870" spans="1:14" x14ac:dyDescent="0.25">
      <c r="A870">
        <v>160066</v>
      </c>
      <c r="B870" t="s">
        <v>5538</v>
      </c>
      <c r="C870" s="74">
        <v>32</v>
      </c>
      <c r="D870" t="s">
        <v>2551</v>
      </c>
      <c r="E870" t="s">
        <v>4262</v>
      </c>
      <c r="F870" t="s">
        <v>4249</v>
      </c>
      <c r="G870" t="s">
        <v>6528</v>
      </c>
      <c r="H870" t="s">
        <v>4263</v>
      </c>
      <c r="I870" s="110">
        <v>16189.9</v>
      </c>
      <c r="J870" s="110">
        <v>0</v>
      </c>
      <c r="K870" s="110">
        <v>140</v>
      </c>
      <c r="L870" s="110">
        <v>137</v>
      </c>
      <c r="M870" s="110">
        <v>160</v>
      </c>
      <c r="N870" s="110">
        <v>215</v>
      </c>
    </row>
    <row r="871" spans="1:14" x14ac:dyDescent="0.25">
      <c r="A871">
        <v>260139</v>
      </c>
      <c r="B871" t="s">
        <v>5521</v>
      </c>
      <c r="C871" s="74">
        <v>37</v>
      </c>
      <c r="D871" t="s">
        <v>6561</v>
      </c>
      <c r="E871" t="s">
        <v>6562</v>
      </c>
      <c r="F871" t="s">
        <v>6563</v>
      </c>
      <c r="G871" t="s">
        <v>6505</v>
      </c>
      <c r="H871" t="s">
        <v>6564</v>
      </c>
      <c r="I871" s="110">
        <v>0</v>
      </c>
      <c r="J871" s="110">
        <v>0</v>
      </c>
      <c r="K871" s="110">
        <v>0</v>
      </c>
      <c r="L871" s="110">
        <v>0</v>
      </c>
      <c r="M871" s="110">
        <v>0</v>
      </c>
      <c r="N871" s="110">
        <v>0</v>
      </c>
    </row>
    <row r="872" spans="1:14" x14ac:dyDescent="0.25">
      <c r="A872">
        <v>160068</v>
      </c>
      <c r="B872" t="s">
        <v>5538</v>
      </c>
      <c r="C872" s="74">
        <v>32</v>
      </c>
      <c r="D872" t="s">
        <v>4264</v>
      </c>
      <c r="E872" t="s">
        <v>4265</v>
      </c>
      <c r="F872" t="s">
        <v>4249</v>
      </c>
      <c r="G872" t="s">
        <v>6528</v>
      </c>
      <c r="H872" t="s">
        <v>290</v>
      </c>
      <c r="I872" s="110">
        <v>23151.7</v>
      </c>
      <c r="J872" s="110">
        <v>0</v>
      </c>
      <c r="K872" s="110">
        <v>1332</v>
      </c>
      <c r="L872" s="110">
        <v>550</v>
      </c>
      <c r="M872" s="110">
        <v>20</v>
      </c>
      <c r="N872" s="110">
        <v>827</v>
      </c>
    </row>
    <row r="873" spans="1:14" x14ac:dyDescent="0.25">
      <c r="A873">
        <v>160069</v>
      </c>
      <c r="B873" t="s">
        <v>5538</v>
      </c>
      <c r="C873" s="74">
        <v>32</v>
      </c>
      <c r="D873" t="s">
        <v>4266</v>
      </c>
      <c r="E873" t="s">
        <v>4267</v>
      </c>
      <c r="F873" t="s">
        <v>4268</v>
      </c>
      <c r="G873" t="s">
        <v>6528</v>
      </c>
      <c r="H873" t="s">
        <v>4269</v>
      </c>
      <c r="I873" s="110">
        <v>1175</v>
      </c>
      <c r="J873" s="110">
        <v>0</v>
      </c>
      <c r="K873" s="110">
        <v>0</v>
      </c>
      <c r="L873" s="110">
        <v>0</v>
      </c>
      <c r="M873" s="110">
        <v>0</v>
      </c>
      <c r="N873" s="110">
        <v>0</v>
      </c>
    </row>
    <row r="874" spans="1:14" x14ac:dyDescent="0.25">
      <c r="A874">
        <v>160072</v>
      </c>
      <c r="B874" t="s">
        <v>5538</v>
      </c>
      <c r="C874" s="74">
        <v>32</v>
      </c>
      <c r="D874" t="s">
        <v>1258</v>
      </c>
      <c r="E874" t="s">
        <v>6565</v>
      </c>
      <c r="F874" t="s">
        <v>6566</v>
      </c>
      <c r="G874" t="s">
        <v>6528</v>
      </c>
      <c r="H874" t="s">
        <v>6567</v>
      </c>
      <c r="I874" s="110">
        <v>0</v>
      </c>
      <c r="J874" s="110">
        <v>0</v>
      </c>
      <c r="K874" s="110">
        <v>0</v>
      </c>
      <c r="L874" s="110">
        <v>0</v>
      </c>
      <c r="M874" s="110">
        <v>0</v>
      </c>
      <c r="N874" s="110">
        <v>0</v>
      </c>
    </row>
    <row r="875" spans="1:14" x14ac:dyDescent="0.25">
      <c r="A875">
        <v>160073</v>
      </c>
      <c r="B875" t="s">
        <v>5538</v>
      </c>
      <c r="C875" s="74">
        <v>32</v>
      </c>
      <c r="D875" t="s">
        <v>501</v>
      </c>
      <c r="E875" t="s">
        <v>6568</v>
      </c>
      <c r="F875" t="s">
        <v>6566</v>
      </c>
      <c r="G875" t="s">
        <v>6528</v>
      </c>
      <c r="H875" t="s">
        <v>6569</v>
      </c>
      <c r="I875" s="110">
        <v>0</v>
      </c>
      <c r="J875" s="110">
        <v>0</v>
      </c>
      <c r="K875" s="110">
        <v>0</v>
      </c>
      <c r="L875" s="110">
        <v>0</v>
      </c>
      <c r="M875" s="110">
        <v>0</v>
      </c>
      <c r="N875" s="110">
        <v>0</v>
      </c>
    </row>
    <row r="876" spans="1:14" x14ac:dyDescent="0.25">
      <c r="A876">
        <v>160075</v>
      </c>
      <c r="B876" t="s">
        <v>5538</v>
      </c>
      <c r="C876" s="74">
        <v>32</v>
      </c>
      <c r="D876" t="s">
        <v>4270</v>
      </c>
      <c r="E876" t="s">
        <v>1533</v>
      </c>
      <c r="F876" t="s">
        <v>4271</v>
      </c>
      <c r="G876" t="s">
        <v>6528</v>
      </c>
      <c r="H876" t="s">
        <v>4272</v>
      </c>
      <c r="I876" s="110">
        <v>397.5</v>
      </c>
      <c r="J876" s="110">
        <v>0</v>
      </c>
      <c r="K876" s="110">
        <v>51</v>
      </c>
      <c r="L876" s="110">
        <v>432.5</v>
      </c>
      <c r="M876" s="110">
        <v>0</v>
      </c>
      <c r="N876" s="110">
        <v>1086.44</v>
      </c>
    </row>
    <row r="877" spans="1:14" x14ac:dyDescent="0.25">
      <c r="A877">
        <v>160076</v>
      </c>
      <c r="B877" t="s">
        <v>5538</v>
      </c>
      <c r="C877" s="74">
        <v>32</v>
      </c>
      <c r="D877" t="s">
        <v>501</v>
      </c>
      <c r="E877" t="s">
        <v>2253</v>
      </c>
      <c r="F877" t="s">
        <v>4273</v>
      </c>
      <c r="G877" t="s">
        <v>6528</v>
      </c>
      <c r="H877" t="s">
        <v>4274</v>
      </c>
      <c r="I877" s="110">
        <v>4353.6000000000004</v>
      </c>
      <c r="J877" s="110">
        <v>0</v>
      </c>
      <c r="K877" s="110">
        <v>338</v>
      </c>
      <c r="L877" s="110">
        <v>185</v>
      </c>
      <c r="M877" s="110">
        <v>0</v>
      </c>
      <c r="N877" s="110">
        <v>0</v>
      </c>
    </row>
    <row r="878" spans="1:14" x14ac:dyDescent="0.25">
      <c r="A878">
        <v>160077</v>
      </c>
      <c r="B878" t="s">
        <v>5538</v>
      </c>
      <c r="C878" s="74">
        <v>32</v>
      </c>
      <c r="D878" t="s">
        <v>4275</v>
      </c>
      <c r="E878" t="s">
        <v>4276</v>
      </c>
      <c r="F878" t="s">
        <v>4277</v>
      </c>
      <c r="G878" t="s">
        <v>6528</v>
      </c>
      <c r="H878" t="s">
        <v>4278</v>
      </c>
      <c r="I878" s="110">
        <v>300</v>
      </c>
      <c r="J878" s="110">
        <v>0</v>
      </c>
      <c r="K878" s="110">
        <v>967</v>
      </c>
      <c r="L878" s="110">
        <v>0</v>
      </c>
      <c r="M878" s="110">
        <v>0</v>
      </c>
      <c r="N878" s="110">
        <v>977</v>
      </c>
    </row>
    <row r="879" spans="1:14" x14ac:dyDescent="0.25">
      <c r="A879">
        <v>160078</v>
      </c>
      <c r="B879" t="s">
        <v>5538</v>
      </c>
      <c r="C879" s="74">
        <v>32</v>
      </c>
      <c r="D879" t="s">
        <v>501</v>
      </c>
      <c r="E879" t="s">
        <v>6570</v>
      </c>
      <c r="F879" t="s">
        <v>6571</v>
      </c>
      <c r="G879" t="s">
        <v>6528</v>
      </c>
      <c r="H879" t="s">
        <v>6572</v>
      </c>
      <c r="I879" s="110">
        <v>0</v>
      </c>
      <c r="J879" s="110">
        <v>0</v>
      </c>
      <c r="K879" s="110">
        <v>0</v>
      </c>
      <c r="L879" s="110">
        <v>0</v>
      </c>
      <c r="M879" s="110">
        <v>0</v>
      </c>
      <c r="N879" s="110">
        <v>0</v>
      </c>
    </row>
    <row r="880" spans="1:14" x14ac:dyDescent="0.25">
      <c r="A880">
        <v>160081</v>
      </c>
      <c r="B880" t="s">
        <v>5538</v>
      </c>
      <c r="C880" s="74">
        <v>32</v>
      </c>
      <c r="D880" t="s">
        <v>501</v>
      </c>
      <c r="E880" t="s">
        <v>4279</v>
      </c>
      <c r="F880" t="s">
        <v>4280</v>
      </c>
      <c r="G880" t="s">
        <v>6528</v>
      </c>
      <c r="H880" t="s">
        <v>4281</v>
      </c>
      <c r="I880" s="110">
        <v>8253.57</v>
      </c>
      <c r="J880" s="110">
        <v>35.450000000000003</v>
      </c>
      <c r="K880" s="110">
        <v>299</v>
      </c>
      <c r="L880" s="110">
        <v>80</v>
      </c>
      <c r="M880" s="110">
        <v>0</v>
      </c>
      <c r="N880" s="110">
        <v>203</v>
      </c>
    </row>
    <row r="881" spans="1:14" x14ac:dyDescent="0.25">
      <c r="A881">
        <v>160082</v>
      </c>
      <c r="B881" t="s">
        <v>5538</v>
      </c>
      <c r="C881" s="74">
        <v>32</v>
      </c>
      <c r="D881" t="s">
        <v>6573</v>
      </c>
      <c r="E881" t="s">
        <v>1302</v>
      </c>
      <c r="F881" t="s">
        <v>6574</v>
      </c>
      <c r="G881" t="s">
        <v>6528</v>
      </c>
      <c r="H881" t="s">
        <v>6575</v>
      </c>
      <c r="I881" s="110">
        <v>0</v>
      </c>
      <c r="J881" s="110">
        <v>0</v>
      </c>
      <c r="K881" s="110">
        <v>0</v>
      </c>
      <c r="L881" s="110">
        <v>0</v>
      </c>
      <c r="M881" s="110">
        <v>0</v>
      </c>
      <c r="N881" s="110">
        <v>0</v>
      </c>
    </row>
    <row r="882" spans="1:14" x14ac:dyDescent="0.25">
      <c r="A882">
        <v>160085</v>
      </c>
      <c r="B882" t="s">
        <v>5538</v>
      </c>
      <c r="C882" s="74">
        <v>32</v>
      </c>
      <c r="D882" t="s">
        <v>501</v>
      </c>
      <c r="E882" t="s">
        <v>4282</v>
      </c>
      <c r="F882" t="s">
        <v>4283</v>
      </c>
      <c r="G882" t="s">
        <v>6528</v>
      </c>
      <c r="H882" t="s">
        <v>291</v>
      </c>
      <c r="I882" s="110">
        <v>6250</v>
      </c>
      <c r="J882" s="110">
        <v>0</v>
      </c>
      <c r="K882" s="110">
        <v>55</v>
      </c>
      <c r="L882" s="110">
        <v>0</v>
      </c>
      <c r="M882" s="110">
        <v>0</v>
      </c>
      <c r="N882" s="110">
        <v>25</v>
      </c>
    </row>
    <row r="883" spans="1:14" x14ac:dyDescent="0.25">
      <c r="A883">
        <v>160086</v>
      </c>
      <c r="B883" t="s">
        <v>5538</v>
      </c>
      <c r="C883" s="74">
        <v>32</v>
      </c>
      <c r="D883" t="s">
        <v>501</v>
      </c>
      <c r="E883" t="s">
        <v>4284</v>
      </c>
      <c r="F883" t="s">
        <v>4285</v>
      </c>
      <c r="G883" t="s">
        <v>6528</v>
      </c>
      <c r="H883" t="s">
        <v>391</v>
      </c>
      <c r="I883" s="110">
        <v>5816</v>
      </c>
      <c r="J883" s="110">
        <v>0</v>
      </c>
      <c r="K883" s="110">
        <v>175</v>
      </c>
      <c r="L883" s="110">
        <v>0</v>
      </c>
      <c r="M883" s="110">
        <v>195</v>
      </c>
      <c r="N883" s="110">
        <v>135</v>
      </c>
    </row>
    <row r="884" spans="1:14" x14ac:dyDescent="0.25">
      <c r="A884">
        <v>160087</v>
      </c>
      <c r="B884" t="s">
        <v>5538</v>
      </c>
      <c r="C884" s="74">
        <v>32</v>
      </c>
      <c r="D884" t="s">
        <v>501</v>
      </c>
      <c r="E884" t="s">
        <v>6576</v>
      </c>
      <c r="F884" t="s">
        <v>6577</v>
      </c>
      <c r="G884" t="s">
        <v>6528</v>
      </c>
      <c r="H884" t="s">
        <v>6578</v>
      </c>
      <c r="I884" s="110">
        <v>0</v>
      </c>
      <c r="J884" s="110">
        <v>0</v>
      </c>
      <c r="K884" s="110">
        <v>0</v>
      </c>
      <c r="L884" s="110">
        <v>0</v>
      </c>
      <c r="M884" s="110">
        <v>0</v>
      </c>
      <c r="N884" s="110">
        <v>0</v>
      </c>
    </row>
    <row r="885" spans="1:14" x14ac:dyDescent="0.25">
      <c r="A885">
        <v>160089</v>
      </c>
      <c r="B885" t="s">
        <v>5538</v>
      </c>
      <c r="C885" s="74">
        <v>32</v>
      </c>
      <c r="D885" t="s">
        <v>4286</v>
      </c>
      <c r="E885" t="s">
        <v>2827</v>
      </c>
      <c r="F885" t="s">
        <v>4287</v>
      </c>
      <c r="G885" t="s">
        <v>6528</v>
      </c>
      <c r="H885" t="s">
        <v>4288</v>
      </c>
      <c r="I885" s="110">
        <v>1752</v>
      </c>
      <c r="J885" s="110">
        <v>0</v>
      </c>
      <c r="K885" s="110">
        <v>163</v>
      </c>
      <c r="L885" s="110">
        <v>70</v>
      </c>
      <c r="M885" s="110">
        <v>0</v>
      </c>
      <c r="N885" s="110">
        <v>0</v>
      </c>
    </row>
    <row r="886" spans="1:14" x14ac:dyDescent="0.25">
      <c r="A886">
        <v>160090</v>
      </c>
      <c r="B886" t="s">
        <v>5538</v>
      </c>
      <c r="C886" s="74">
        <v>32</v>
      </c>
      <c r="D886" t="s">
        <v>501</v>
      </c>
      <c r="E886" t="s">
        <v>4289</v>
      </c>
      <c r="F886" t="s">
        <v>4290</v>
      </c>
      <c r="G886" t="s">
        <v>6528</v>
      </c>
      <c r="H886" t="s">
        <v>4291</v>
      </c>
      <c r="I886" s="110">
        <v>7835</v>
      </c>
      <c r="J886" s="110">
        <v>0</v>
      </c>
      <c r="K886" s="110">
        <v>25</v>
      </c>
      <c r="L886" s="110">
        <v>115</v>
      </c>
      <c r="M886" s="110">
        <v>22.75</v>
      </c>
      <c r="N886" s="110">
        <v>413.7</v>
      </c>
    </row>
    <row r="887" spans="1:14" x14ac:dyDescent="0.25">
      <c r="A887">
        <v>160092</v>
      </c>
      <c r="B887" t="s">
        <v>5538</v>
      </c>
      <c r="C887" s="74">
        <v>32</v>
      </c>
      <c r="D887" t="s">
        <v>6579</v>
      </c>
      <c r="E887" t="s">
        <v>6580</v>
      </c>
      <c r="F887" t="s">
        <v>6581</v>
      </c>
      <c r="G887" t="s">
        <v>6528</v>
      </c>
      <c r="H887" t="s">
        <v>6582</v>
      </c>
      <c r="I887" s="110">
        <v>0</v>
      </c>
      <c r="J887" s="110">
        <v>0</v>
      </c>
      <c r="K887" s="110">
        <v>0</v>
      </c>
      <c r="L887" s="110">
        <v>0</v>
      </c>
      <c r="M887" s="110">
        <v>0</v>
      </c>
      <c r="N887" s="110">
        <v>0</v>
      </c>
    </row>
    <row r="888" spans="1:14" x14ac:dyDescent="0.25">
      <c r="A888">
        <v>160093</v>
      </c>
      <c r="B888" t="s">
        <v>5538</v>
      </c>
      <c r="C888" s="74">
        <v>32</v>
      </c>
      <c r="D888" t="s">
        <v>728</v>
      </c>
      <c r="E888" t="s">
        <v>4292</v>
      </c>
      <c r="F888" t="s">
        <v>4293</v>
      </c>
      <c r="G888" t="s">
        <v>6528</v>
      </c>
      <c r="H888" t="s">
        <v>4294</v>
      </c>
      <c r="I888" s="110">
        <v>10256.219999999999</v>
      </c>
      <c r="J888" s="110">
        <v>0</v>
      </c>
      <c r="K888" s="110">
        <v>267</v>
      </c>
      <c r="L888" s="110">
        <v>165</v>
      </c>
      <c r="M888" s="110">
        <v>0</v>
      </c>
      <c r="N888" s="110">
        <v>10</v>
      </c>
    </row>
    <row r="889" spans="1:14" x14ac:dyDescent="0.25">
      <c r="A889">
        <v>160094</v>
      </c>
      <c r="B889" t="s">
        <v>5538</v>
      </c>
      <c r="C889" s="74">
        <v>32</v>
      </c>
      <c r="D889" t="s">
        <v>4295</v>
      </c>
      <c r="E889" t="s">
        <v>4296</v>
      </c>
      <c r="F889" t="s">
        <v>4297</v>
      </c>
      <c r="G889" t="s">
        <v>6528</v>
      </c>
      <c r="H889" t="s">
        <v>4298</v>
      </c>
      <c r="I889" s="110">
        <v>850</v>
      </c>
      <c r="J889" s="110">
        <v>285.5</v>
      </c>
      <c r="K889" s="110">
        <v>0</v>
      </c>
      <c r="L889" s="110">
        <v>0</v>
      </c>
      <c r="M889" s="110">
        <v>0</v>
      </c>
      <c r="N889" s="110">
        <v>0</v>
      </c>
    </row>
    <row r="890" spans="1:14" x14ac:dyDescent="0.25">
      <c r="A890">
        <v>260153</v>
      </c>
      <c r="B890" t="s">
        <v>5521</v>
      </c>
      <c r="C890" s="74">
        <v>37</v>
      </c>
      <c r="D890" t="s">
        <v>6583</v>
      </c>
      <c r="E890" t="s">
        <v>6584</v>
      </c>
      <c r="F890" t="s">
        <v>6563</v>
      </c>
      <c r="G890" t="s">
        <v>6505</v>
      </c>
      <c r="H890" t="s">
        <v>6585</v>
      </c>
      <c r="I890" s="110">
        <v>0</v>
      </c>
      <c r="J890" s="110">
        <v>0</v>
      </c>
      <c r="K890" s="110">
        <v>0</v>
      </c>
      <c r="L890" s="110">
        <v>0</v>
      </c>
      <c r="M890" s="110">
        <v>0</v>
      </c>
      <c r="N890" s="110">
        <v>0</v>
      </c>
    </row>
    <row r="891" spans="1:14" x14ac:dyDescent="0.25">
      <c r="A891">
        <v>160096</v>
      </c>
      <c r="B891" t="s">
        <v>5538</v>
      </c>
      <c r="C891" s="74">
        <v>32</v>
      </c>
      <c r="D891" t="s">
        <v>6586</v>
      </c>
      <c r="E891" t="s">
        <v>6587</v>
      </c>
      <c r="F891" t="s">
        <v>6588</v>
      </c>
      <c r="G891" t="s">
        <v>6528</v>
      </c>
      <c r="H891" t="s">
        <v>6589</v>
      </c>
      <c r="I891" s="110">
        <v>0</v>
      </c>
      <c r="J891" s="110">
        <v>0</v>
      </c>
      <c r="K891" s="110">
        <v>0</v>
      </c>
      <c r="L891" s="110">
        <v>0</v>
      </c>
      <c r="M891" s="110">
        <v>0</v>
      </c>
      <c r="N891" s="110">
        <v>0</v>
      </c>
    </row>
    <row r="892" spans="1:14" x14ac:dyDescent="0.25">
      <c r="A892">
        <v>160097</v>
      </c>
      <c r="B892" t="s">
        <v>5538</v>
      </c>
      <c r="C892" s="74">
        <v>32</v>
      </c>
      <c r="D892" t="s">
        <v>501</v>
      </c>
      <c r="E892" t="s">
        <v>4299</v>
      </c>
      <c r="F892" t="s">
        <v>4300</v>
      </c>
      <c r="G892" t="s">
        <v>6528</v>
      </c>
      <c r="H892" t="s">
        <v>4301</v>
      </c>
      <c r="I892" s="110">
        <v>35269.980000000003</v>
      </c>
      <c r="J892" s="110">
        <v>136.08000000000001</v>
      </c>
      <c r="K892" s="110">
        <v>1500.68</v>
      </c>
      <c r="L892" s="110">
        <v>1335.01</v>
      </c>
      <c r="M892" s="110">
        <v>50</v>
      </c>
      <c r="N892" s="110">
        <v>1302.21</v>
      </c>
    </row>
    <row r="893" spans="1:14" x14ac:dyDescent="0.25">
      <c r="A893">
        <v>260362</v>
      </c>
      <c r="B893" t="s">
        <v>5521</v>
      </c>
      <c r="C893" s="74">
        <v>37</v>
      </c>
      <c r="D893" t="s">
        <v>6410</v>
      </c>
      <c r="E893" t="s">
        <v>6590</v>
      </c>
      <c r="F893" t="s">
        <v>6591</v>
      </c>
      <c r="G893" t="s">
        <v>6505</v>
      </c>
      <c r="H893" t="s">
        <v>6592</v>
      </c>
      <c r="I893" s="110">
        <v>0</v>
      </c>
      <c r="J893" s="110">
        <v>0</v>
      </c>
      <c r="K893" s="110">
        <v>0</v>
      </c>
      <c r="L893" s="110">
        <v>0</v>
      </c>
      <c r="M893" s="110">
        <v>0</v>
      </c>
      <c r="N893" s="110">
        <v>0</v>
      </c>
    </row>
    <row r="894" spans="1:14" x14ac:dyDescent="0.25">
      <c r="A894">
        <v>160099</v>
      </c>
      <c r="B894" t="s">
        <v>5538</v>
      </c>
      <c r="C894" s="74">
        <v>32</v>
      </c>
      <c r="D894" t="s">
        <v>6593</v>
      </c>
      <c r="E894" t="s">
        <v>6594</v>
      </c>
      <c r="F894" t="s">
        <v>6595</v>
      </c>
      <c r="G894" t="s">
        <v>6528</v>
      </c>
      <c r="H894" t="s">
        <v>6596</v>
      </c>
      <c r="I894" s="110">
        <v>0</v>
      </c>
      <c r="J894" s="110">
        <v>0</v>
      </c>
      <c r="K894" s="110">
        <v>0</v>
      </c>
      <c r="L894" s="110">
        <v>0</v>
      </c>
      <c r="M894" s="110">
        <v>0</v>
      </c>
      <c r="N894" s="110">
        <v>0</v>
      </c>
    </row>
    <row r="895" spans="1:14" x14ac:dyDescent="0.25">
      <c r="A895">
        <v>160100</v>
      </c>
      <c r="B895" t="s">
        <v>5538</v>
      </c>
      <c r="C895" s="74">
        <v>32</v>
      </c>
      <c r="D895" t="s">
        <v>4302</v>
      </c>
      <c r="E895" t="s">
        <v>4303</v>
      </c>
      <c r="F895" t="s">
        <v>4304</v>
      </c>
      <c r="G895" t="s">
        <v>6528</v>
      </c>
      <c r="H895" t="s">
        <v>4305</v>
      </c>
      <c r="I895" s="110">
        <v>4000</v>
      </c>
      <c r="J895" s="110">
        <v>0</v>
      </c>
      <c r="K895" s="110">
        <v>75</v>
      </c>
      <c r="L895" s="110">
        <v>170</v>
      </c>
      <c r="M895" s="110">
        <v>0</v>
      </c>
      <c r="N895" s="110">
        <v>0</v>
      </c>
    </row>
    <row r="896" spans="1:14" x14ac:dyDescent="0.25">
      <c r="A896">
        <v>160101</v>
      </c>
      <c r="B896" t="s">
        <v>5538</v>
      </c>
      <c r="C896" s="74">
        <v>32</v>
      </c>
      <c r="D896" t="s">
        <v>501</v>
      </c>
      <c r="E896" t="s">
        <v>4306</v>
      </c>
      <c r="F896" t="s">
        <v>4307</v>
      </c>
      <c r="G896" t="s">
        <v>6528</v>
      </c>
      <c r="H896" t="s">
        <v>4308</v>
      </c>
      <c r="I896" s="110">
        <v>2083.3000000000002</v>
      </c>
      <c r="J896" s="110">
        <v>37</v>
      </c>
      <c r="K896" s="110">
        <v>66</v>
      </c>
      <c r="L896" s="110">
        <v>40</v>
      </c>
      <c r="M896" s="110">
        <v>0</v>
      </c>
      <c r="N896" s="110">
        <v>40</v>
      </c>
    </row>
    <row r="897" spans="1:14" x14ac:dyDescent="0.25">
      <c r="A897">
        <v>160103</v>
      </c>
      <c r="B897" t="s">
        <v>5538</v>
      </c>
      <c r="C897" s="74">
        <v>32</v>
      </c>
      <c r="D897" t="s">
        <v>6597</v>
      </c>
      <c r="E897" t="s">
        <v>6598</v>
      </c>
      <c r="F897" t="s">
        <v>6599</v>
      </c>
      <c r="G897" t="s">
        <v>6528</v>
      </c>
      <c r="H897" t="s">
        <v>6600</v>
      </c>
      <c r="I897" s="110">
        <v>0</v>
      </c>
      <c r="J897" s="110">
        <v>0</v>
      </c>
      <c r="K897" s="110">
        <v>0</v>
      </c>
      <c r="L897" s="110">
        <v>0</v>
      </c>
      <c r="M897" s="110">
        <v>0</v>
      </c>
      <c r="N897" s="110">
        <v>0</v>
      </c>
    </row>
    <row r="898" spans="1:14" x14ac:dyDescent="0.25">
      <c r="A898">
        <v>160108</v>
      </c>
      <c r="B898" t="s">
        <v>5538</v>
      </c>
      <c r="C898" s="74">
        <v>32</v>
      </c>
      <c r="D898" t="s">
        <v>6601</v>
      </c>
      <c r="E898" t="s">
        <v>6602</v>
      </c>
      <c r="F898" t="s">
        <v>6603</v>
      </c>
      <c r="G898" t="s">
        <v>6528</v>
      </c>
      <c r="H898" t="s">
        <v>6604</v>
      </c>
      <c r="I898" s="110">
        <v>0</v>
      </c>
      <c r="J898" s="110">
        <v>0</v>
      </c>
      <c r="K898" s="110">
        <v>0</v>
      </c>
      <c r="L898" s="110">
        <v>0</v>
      </c>
      <c r="M898" s="110">
        <v>0</v>
      </c>
      <c r="N898" s="110">
        <v>0</v>
      </c>
    </row>
    <row r="899" spans="1:14" x14ac:dyDescent="0.25">
      <c r="A899">
        <v>160109</v>
      </c>
      <c r="B899" t="s">
        <v>5538</v>
      </c>
      <c r="C899" s="74">
        <v>32</v>
      </c>
      <c r="D899" t="s">
        <v>4309</v>
      </c>
      <c r="E899" t="s">
        <v>4310</v>
      </c>
      <c r="F899" t="s">
        <v>809</v>
      </c>
      <c r="G899" t="s">
        <v>6528</v>
      </c>
      <c r="H899" t="s">
        <v>4311</v>
      </c>
      <c r="I899" s="110">
        <v>4870.12</v>
      </c>
      <c r="J899" s="110">
        <v>0</v>
      </c>
      <c r="K899" s="110">
        <v>730</v>
      </c>
      <c r="L899" s="110">
        <v>0</v>
      </c>
      <c r="M899" s="110">
        <v>0</v>
      </c>
      <c r="N899" s="110">
        <v>5</v>
      </c>
    </row>
    <row r="900" spans="1:14" x14ac:dyDescent="0.25">
      <c r="A900">
        <v>160110</v>
      </c>
      <c r="B900" t="s">
        <v>5538</v>
      </c>
      <c r="C900" s="74">
        <v>32</v>
      </c>
      <c r="D900" t="s">
        <v>728</v>
      </c>
      <c r="E900" t="s">
        <v>4312</v>
      </c>
      <c r="F900" t="s">
        <v>4313</v>
      </c>
      <c r="G900" t="s">
        <v>6528</v>
      </c>
      <c r="H900" t="s">
        <v>4314</v>
      </c>
      <c r="I900" s="110">
        <v>12345.2</v>
      </c>
      <c r="J900" s="110">
        <v>0</v>
      </c>
      <c r="K900" s="110">
        <v>0</v>
      </c>
      <c r="L900" s="110">
        <v>0</v>
      </c>
      <c r="M900" s="110">
        <v>0</v>
      </c>
      <c r="N900" s="110">
        <v>0</v>
      </c>
    </row>
    <row r="901" spans="1:14" x14ac:dyDescent="0.25">
      <c r="A901">
        <v>160111</v>
      </c>
      <c r="B901" t="s">
        <v>5538</v>
      </c>
      <c r="C901" s="74">
        <v>32</v>
      </c>
      <c r="D901" t="s">
        <v>501</v>
      </c>
      <c r="E901" t="s">
        <v>4315</v>
      </c>
      <c r="F901" t="s">
        <v>4316</v>
      </c>
      <c r="G901" t="s">
        <v>6528</v>
      </c>
      <c r="H901" t="s">
        <v>4317</v>
      </c>
      <c r="I901" s="110">
        <v>3031</v>
      </c>
      <c r="J901" s="110">
        <v>100</v>
      </c>
      <c r="K901" s="110">
        <v>207</v>
      </c>
      <c r="L901" s="110">
        <v>111</v>
      </c>
      <c r="M901" s="110">
        <v>0</v>
      </c>
      <c r="N901" s="110">
        <v>0</v>
      </c>
    </row>
    <row r="902" spans="1:14" x14ac:dyDescent="0.25">
      <c r="A902">
        <v>160114</v>
      </c>
      <c r="B902" t="s">
        <v>5538</v>
      </c>
      <c r="C902" s="74">
        <v>32</v>
      </c>
      <c r="D902" t="s">
        <v>4318</v>
      </c>
      <c r="E902" t="s">
        <v>4319</v>
      </c>
      <c r="F902" t="s">
        <v>4320</v>
      </c>
      <c r="G902" t="s">
        <v>6528</v>
      </c>
      <c r="H902" t="s">
        <v>4321</v>
      </c>
      <c r="I902" s="110">
        <v>4611.13</v>
      </c>
      <c r="J902" s="110">
        <v>0</v>
      </c>
      <c r="K902" s="110">
        <v>0</v>
      </c>
      <c r="L902" s="110">
        <v>0</v>
      </c>
      <c r="M902" s="110">
        <v>0</v>
      </c>
      <c r="N902" s="110">
        <v>0</v>
      </c>
    </row>
    <row r="903" spans="1:14" x14ac:dyDescent="0.25">
      <c r="A903">
        <v>160116</v>
      </c>
      <c r="B903" t="s">
        <v>5538</v>
      </c>
      <c r="C903" s="74">
        <v>32</v>
      </c>
      <c r="D903" t="s">
        <v>6605</v>
      </c>
      <c r="E903" t="s">
        <v>649</v>
      </c>
      <c r="F903" t="s">
        <v>6606</v>
      </c>
      <c r="G903" t="s">
        <v>6528</v>
      </c>
      <c r="H903" t="s">
        <v>6607</v>
      </c>
      <c r="I903" s="110">
        <v>865</v>
      </c>
      <c r="J903" s="110">
        <v>0</v>
      </c>
      <c r="K903" s="110">
        <v>203</v>
      </c>
      <c r="L903" s="110">
        <v>100</v>
      </c>
      <c r="M903" s="110">
        <v>0</v>
      </c>
      <c r="N903" s="110">
        <v>0</v>
      </c>
    </row>
    <row r="904" spans="1:14" x14ac:dyDescent="0.25">
      <c r="A904">
        <v>160118</v>
      </c>
      <c r="B904" t="s">
        <v>5538</v>
      </c>
      <c r="C904" s="74">
        <v>32</v>
      </c>
      <c r="D904" t="s">
        <v>501</v>
      </c>
      <c r="E904" t="s">
        <v>4322</v>
      </c>
      <c r="F904" t="s">
        <v>4323</v>
      </c>
      <c r="G904" t="s">
        <v>6528</v>
      </c>
      <c r="H904" t="s">
        <v>4324</v>
      </c>
      <c r="I904" s="110">
        <v>3000</v>
      </c>
      <c r="J904" s="110">
        <v>0</v>
      </c>
      <c r="K904" s="110">
        <v>100</v>
      </c>
      <c r="L904" s="110">
        <v>0</v>
      </c>
      <c r="M904" s="110">
        <v>0</v>
      </c>
      <c r="N904" s="110">
        <v>0</v>
      </c>
    </row>
    <row r="905" spans="1:14" x14ac:dyDescent="0.25">
      <c r="A905">
        <v>160119</v>
      </c>
      <c r="B905" t="s">
        <v>5538</v>
      </c>
      <c r="C905" s="74">
        <v>32</v>
      </c>
      <c r="D905" t="s">
        <v>501</v>
      </c>
      <c r="E905" t="s">
        <v>4325</v>
      </c>
      <c r="F905" t="s">
        <v>4326</v>
      </c>
      <c r="G905" t="s">
        <v>6528</v>
      </c>
      <c r="H905" t="s">
        <v>4327</v>
      </c>
      <c r="I905" s="110">
        <v>6802.74</v>
      </c>
      <c r="J905" s="110">
        <v>35.549999999999997</v>
      </c>
      <c r="K905" s="110">
        <v>15</v>
      </c>
      <c r="L905" s="110">
        <v>222</v>
      </c>
      <c r="M905" s="110">
        <v>0</v>
      </c>
      <c r="N905" s="110">
        <v>0</v>
      </c>
    </row>
    <row r="906" spans="1:14" x14ac:dyDescent="0.25">
      <c r="A906">
        <v>160121</v>
      </c>
      <c r="B906" t="s">
        <v>5538</v>
      </c>
      <c r="C906" s="74">
        <v>32</v>
      </c>
      <c r="D906" t="s">
        <v>501</v>
      </c>
      <c r="E906" t="s">
        <v>6608</v>
      </c>
      <c r="F906" t="s">
        <v>2223</v>
      </c>
      <c r="G906" t="s">
        <v>6528</v>
      </c>
      <c r="H906" t="s">
        <v>6609</v>
      </c>
      <c r="I906" s="110">
        <v>0</v>
      </c>
      <c r="J906" s="110">
        <v>0</v>
      </c>
      <c r="K906" s="110">
        <v>0</v>
      </c>
      <c r="L906" s="110">
        <v>0</v>
      </c>
      <c r="M906" s="110">
        <v>0</v>
      </c>
      <c r="N906" s="110">
        <v>0</v>
      </c>
    </row>
    <row r="907" spans="1:14" x14ac:dyDescent="0.25">
      <c r="A907">
        <v>160124</v>
      </c>
      <c r="B907" t="s">
        <v>5538</v>
      </c>
      <c r="C907" s="74">
        <v>32</v>
      </c>
      <c r="D907" t="s">
        <v>501</v>
      </c>
      <c r="E907" t="s">
        <v>4328</v>
      </c>
      <c r="F907" t="s">
        <v>1394</v>
      </c>
      <c r="G907" t="s">
        <v>6528</v>
      </c>
      <c r="H907" t="s">
        <v>292</v>
      </c>
      <c r="I907" s="110">
        <v>700</v>
      </c>
      <c r="J907" s="110">
        <v>106.63</v>
      </c>
      <c r="K907" s="110">
        <v>250</v>
      </c>
      <c r="L907" s="110">
        <v>27</v>
      </c>
      <c r="M907" s="110">
        <v>0</v>
      </c>
      <c r="N907" s="110">
        <v>0</v>
      </c>
    </row>
    <row r="908" spans="1:14" x14ac:dyDescent="0.25">
      <c r="A908">
        <v>160125</v>
      </c>
      <c r="B908" t="s">
        <v>5538</v>
      </c>
      <c r="C908" s="74">
        <v>32</v>
      </c>
      <c r="D908" t="s">
        <v>6610</v>
      </c>
      <c r="E908" t="s">
        <v>6611</v>
      </c>
      <c r="F908" t="s">
        <v>6612</v>
      </c>
      <c r="G908" t="s">
        <v>6528</v>
      </c>
      <c r="H908" t="s">
        <v>6613</v>
      </c>
      <c r="I908" s="110">
        <v>0</v>
      </c>
      <c r="J908" s="110">
        <v>0</v>
      </c>
      <c r="K908" s="110">
        <v>0</v>
      </c>
      <c r="L908" s="110">
        <v>0</v>
      </c>
      <c r="M908" s="110">
        <v>0</v>
      </c>
      <c r="N908" s="110">
        <v>0</v>
      </c>
    </row>
    <row r="909" spans="1:14" x14ac:dyDescent="0.25">
      <c r="A909">
        <v>160126</v>
      </c>
      <c r="B909" t="s">
        <v>5538</v>
      </c>
      <c r="C909" s="74">
        <v>32</v>
      </c>
      <c r="D909" t="s">
        <v>4329</v>
      </c>
      <c r="E909" t="s">
        <v>4100</v>
      </c>
      <c r="F909" t="s">
        <v>4330</v>
      </c>
      <c r="G909" t="s">
        <v>6528</v>
      </c>
      <c r="H909" t="s">
        <v>4331</v>
      </c>
      <c r="I909" s="110">
        <v>0</v>
      </c>
      <c r="J909" s="110">
        <v>0</v>
      </c>
      <c r="K909" s="110">
        <v>174</v>
      </c>
      <c r="L909" s="110">
        <v>25</v>
      </c>
      <c r="M909" s="110">
        <v>0</v>
      </c>
      <c r="N909" s="110">
        <v>80</v>
      </c>
    </row>
    <row r="910" spans="1:14" x14ac:dyDescent="0.25">
      <c r="A910">
        <v>160128</v>
      </c>
      <c r="B910" t="s">
        <v>5538</v>
      </c>
      <c r="C910" s="74">
        <v>32</v>
      </c>
      <c r="D910" t="s">
        <v>1836</v>
      </c>
      <c r="E910" t="s">
        <v>4332</v>
      </c>
      <c r="F910" t="s">
        <v>4333</v>
      </c>
      <c r="G910" t="s">
        <v>6528</v>
      </c>
      <c r="H910" t="s">
        <v>4334</v>
      </c>
      <c r="I910" s="110">
        <v>1668</v>
      </c>
      <c r="J910" s="110">
        <v>0</v>
      </c>
      <c r="K910" s="110">
        <v>0</v>
      </c>
      <c r="L910" s="110">
        <v>0</v>
      </c>
      <c r="M910" s="110">
        <v>0</v>
      </c>
      <c r="N910" s="110">
        <v>0</v>
      </c>
    </row>
    <row r="911" spans="1:14" x14ac:dyDescent="0.25">
      <c r="A911">
        <v>160129</v>
      </c>
      <c r="B911" t="s">
        <v>5538</v>
      </c>
      <c r="C911" s="74">
        <v>32</v>
      </c>
      <c r="D911" t="s">
        <v>4335</v>
      </c>
      <c r="E911" t="s">
        <v>4336</v>
      </c>
      <c r="F911" t="s">
        <v>4337</v>
      </c>
      <c r="G911" t="s">
        <v>6528</v>
      </c>
      <c r="H911" t="s">
        <v>4338</v>
      </c>
      <c r="I911" s="110">
        <v>9953.2000000000007</v>
      </c>
      <c r="J911" s="110">
        <v>0</v>
      </c>
      <c r="K911" s="110">
        <v>375</v>
      </c>
      <c r="L911" s="110">
        <v>50</v>
      </c>
      <c r="M911" s="110">
        <v>0</v>
      </c>
      <c r="N911" s="110">
        <v>215</v>
      </c>
    </row>
    <row r="912" spans="1:14" x14ac:dyDescent="0.25">
      <c r="A912">
        <v>160131</v>
      </c>
      <c r="B912" t="s">
        <v>5538</v>
      </c>
      <c r="C912" s="74">
        <v>32</v>
      </c>
      <c r="D912" t="s">
        <v>1956</v>
      </c>
      <c r="E912" t="s">
        <v>4339</v>
      </c>
      <c r="F912" t="s">
        <v>4340</v>
      </c>
      <c r="G912" t="s">
        <v>6528</v>
      </c>
      <c r="H912" t="s">
        <v>4341</v>
      </c>
      <c r="I912" s="110">
        <v>1647.61</v>
      </c>
      <c r="J912" s="110">
        <v>0</v>
      </c>
      <c r="K912" s="110">
        <v>111</v>
      </c>
      <c r="L912" s="110">
        <v>79</v>
      </c>
      <c r="M912" s="110">
        <v>0</v>
      </c>
      <c r="N912" s="110">
        <v>0</v>
      </c>
    </row>
    <row r="913" spans="1:14" x14ac:dyDescent="0.25">
      <c r="A913">
        <v>160132</v>
      </c>
      <c r="B913" t="s">
        <v>5538</v>
      </c>
      <c r="C913" s="74">
        <v>32</v>
      </c>
      <c r="D913" t="s">
        <v>501</v>
      </c>
      <c r="E913" t="s">
        <v>1623</v>
      </c>
      <c r="F913" t="s">
        <v>4342</v>
      </c>
      <c r="G913" t="s">
        <v>6528</v>
      </c>
      <c r="H913" t="s">
        <v>4343</v>
      </c>
      <c r="I913" s="110">
        <v>3150</v>
      </c>
      <c r="J913" s="110">
        <v>0</v>
      </c>
      <c r="K913" s="110">
        <v>60</v>
      </c>
      <c r="L913" s="110">
        <v>130</v>
      </c>
      <c r="M913" s="110">
        <v>0</v>
      </c>
      <c r="N913" s="110">
        <v>30</v>
      </c>
    </row>
    <row r="914" spans="1:14" x14ac:dyDescent="0.25">
      <c r="A914">
        <v>160133</v>
      </c>
      <c r="B914" t="s">
        <v>5538</v>
      </c>
      <c r="C914" s="74">
        <v>32</v>
      </c>
      <c r="D914" t="s">
        <v>501</v>
      </c>
      <c r="E914" t="s">
        <v>4344</v>
      </c>
      <c r="F914" t="s">
        <v>4345</v>
      </c>
      <c r="G914" t="s">
        <v>6528</v>
      </c>
      <c r="H914" t="s">
        <v>4346</v>
      </c>
      <c r="I914" s="110">
        <v>15039.13</v>
      </c>
      <c r="J914" s="110">
        <v>210.17</v>
      </c>
      <c r="K914" s="110">
        <v>871</v>
      </c>
      <c r="L914" s="110">
        <v>411</v>
      </c>
      <c r="M914" s="110">
        <v>25</v>
      </c>
      <c r="N914" s="110">
        <v>984</v>
      </c>
    </row>
    <row r="915" spans="1:14" x14ac:dyDescent="0.25">
      <c r="A915">
        <v>160134</v>
      </c>
      <c r="B915" t="s">
        <v>5538</v>
      </c>
      <c r="C915" s="74">
        <v>32</v>
      </c>
      <c r="D915" t="s">
        <v>4347</v>
      </c>
      <c r="E915" t="s">
        <v>4348</v>
      </c>
      <c r="F915" t="s">
        <v>4349</v>
      </c>
      <c r="G915" t="s">
        <v>6528</v>
      </c>
      <c r="H915" t="s">
        <v>293</v>
      </c>
      <c r="I915" s="110">
        <v>1000</v>
      </c>
      <c r="J915" s="110">
        <v>0</v>
      </c>
      <c r="K915" s="110">
        <v>55</v>
      </c>
      <c r="L915" s="110">
        <v>0</v>
      </c>
      <c r="M915" s="110">
        <v>0</v>
      </c>
      <c r="N915" s="110">
        <v>0</v>
      </c>
    </row>
    <row r="916" spans="1:14" x14ac:dyDescent="0.25">
      <c r="A916">
        <v>160135</v>
      </c>
      <c r="B916" t="s">
        <v>5538</v>
      </c>
      <c r="C916" s="74">
        <v>32</v>
      </c>
      <c r="D916" t="s">
        <v>4350</v>
      </c>
      <c r="E916" t="s">
        <v>4351</v>
      </c>
      <c r="F916" t="s">
        <v>4349</v>
      </c>
      <c r="G916" t="s">
        <v>6528</v>
      </c>
      <c r="H916" t="s">
        <v>4352</v>
      </c>
      <c r="I916" s="110">
        <v>5818.95</v>
      </c>
      <c r="J916" s="110">
        <v>0</v>
      </c>
      <c r="K916" s="110">
        <v>587</v>
      </c>
      <c r="L916" s="110">
        <v>254</v>
      </c>
      <c r="M916" s="110">
        <v>0</v>
      </c>
      <c r="N916" s="110">
        <v>0</v>
      </c>
    </row>
    <row r="917" spans="1:14" x14ac:dyDescent="0.25">
      <c r="A917">
        <v>160136</v>
      </c>
      <c r="B917" t="s">
        <v>5538</v>
      </c>
      <c r="C917" s="74">
        <v>32</v>
      </c>
      <c r="D917" t="s">
        <v>501</v>
      </c>
      <c r="E917" t="s">
        <v>4353</v>
      </c>
      <c r="F917" t="s">
        <v>4349</v>
      </c>
      <c r="G917" t="s">
        <v>6528</v>
      </c>
      <c r="H917" t="s">
        <v>4354</v>
      </c>
      <c r="I917" s="110">
        <v>1000</v>
      </c>
      <c r="J917" s="110">
        <v>25</v>
      </c>
      <c r="K917" s="110">
        <v>55</v>
      </c>
      <c r="L917" s="110">
        <v>67</v>
      </c>
      <c r="M917" s="110">
        <v>0</v>
      </c>
      <c r="N917" s="110">
        <v>90</v>
      </c>
    </row>
    <row r="918" spans="1:14" x14ac:dyDescent="0.25">
      <c r="A918">
        <v>160137</v>
      </c>
      <c r="B918" t="s">
        <v>5538</v>
      </c>
      <c r="C918" s="74">
        <v>32</v>
      </c>
      <c r="D918" t="s">
        <v>501</v>
      </c>
      <c r="E918" t="s">
        <v>3792</v>
      </c>
      <c r="F918" t="s">
        <v>4355</v>
      </c>
      <c r="G918" t="s">
        <v>6528</v>
      </c>
      <c r="H918" t="s">
        <v>4356</v>
      </c>
      <c r="I918" s="110">
        <v>0</v>
      </c>
      <c r="J918" s="110">
        <v>0</v>
      </c>
      <c r="K918" s="110">
        <v>423</v>
      </c>
      <c r="L918" s="110">
        <v>330</v>
      </c>
      <c r="M918" s="110">
        <v>0</v>
      </c>
      <c r="N918" s="110">
        <v>461</v>
      </c>
    </row>
    <row r="919" spans="1:14" x14ac:dyDescent="0.25">
      <c r="A919">
        <v>160138</v>
      </c>
      <c r="B919" t="s">
        <v>5538</v>
      </c>
      <c r="C919" s="74">
        <v>32</v>
      </c>
      <c r="D919" t="s">
        <v>501</v>
      </c>
      <c r="E919" t="s">
        <v>2464</v>
      </c>
      <c r="F919" t="s">
        <v>4357</v>
      </c>
      <c r="G919" t="s">
        <v>6528</v>
      </c>
      <c r="H919" t="s">
        <v>6614</v>
      </c>
      <c r="I919" s="110">
        <v>491.43</v>
      </c>
      <c r="J919" s="110">
        <v>0</v>
      </c>
      <c r="K919" s="110">
        <v>0</v>
      </c>
      <c r="L919" s="110">
        <v>0</v>
      </c>
      <c r="M919" s="110">
        <v>0</v>
      </c>
      <c r="N919" s="110">
        <v>309.47000000000003</v>
      </c>
    </row>
    <row r="920" spans="1:14" x14ac:dyDescent="0.25">
      <c r="A920">
        <v>160139</v>
      </c>
      <c r="B920" t="s">
        <v>5538</v>
      </c>
      <c r="C920" s="74">
        <v>32</v>
      </c>
      <c r="D920" t="s">
        <v>501</v>
      </c>
      <c r="E920" t="s">
        <v>4358</v>
      </c>
      <c r="F920" t="s">
        <v>2865</v>
      </c>
      <c r="G920" t="s">
        <v>6528</v>
      </c>
      <c r="H920" t="s">
        <v>4359</v>
      </c>
      <c r="I920" s="110">
        <v>2038.8</v>
      </c>
      <c r="J920" s="110">
        <v>0</v>
      </c>
      <c r="K920" s="110">
        <v>450</v>
      </c>
      <c r="L920" s="110">
        <v>300</v>
      </c>
      <c r="M920" s="110">
        <v>0</v>
      </c>
      <c r="N920" s="110">
        <v>450</v>
      </c>
    </row>
    <row r="921" spans="1:14" x14ac:dyDescent="0.25">
      <c r="A921">
        <v>160140</v>
      </c>
      <c r="B921" t="s">
        <v>5538</v>
      </c>
      <c r="C921" s="74">
        <v>32</v>
      </c>
      <c r="D921" t="s">
        <v>6615</v>
      </c>
      <c r="E921" t="s">
        <v>6616</v>
      </c>
      <c r="F921" t="s">
        <v>6617</v>
      </c>
      <c r="G921" t="s">
        <v>6528</v>
      </c>
      <c r="H921" t="s">
        <v>6618</v>
      </c>
      <c r="I921" s="110">
        <v>0</v>
      </c>
      <c r="J921" s="110">
        <v>0</v>
      </c>
      <c r="K921" s="110">
        <v>0</v>
      </c>
      <c r="L921" s="110">
        <v>0</v>
      </c>
      <c r="M921" s="110">
        <v>0</v>
      </c>
      <c r="N921" s="110">
        <v>0</v>
      </c>
    </row>
    <row r="922" spans="1:14" x14ac:dyDescent="0.25">
      <c r="A922">
        <v>160142</v>
      </c>
      <c r="B922" t="s">
        <v>5538</v>
      </c>
      <c r="C922" s="74">
        <v>32</v>
      </c>
      <c r="D922" t="s">
        <v>4360</v>
      </c>
      <c r="E922" t="s">
        <v>4361</v>
      </c>
      <c r="F922" t="s">
        <v>4362</v>
      </c>
      <c r="G922" t="s">
        <v>6528</v>
      </c>
      <c r="H922" t="s">
        <v>4363</v>
      </c>
      <c r="I922" s="110">
        <v>850</v>
      </c>
      <c r="J922" s="110">
        <v>0</v>
      </c>
      <c r="K922" s="110">
        <v>105</v>
      </c>
      <c r="L922" s="110">
        <v>0</v>
      </c>
      <c r="M922" s="110">
        <v>0</v>
      </c>
      <c r="N922" s="110">
        <v>0</v>
      </c>
    </row>
    <row r="923" spans="1:14" x14ac:dyDescent="0.25">
      <c r="A923">
        <v>160143</v>
      </c>
      <c r="B923" t="s">
        <v>5538</v>
      </c>
      <c r="C923" s="74">
        <v>32</v>
      </c>
      <c r="D923" t="s">
        <v>4364</v>
      </c>
      <c r="E923" t="s">
        <v>4361</v>
      </c>
      <c r="F923" t="s">
        <v>4362</v>
      </c>
      <c r="G923" t="s">
        <v>6528</v>
      </c>
      <c r="H923" t="s">
        <v>4363</v>
      </c>
      <c r="I923" s="110">
        <v>1875</v>
      </c>
      <c r="J923" s="110">
        <v>0</v>
      </c>
      <c r="K923" s="110">
        <v>75</v>
      </c>
      <c r="L923" s="110">
        <v>70</v>
      </c>
      <c r="M923" s="110">
        <v>0</v>
      </c>
      <c r="N923" s="110">
        <v>50</v>
      </c>
    </row>
    <row r="924" spans="1:14" x14ac:dyDescent="0.25">
      <c r="A924">
        <v>160144</v>
      </c>
      <c r="B924" t="s">
        <v>5538</v>
      </c>
      <c r="C924" s="74">
        <v>32</v>
      </c>
      <c r="D924" t="s">
        <v>4365</v>
      </c>
      <c r="E924" t="s">
        <v>4366</v>
      </c>
      <c r="F924" t="s">
        <v>4367</v>
      </c>
      <c r="G924" t="s">
        <v>6528</v>
      </c>
      <c r="H924" t="s">
        <v>4368</v>
      </c>
      <c r="I924" s="110">
        <v>0</v>
      </c>
      <c r="J924" s="110">
        <v>0</v>
      </c>
      <c r="K924" s="110">
        <v>108</v>
      </c>
      <c r="L924" s="110">
        <v>0</v>
      </c>
      <c r="M924" s="110">
        <v>0</v>
      </c>
      <c r="N924" s="110">
        <v>183</v>
      </c>
    </row>
    <row r="925" spans="1:14" x14ac:dyDescent="0.25">
      <c r="A925">
        <v>160146</v>
      </c>
      <c r="B925" t="s">
        <v>5538</v>
      </c>
      <c r="C925" s="74">
        <v>32</v>
      </c>
      <c r="D925" t="s">
        <v>4369</v>
      </c>
      <c r="E925" t="s">
        <v>4370</v>
      </c>
      <c r="F925" t="s">
        <v>4371</v>
      </c>
      <c r="G925" t="s">
        <v>6528</v>
      </c>
      <c r="H925" t="s">
        <v>6619</v>
      </c>
      <c r="I925" s="110">
        <v>0</v>
      </c>
      <c r="J925" s="110">
        <v>0</v>
      </c>
      <c r="K925" s="110">
        <v>0</v>
      </c>
      <c r="L925" s="110">
        <v>0</v>
      </c>
      <c r="M925" s="110">
        <v>0</v>
      </c>
      <c r="N925" s="110">
        <v>195</v>
      </c>
    </row>
    <row r="926" spans="1:14" x14ac:dyDescent="0.25">
      <c r="A926">
        <v>160147</v>
      </c>
      <c r="B926" t="s">
        <v>5538</v>
      </c>
      <c r="C926" s="74">
        <v>32</v>
      </c>
      <c r="D926" t="s">
        <v>4372</v>
      </c>
      <c r="E926" t="s">
        <v>4373</v>
      </c>
      <c r="F926" t="s">
        <v>4374</v>
      </c>
      <c r="G926" t="s">
        <v>6528</v>
      </c>
      <c r="H926" t="s">
        <v>4375</v>
      </c>
      <c r="I926" s="110">
        <v>1500</v>
      </c>
      <c r="J926" s="110">
        <v>0</v>
      </c>
      <c r="K926" s="110">
        <v>0</v>
      </c>
      <c r="L926" s="110">
        <v>0</v>
      </c>
      <c r="M926" s="110">
        <v>0</v>
      </c>
      <c r="N926" s="110">
        <v>0</v>
      </c>
    </row>
    <row r="927" spans="1:14" x14ac:dyDescent="0.25">
      <c r="A927">
        <v>160148</v>
      </c>
      <c r="B927" t="s">
        <v>5538</v>
      </c>
      <c r="C927" s="74">
        <v>32</v>
      </c>
      <c r="D927" t="s">
        <v>501</v>
      </c>
      <c r="E927" t="s">
        <v>4376</v>
      </c>
      <c r="F927" t="s">
        <v>4377</v>
      </c>
      <c r="G927" t="s">
        <v>6528</v>
      </c>
      <c r="H927" t="s">
        <v>4378</v>
      </c>
      <c r="I927" s="110">
        <v>2750</v>
      </c>
      <c r="J927" s="110">
        <v>278.27999999999997</v>
      </c>
      <c r="K927" s="110">
        <v>72</v>
      </c>
      <c r="L927" s="110">
        <v>0</v>
      </c>
      <c r="M927" s="110">
        <v>0</v>
      </c>
      <c r="N927" s="110">
        <v>216</v>
      </c>
    </row>
    <row r="928" spans="1:14" x14ac:dyDescent="0.25">
      <c r="A928">
        <v>160149</v>
      </c>
      <c r="B928" t="s">
        <v>5538</v>
      </c>
      <c r="C928" s="74">
        <v>32</v>
      </c>
      <c r="D928" t="s">
        <v>4379</v>
      </c>
      <c r="E928" t="s">
        <v>4380</v>
      </c>
      <c r="F928" t="s">
        <v>4381</v>
      </c>
      <c r="G928" t="s">
        <v>6528</v>
      </c>
      <c r="H928" t="s">
        <v>4382</v>
      </c>
      <c r="I928" s="110">
        <v>420</v>
      </c>
      <c r="J928" s="110">
        <v>0</v>
      </c>
      <c r="K928" s="110">
        <v>0</v>
      </c>
      <c r="L928" s="110">
        <v>0</v>
      </c>
      <c r="M928" s="110">
        <v>0</v>
      </c>
      <c r="N928" s="110">
        <v>0</v>
      </c>
    </row>
    <row r="929" spans="1:14" x14ac:dyDescent="0.25">
      <c r="A929">
        <v>160150</v>
      </c>
      <c r="B929" t="s">
        <v>5538</v>
      </c>
      <c r="C929" s="74">
        <v>32</v>
      </c>
      <c r="D929" t="s">
        <v>4383</v>
      </c>
      <c r="E929" t="s">
        <v>4384</v>
      </c>
      <c r="F929" t="s">
        <v>4385</v>
      </c>
      <c r="G929" t="s">
        <v>6528</v>
      </c>
      <c r="H929" t="s">
        <v>4386</v>
      </c>
      <c r="I929" s="110">
        <v>4166.6000000000004</v>
      </c>
      <c r="J929" s="110">
        <v>0</v>
      </c>
      <c r="K929" s="110">
        <v>175</v>
      </c>
      <c r="L929" s="110">
        <v>200</v>
      </c>
      <c r="M929" s="110">
        <v>0</v>
      </c>
      <c r="N929" s="110">
        <v>40</v>
      </c>
    </row>
    <row r="930" spans="1:14" x14ac:dyDescent="0.25">
      <c r="A930">
        <v>160152</v>
      </c>
      <c r="B930" t="s">
        <v>5538</v>
      </c>
      <c r="C930" s="74">
        <v>32</v>
      </c>
      <c r="D930" t="s">
        <v>501</v>
      </c>
      <c r="E930" t="s">
        <v>4387</v>
      </c>
      <c r="F930" t="s">
        <v>4388</v>
      </c>
      <c r="G930" t="s">
        <v>6528</v>
      </c>
      <c r="H930" t="s">
        <v>4389</v>
      </c>
      <c r="I930" s="110">
        <v>1856.06</v>
      </c>
      <c r="J930" s="110">
        <v>0</v>
      </c>
      <c r="K930" s="110">
        <v>103</v>
      </c>
      <c r="L930" s="110">
        <v>0</v>
      </c>
      <c r="M930" s="110">
        <v>385</v>
      </c>
      <c r="N930" s="110">
        <v>258</v>
      </c>
    </row>
    <row r="931" spans="1:14" x14ac:dyDescent="0.25">
      <c r="A931">
        <v>160154</v>
      </c>
      <c r="B931" t="s">
        <v>5538</v>
      </c>
      <c r="C931" s="74">
        <v>32</v>
      </c>
      <c r="D931" t="s">
        <v>4390</v>
      </c>
      <c r="E931" t="s">
        <v>2241</v>
      </c>
      <c r="F931" t="s">
        <v>2135</v>
      </c>
      <c r="G931" t="s">
        <v>6528</v>
      </c>
      <c r="H931" t="s">
        <v>4391</v>
      </c>
      <c r="I931" s="110">
        <v>5600</v>
      </c>
      <c r="J931" s="110">
        <v>0</v>
      </c>
      <c r="K931" s="110">
        <v>0</v>
      </c>
      <c r="L931" s="110">
        <v>0</v>
      </c>
      <c r="M931" s="110">
        <v>0</v>
      </c>
      <c r="N931" s="110">
        <v>0</v>
      </c>
    </row>
    <row r="932" spans="1:14" x14ac:dyDescent="0.25">
      <c r="A932">
        <v>260502</v>
      </c>
      <c r="B932" t="s">
        <v>5521</v>
      </c>
      <c r="C932" s="74">
        <v>37</v>
      </c>
      <c r="D932" t="s">
        <v>6620</v>
      </c>
      <c r="E932" t="s">
        <v>6621</v>
      </c>
      <c r="F932" t="s">
        <v>4766</v>
      </c>
      <c r="G932" t="s">
        <v>6505</v>
      </c>
      <c r="H932" t="s">
        <v>6622</v>
      </c>
      <c r="I932" s="110">
        <v>0</v>
      </c>
      <c r="J932" s="110">
        <v>0</v>
      </c>
      <c r="K932" s="110">
        <v>0</v>
      </c>
      <c r="L932" s="110">
        <v>0</v>
      </c>
      <c r="M932" s="110">
        <v>0</v>
      </c>
      <c r="N932" s="110">
        <v>0</v>
      </c>
    </row>
    <row r="933" spans="1:14" x14ac:dyDescent="0.25">
      <c r="A933">
        <v>160157</v>
      </c>
      <c r="B933" t="s">
        <v>5538</v>
      </c>
      <c r="C933" s="74">
        <v>32</v>
      </c>
      <c r="D933" t="s">
        <v>501</v>
      </c>
      <c r="E933" t="s">
        <v>4024</v>
      </c>
      <c r="F933" t="s">
        <v>4392</v>
      </c>
      <c r="G933" t="s">
        <v>6528</v>
      </c>
      <c r="H933" t="s">
        <v>4393</v>
      </c>
      <c r="I933" s="110">
        <v>1800</v>
      </c>
      <c r="J933" s="110">
        <v>56</v>
      </c>
      <c r="K933" s="110">
        <v>0</v>
      </c>
      <c r="L933" s="110">
        <v>100</v>
      </c>
      <c r="M933" s="110">
        <v>185</v>
      </c>
      <c r="N933" s="110">
        <v>447</v>
      </c>
    </row>
    <row r="934" spans="1:14" x14ac:dyDescent="0.25">
      <c r="A934">
        <v>160160</v>
      </c>
      <c r="B934" t="s">
        <v>5538</v>
      </c>
      <c r="C934" s="74">
        <v>32</v>
      </c>
      <c r="D934" t="s">
        <v>501</v>
      </c>
      <c r="E934" t="s">
        <v>4394</v>
      </c>
      <c r="F934" t="s">
        <v>4395</v>
      </c>
      <c r="G934" t="s">
        <v>6528</v>
      </c>
      <c r="H934" t="s">
        <v>4396</v>
      </c>
      <c r="I934" s="110">
        <v>3698.48</v>
      </c>
      <c r="J934" s="110">
        <v>0</v>
      </c>
      <c r="K934" s="110">
        <v>132</v>
      </c>
      <c r="L934" s="110">
        <v>0</v>
      </c>
      <c r="M934" s="110">
        <v>0</v>
      </c>
      <c r="N934" s="110">
        <v>105</v>
      </c>
    </row>
    <row r="935" spans="1:14" x14ac:dyDescent="0.25">
      <c r="A935">
        <v>160161</v>
      </c>
      <c r="B935" t="s">
        <v>5538</v>
      </c>
      <c r="C935" s="74">
        <v>32</v>
      </c>
      <c r="D935" t="s">
        <v>6623</v>
      </c>
      <c r="E935" t="s">
        <v>6624</v>
      </c>
      <c r="F935" t="s">
        <v>6625</v>
      </c>
      <c r="G935" t="s">
        <v>6528</v>
      </c>
      <c r="H935" t="s">
        <v>6626</v>
      </c>
      <c r="I935" s="110">
        <v>0</v>
      </c>
      <c r="J935" s="110">
        <v>0</v>
      </c>
      <c r="K935" s="110">
        <v>0</v>
      </c>
      <c r="L935" s="110">
        <v>0</v>
      </c>
      <c r="M935" s="110">
        <v>0</v>
      </c>
      <c r="N935" s="110">
        <v>0</v>
      </c>
    </row>
    <row r="936" spans="1:14" x14ac:dyDescent="0.25">
      <c r="A936">
        <v>160163</v>
      </c>
      <c r="B936" t="s">
        <v>5538</v>
      </c>
      <c r="C936" s="74">
        <v>32</v>
      </c>
      <c r="D936" t="s">
        <v>501</v>
      </c>
      <c r="E936" t="s">
        <v>4397</v>
      </c>
      <c r="F936" t="s">
        <v>4398</v>
      </c>
      <c r="G936" t="s">
        <v>6528</v>
      </c>
      <c r="H936" t="s">
        <v>294</v>
      </c>
      <c r="I936" s="110">
        <v>5928.15</v>
      </c>
      <c r="J936" s="110">
        <v>0</v>
      </c>
      <c r="K936" s="110">
        <v>300</v>
      </c>
      <c r="L936" s="110">
        <v>95</v>
      </c>
      <c r="M936" s="110">
        <v>0</v>
      </c>
      <c r="N936" s="110">
        <v>0</v>
      </c>
    </row>
    <row r="937" spans="1:14" x14ac:dyDescent="0.25">
      <c r="A937">
        <v>160164</v>
      </c>
      <c r="B937" t="s">
        <v>5538</v>
      </c>
      <c r="C937" s="74">
        <v>32</v>
      </c>
      <c r="D937" t="s">
        <v>4399</v>
      </c>
      <c r="E937" t="s">
        <v>4400</v>
      </c>
      <c r="F937" t="s">
        <v>4401</v>
      </c>
      <c r="G937" t="s">
        <v>6528</v>
      </c>
      <c r="H937" t="s">
        <v>4402</v>
      </c>
      <c r="I937" s="110">
        <v>2700</v>
      </c>
      <c r="J937" s="110">
        <v>0</v>
      </c>
      <c r="K937" s="110">
        <v>0</v>
      </c>
      <c r="L937" s="110">
        <v>0</v>
      </c>
      <c r="M937" s="110">
        <v>0</v>
      </c>
      <c r="N937" s="110">
        <v>0</v>
      </c>
    </row>
    <row r="938" spans="1:14" x14ac:dyDescent="0.25">
      <c r="A938">
        <v>160166</v>
      </c>
      <c r="B938" t="s">
        <v>5538</v>
      </c>
      <c r="C938" s="74">
        <v>32</v>
      </c>
      <c r="D938" t="s">
        <v>6627</v>
      </c>
      <c r="E938" t="s">
        <v>6628</v>
      </c>
      <c r="F938" t="s">
        <v>6629</v>
      </c>
      <c r="G938" t="s">
        <v>6528</v>
      </c>
      <c r="H938" t="s">
        <v>6630</v>
      </c>
      <c r="I938" s="110">
        <v>0</v>
      </c>
      <c r="J938" s="110">
        <v>0</v>
      </c>
      <c r="K938" s="110">
        <v>0</v>
      </c>
      <c r="L938" s="110">
        <v>0</v>
      </c>
      <c r="M938" s="110">
        <v>0</v>
      </c>
      <c r="N938" s="110">
        <v>0</v>
      </c>
    </row>
    <row r="939" spans="1:14" x14ac:dyDescent="0.25">
      <c r="A939">
        <v>160167</v>
      </c>
      <c r="B939" t="s">
        <v>5538</v>
      </c>
      <c r="C939" s="74">
        <v>32</v>
      </c>
      <c r="D939" t="s">
        <v>6631</v>
      </c>
      <c r="E939" t="s">
        <v>6632</v>
      </c>
      <c r="F939" t="s">
        <v>6633</v>
      </c>
      <c r="G939" t="s">
        <v>6528</v>
      </c>
      <c r="H939" t="s">
        <v>6634</v>
      </c>
      <c r="I939" s="110">
        <v>0</v>
      </c>
      <c r="J939" s="110">
        <v>0</v>
      </c>
      <c r="K939" s="110">
        <v>0</v>
      </c>
      <c r="L939" s="110">
        <v>0</v>
      </c>
      <c r="M939" s="110">
        <v>0</v>
      </c>
      <c r="N939" s="110">
        <v>0</v>
      </c>
    </row>
    <row r="940" spans="1:14" x14ac:dyDescent="0.25">
      <c r="A940">
        <v>160168</v>
      </c>
      <c r="B940" t="s">
        <v>5538</v>
      </c>
      <c r="C940" s="74">
        <v>32</v>
      </c>
      <c r="D940" t="s">
        <v>4403</v>
      </c>
      <c r="E940" t="s">
        <v>4361</v>
      </c>
      <c r="F940" t="s">
        <v>4404</v>
      </c>
      <c r="G940" t="s">
        <v>6528</v>
      </c>
      <c r="H940" t="s">
        <v>4405</v>
      </c>
      <c r="I940" s="110">
        <v>1349.25</v>
      </c>
      <c r="J940" s="110">
        <v>0</v>
      </c>
      <c r="K940" s="110">
        <v>0</v>
      </c>
      <c r="L940" s="110">
        <v>0</v>
      </c>
      <c r="M940" s="110">
        <v>0</v>
      </c>
      <c r="N940" s="110">
        <v>0</v>
      </c>
    </row>
    <row r="941" spans="1:14" x14ac:dyDescent="0.25">
      <c r="A941">
        <v>160169</v>
      </c>
      <c r="B941" t="s">
        <v>5538</v>
      </c>
      <c r="C941" s="74">
        <v>32</v>
      </c>
      <c r="D941" t="s">
        <v>501</v>
      </c>
      <c r="E941" t="s">
        <v>4406</v>
      </c>
      <c r="F941" t="s">
        <v>4407</v>
      </c>
      <c r="G941" t="s">
        <v>6528</v>
      </c>
      <c r="H941" t="s">
        <v>4408</v>
      </c>
      <c r="I941" s="110">
        <v>900</v>
      </c>
      <c r="J941" s="110">
        <v>0</v>
      </c>
      <c r="K941" s="110">
        <v>420</v>
      </c>
      <c r="L941" s="110">
        <v>395</v>
      </c>
      <c r="M941" s="110">
        <v>0</v>
      </c>
      <c r="N941" s="110">
        <v>0</v>
      </c>
    </row>
    <row r="942" spans="1:14" x14ac:dyDescent="0.25">
      <c r="A942">
        <v>160173</v>
      </c>
      <c r="B942" t="s">
        <v>5538</v>
      </c>
      <c r="C942" s="74">
        <v>32</v>
      </c>
      <c r="D942" t="s">
        <v>728</v>
      </c>
      <c r="E942" t="s">
        <v>4409</v>
      </c>
      <c r="F942" t="s">
        <v>4410</v>
      </c>
      <c r="G942" t="s">
        <v>6528</v>
      </c>
      <c r="H942" t="s">
        <v>4411</v>
      </c>
      <c r="I942" s="110">
        <v>4829.99</v>
      </c>
      <c r="J942" s="110">
        <v>0</v>
      </c>
      <c r="K942" s="110">
        <v>141</v>
      </c>
      <c r="L942" s="110">
        <v>70</v>
      </c>
      <c r="M942" s="110">
        <v>0</v>
      </c>
      <c r="N942" s="110">
        <v>0</v>
      </c>
    </row>
    <row r="943" spans="1:14" x14ac:dyDescent="0.25">
      <c r="A943">
        <v>160174</v>
      </c>
      <c r="B943" t="s">
        <v>5538</v>
      </c>
      <c r="C943" s="74">
        <v>32</v>
      </c>
      <c r="D943" t="s">
        <v>4412</v>
      </c>
      <c r="E943" t="s">
        <v>1186</v>
      </c>
      <c r="F943" t="s">
        <v>4413</v>
      </c>
      <c r="G943" t="s">
        <v>6528</v>
      </c>
      <c r="H943" t="s">
        <v>295</v>
      </c>
      <c r="I943" s="110">
        <v>4770</v>
      </c>
      <c r="J943" s="110">
        <v>0</v>
      </c>
      <c r="K943" s="110">
        <v>0</v>
      </c>
      <c r="L943" s="110">
        <v>0</v>
      </c>
      <c r="M943" s="110">
        <v>0</v>
      </c>
      <c r="N943" s="110">
        <v>0</v>
      </c>
    </row>
    <row r="944" spans="1:14" x14ac:dyDescent="0.25">
      <c r="A944">
        <v>260504</v>
      </c>
      <c r="B944" t="s">
        <v>5521</v>
      </c>
      <c r="C944" s="74">
        <v>37</v>
      </c>
      <c r="D944" t="s">
        <v>6635</v>
      </c>
      <c r="E944" t="s">
        <v>6636</v>
      </c>
      <c r="F944" t="s">
        <v>4766</v>
      </c>
      <c r="G944" t="s">
        <v>6505</v>
      </c>
      <c r="H944" t="s">
        <v>6637</v>
      </c>
      <c r="I944" s="110">
        <v>0</v>
      </c>
      <c r="J944" s="110">
        <v>0</v>
      </c>
      <c r="K944" s="110">
        <v>0</v>
      </c>
      <c r="L944" s="110">
        <v>0</v>
      </c>
      <c r="M944" s="110">
        <v>0</v>
      </c>
      <c r="N944" s="110">
        <v>0</v>
      </c>
    </row>
    <row r="945" spans="1:14" x14ac:dyDescent="0.25">
      <c r="A945">
        <v>160176</v>
      </c>
      <c r="B945" t="s">
        <v>5538</v>
      </c>
      <c r="C945" s="74">
        <v>32</v>
      </c>
      <c r="D945" t="s">
        <v>4414</v>
      </c>
      <c r="E945" t="s">
        <v>4415</v>
      </c>
      <c r="F945" t="s">
        <v>4416</v>
      </c>
      <c r="G945" t="s">
        <v>6528</v>
      </c>
      <c r="H945" t="s">
        <v>296</v>
      </c>
      <c r="I945" s="110">
        <v>31666.7</v>
      </c>
      <c r="J945" s="110">
        <v>0</v>
      </c>
      <c r="K945" s="110">
        <v>90</v>
      </c>
      <c r="L945" s="110">
        <v>75</v>
      </c>
      <c r="M945" s="110">
        <v>0</v>
      </c>
      <c r="N945" s="110">
        <v>0</v>
      </c>
    </row>
    <row r="946" spans="1:14" x14ac:dyDescent="0.25">
      <c r="A946">
        <v>160177</v>
      </c>
      <c r="B946" t="s">
        <v>5538</v>
      </c>
      <c r="C946" s="74">
        <v>32</v>
      </c>
      <c r="D946" t="s">
        <v>4417</v>
      </c>
      <c r="E946" t="s">
        <v>4418</v>
      </c>
      <c r="F946" t="s">
        <v>4419</v>
      </c>
      <c r="G946" t="s">
        <v>6528</v>
      </c>
      <c r="H946" t="s">
        <v>297</v>
      </c>
      <c r="I946" s="110">
        <v>3341</v>
      </c>
      <c r="J946" s="110">
        <v>0</v>
      </c>
      <c r="K946" s="110">
        <v>0</v>
      </c>
      <c r="L946" s="110">
        <v>0</v>
      </c>
      <c r="M946" s="110">
        <v>0</v>
      </c>
      <c r="N946" s="110">
        <v>0</v>
      </c>
    </row>
    <row r="947" spans="1:14" x14ac:dyDescent="0.25">
      <c r="A947">
        <v>160178</v>
      </c>
      <c r="B947" t="s">
        <v>5538</v>
      </c>
      <c r="C947" s="74">
        <v>32</v>
      </c>
      <c r="D947" t="s">
        <v>6638</v>
      </c>
      <c r="E947" t="s">
        <v>6639</v>
      </c>
      <c r="F947" t="s">
        <v>6640</v>
      </c>
      <c r="G947" t="s">
        <v>6528</v>
      </c>
      <c r="H947" t="s">
        <v>6641</v>
      </c>
      <c r="I947" s="110">
        <v>0</v>
      </c>
      <c r="J947" s="110">
        <v>0</v>
      </c>
      <c r="K947" s="110">
        <v>0</v>
      </c>
      <c r="L947" s="110">
        <v>0</v>
      </c>
      <c r="M947" s="110">
        <v>0</v>
      </c>
      <c r="N947" s="110">
        <v>0</v>
      </c>
    </row>
    <row r="948" spans="1:14" x14ac:dyDescent="0.25">
      <c r="A948">
        <v>160179</v>
      </c>
      <c r="B948" t="s">
        <v>5538</v>
      </c>
      <c r="C948" s="74">
        <v>32</v>
      </c>
      <c r="D948" t="s">
        <v>501</v>
      </c>
      <c r="E948" t="s">
        <v>4420</v>
      </c>
      <c r="F948" t="s">
        <v>4421</v>
      </c>
      <c r="G948" t="s">
        <v>6528</v>
      </c>
      <c r="H948" t="s">
        <v>4422</v>
      </c>
      <c r="I948" s="110">
        <v>3340</v>
      </c>
      <c r="J948" s="110">
        <v>0</v>
      </c>
      <c r="K948" s="110">
        <v>180</v>
      </c>
      <c r="L948" s="110">
        <v>83</v>
      </c>
      <c r="M948" s="110">
        <v>0</v>
      </c>
      <c r="N948" s="110">
        <v>0</v>
      </c>
    </row>
    <row r="949" spans="1:14" x14ac:dyDescent="0.25">
      <c r="A949">
        <v>160180</v>
      </c>
      <c r="B949" t="s">
        <v>5538</v>
      </c>
      <c r="C949" s="74">
        <v>32</v>
      </c>
      <c r="D949" t="s">
        <v>501</v>
      </c>
      <c r="E949" t="s">
        <v>4423</v>
      </c>
      <c r="F949" t="s">
        <v>4424</v>
      </c>
      <c r="G949" t="s">
        <v>6528</v>
      </c>
      <c r="H949" t="s">
        <v>4425</v>
      </c>
      <c r="I949" s="110">
        <v>6147.83</v>
      </c>
      <c r="J949" s="110">
        <v>0</v>
      </c>
      <c r="K949" s="110">
        <v>0</v>
      </c>
      <c r="L949" s="110">
        <v>0</v>
      </c>
      <c r="M949" s="110">
        <v>0</v>
      </c>
      <c r="N949" s="110">
        <v>56</v>
      </c>
    </row>
    <row r="950" spans="1:14" x14ac:dyDescent="0.25">
      <c r="A950">
        <v>160181</v>
      </c>
      <c r="B950" t="s">
        <v>5538</v>
      </c>
      <c r="C950" s="74">
        <v>32</v>
      </c>
      <c r="D950" t="s">
        <v>6642</v>
      </c>
      <c r="E950" t="s">
        <v>6643</v>
      </c>
      <c r="F950" t="s">
        <v>6644</v>
      </c>
      <c r="G950" t="s">
        <v>6528</v>
      </c>
      <c r="H950" t="s">
        <v>6645</v>
      </c>
      <c r="I950" s="110">
        <v>0</v>
      </c>
      <c r="J950" s="110">
        <v>0</v>
      </c>
      <c r="K950" s="110">
        <v>0</v>
      </c>
      <c r="L950" s="110">
        <v>0</v>
      </c>
      <c r="M950" s="110">
        <v>0</v>
      </c>
      <c r="N950" s="110">
        <v>0</v>
      </c>
    </row>
    <row r="951" spans="1:14" x14ac:dyDescent="0.25">
      <c r="A951">
        <v>160182</v>
      </c>
      <c r="B951" t="s">
        <v>5538</v>
      </c>
      <c r="C951" s="74">
        <v>32</v>
      </c>
      <c r="D951" t="s">
        <v>4426</v>
      </c>
      <c r="E951" t="s">
        <v>1884</v>
      </c>
      <c r="F951" t="s">
        <v>3167</v>
      </c>
      <c r="G951" t="s">
        <v>6528</v>
      </c>
      <c r="H951" t="s">
        <v>354</v>
      </c>
      <c r="I951" s="110">
        <v>350</v>
      </c>
      <c r="J951" s="110">
        <v>0</v>
      </c>
      <c r="K951" s="110">
        <v>30</v>
      </c>
      <c r="L951" s="110">
        <v>0</v>
      </c>
      <c r="M951" s="110">
        <v>0</v>
      </c>
      <c r="N951" s="110">
        <v>0</v>
      </c>
    </row>
    <row r="952" spans="1:14" x14ac:dyDescent="0.25">
      <c r="A952">
        <v>160198</v>
      </c>
      <c r="B952" t="s">
        <v>5538</v>
      </c>
      <c r="C952" s="74">
        <v>32</v>
      </c>
      <c r="D952" t="s">
        <v>6646</v>
      </c>
      <c r="F952" t="s">
        <v>913</v>
      </c>
      <c r="G952" t="s">
        <v>6528</v>
      </c>
      <c r="H952" t="s">
        <v>6647</v>
      </c>
      <c r="I952" s="110">
        <v>0</v>
      </c>
      <c r="J952" s="110">
        <v>0</v>
      </c>
      <c r="K952" s="110">
        <v>0</v>
      </c>
      <c r="L952" s="110">
        <v>0</v>
      </c>
      <c r="M952" s="110">
        <v>0</v>
      </c>
      <c r="N952" s="110">
        <v>0</v>
      </c>
    </row>
    <row r="953" spans="1:14" x14ac:dyDescent="0.25">
      <c r="A953">
        <v>160200</v>
      </c>
      <c r="B953" t="s">
        <v>5538</v>
      </c>
      <c r="C953" s="74">
        <v>32</v>
      </c>
      <c r="D953" t="s">
        <v>6648</v>
      </c>
      <c r="E953" t="s">
        <v>6649</v>
      </c>
      <c r="F953" t="s">
        <v>4213</v>
      </c>
      <c r="G953" t="s">
        <v>6528</v>
      </c>
      <c r="H953" t="s">
        <v>6650</v>
      </c>
      <c r="I953" s="110">
        <v>0</v>
      </c>
      <c r="J953" s="110">
        <v>0</v>
      </c>
      <c r="K953" s="110">
        <v>0</v>
      </c>
      <c r="L953" s="110">
        <v>0</v>
      </c>
      <c r="M953" s="110">
        <v>0</v>
      </c>
      <c r="N953" s="110">
        <v>0</v>
      </c>
    </row>
    <row r="954" spans="1:14" x14ac:dyDescent="0.25">
      <c r="A954">
        <v>160201</v>
      </c>
      <c r="B954" t="s">
        <v>5538</v>
      </c>
      <c r="C954" s="74">
        <v>32</v>
      </c>
      <c r="D954" t="s">
        <v>4427</v>
      </c>
      <c r="E954" t="s">
        <v>4428</v>
      </c>
      <c r="F954" t="s">
        <v>4249</v>
      </c>
      <c r="G954" t="s">
        <v>6528</v>
      </c>
      <c r="H954" t="s">
        <v>4429</v>
      </c>
      <c r="I954" s="110">
        <v>196</v>
      </c>
      <c r="J954" s="110">
        <v>0</v>
      </c>
      <c r="K954" s="110">
        <v>0</v>
      </c>
      <c r="L954" s="110">
        <v>376</v>
      </c>
      <c r="M954" s="110">
        <v>0</v>
      </c>
      <c r="N954" s="110">
        <v>0</v>
      </c>
    </row>
    <row r="955" spans="1:14" x14ac:dyDescent="0.25">
      <c r="A955">
        <v>260505</v>
      </c>
      <c r="B955" t="s">
        <v>5521</v>
      </c>
      <c r="C955" s="74">
        <v>37</v>
      </c>
      <c r="D955" t="s">
        <v>6651</v>
      </c>
      <c r="E955" t="s">
        <v>6652</v>
      </c>
      <c r="F955" t="s">
        <v>4766</v>
      </c>
      <c r="G955" t="s">
        <v>6505</v>
      </c>
      <c r="H955" t="s">
        <v>6653</v>
      </c>
      <c r="I955" s="110">
        <v>0</v>
      </c>
      <c r="J955" s="110">
        <v>0</v>
      </c>
      <c r="K955" s="110">
        <v>0</v>
      </c>
      <c r="L955" s="110">
        <v>0</v>
      </c>
      <c r="M955" s="110">
        <v>0</v>
      </c>
      <c r="N955" s="110">
        <v>0</v>
      </c>
    </row>
    <row r="956" spans="1:14" x14ac:dyDescent="0.25">
      <c r="A956">
        <v>169032</v>
      </c>
      <c r="B956" t="s">
        <v>5538</v>
      </c>
      <c r="C956" s="74">
        <v>32</v>
      </c>
      <c r="D956" t="s">
        <v>6654</v>
      </c>
      <c r="E956" t="s">
        <v>6655</v>
      </c>
      <c r="F956" t="s">
        <v>1394</v>
      </c>
      <c r="G956" t="s">
        <v>6528</v>
      </c>
      <c r="H956" t="s">
        <v>6656</v>
      </c>
      <c r="I956" s="110">
        <v>575.79999999999995</v>
      </c>
      <c r="J956" s="110">
        <v>0</v>
      </c>
      <c r="K956" s="110">
        <v>0</v>
      </c>
      <c r="L956" s="110">
        <v>0</v>
      </c>
      <c r="M956" s="110">
        <v>0</v>
      </c>
      <c r="N956" s="110">
        <v>0</v>
      </c>
    </row>
    <row r="957" spans="1:14" x14ac:dyDescent="0.25">
      <c r="A957">
        <v>170023</v>
      </c>
      <c r="B957" t="s">
        <v>6657</v>
      </c>
      <c r="C957" s="74">
        <v>13</v>
      </c>
      <c r="D957" t="s">
        <v>1266</v>
      </c>
      <c r="E957" t="s">
        <v>1267</v>
      </c>
      <c r="F957" t="s">
        <v>1268</v>
      </c>
      <c r="G957" t="s">
        <v>103</v>
      </c>
      <c r="H957" t="s">
        <v>1269</v>
      </c>
      <c r="I957" s="110">
        <v>2246.19</v>
      </c>
      <c r="J957" s="110">
        <v>0</v>
      </c>
      <c r="K957" s="110">
        <v>82</v>
      </c>
      <c r="L957" s="110">
        <v>20</v>
      </c>
      <c r="M957" s="110">
        <v>0</v>
      </c>
      <c r="N957" s="110">
        <v>0</v>
      </c>
    </row>
    <row r="958" spans="1:14" x14ac:dyDescent="0.25">
      <c r="A958">
        <v>170025</v>
      </c>
      <c r="B958" t="s">
        <v>6657</v>
      </c>
      <c r="C958" s="74">
        <v>13</v>
      </c>
      <c r="D958" t="s">
        <v>728</v>
      </c>
      <c r="E958" t="s">
        <v>1270</v>
      </c>
      <c r="F958" t="s">
        <v>1271</v>
      </c>
      <c r="G958" t="s">
        <v>103</v>
      </c>
      <c r="H958" t="s">
        <v>1272</v>
      </c>
      <c r="I958" s="110">
        <v>15658.28</v>
      </c>
      <c r="J958" s="110">
        <v>200</v>
      </c>
      <c r="K958" s="110">
        <v>227</v>
      </c>
      <c r="L958" s="110">
        <v>98</v>
      </c>
      <c r="M958" s="110">
        <v>111</v>
      </c>
      <c r="N958" s="110">
        <v>267</v>
      </c>
    </row>
    <row r="959" spans="1:14" x14ac:dyDescent="0.25">
      <c r="A959">
        <v>170026</v>
      </c>
      <c r="B959" t="s">
        <v>6657</v>
      </c>
      <c r="C959" s="74">
        <v>13</v>
      </c>
      <c r="D959" t="s">
        <v>501</v>
      </c>
      <c r="E959" t="s">
        <v>1273</v>
      </c>
      <c r="F959" t="s">
        <v>1274</v>
      </c>
      <c r="G959" t="s">
        <v>103</v>
      </c>
      <c r="H959" t="s">
        <v>1275</v>
      </c>
      <c r="I959" s="110">
        <v>12504.77</v>
      </c>
      <c r="J959" s="110">
        <v>61.95</v>
      </c>
      <c r="K959" s="110">
        <v>330</v>
      </c>
      <c r="L959" s="110">
        <v>385</v>
      </c>
      <c r="M959" s="110">
        <v>150</v>
      </c>
      <c r="N959" s="110">
        <v>370</v>
      </c>
    </row>
    <row r="960" spans="1:14" x14ac:dyDescent="0.25">
      <c r="A960">
        <v>170027</v>
      </c>
      <c r="B960" t="s">
        <v>5521</v>
      </c>
      <c r="C960" s="74">
        <v>37</v>
      </c>
      <c r="D960" t="s">
        <v>867</v>
      </c>
      <c r="E960" t="s">
        <v>6658</v>
      </c>
      <c r="F960" t="s">
        <v>1274</v>
      </c>
      <c r="G960" t="s">
        <v>103</v>
      </c>
      <c r="H960" t="s">
        <v>6659</v>
      </c>
      <c r="I960" s="110">
        <v>0</v>
      </c>
      <c r="J960" s="110">
        <v>0</v>
      </c>
      <c r="K960" s="110">
        <v>0</v>
      </c>
      <c r="L960" s="110">
        <v>0</v>
      </c>
      <c r="M960" s="110">
        <v>0</v>
      </c>
      <c r="N960" s="110">
        <v>0</v>
      </c>
    </row>
    <row r="961" spans="1:14" x14ac:dyDescent="0.25">
      <c r="A961">
        <v>170029</v>
      </c>
      <c r="B961" t="s">
        <v>6657</v>
      </c>
      <c r="C961" s="74">
        <v>13</v>
      </c>
      <c r="D961" t="s">
        <v>501</v>
      </c>
      <c r="E961" t="s">
        <v>1276</v>
      </c>
      <c r="F961" t="s">
        <v>1277</v>
      </c>
      <c r="G961" t="s">
        <v>103</v>
      </c>
      <c r="H961" t="s">
        <v>1278</v>
      </c>
      <c r="I961" s="110">
        <v>2566.63</v>
      </c>
      <c r="J961" s="110">
        <v>130</v>
      </c>
      <c r="K961" s="110">
        <v>225</v>
      </c>
      <c r="L961" s="110">
        <v>125</v>
      </c>
      <c r="M961" s="110">
        <v>0</v>
      </c>
      <c r="N961" s="110">
        <v>194</v>
      </c>
    </row>
    <row r="962" spans="1:14" x14ac:dyDescent="0.25">
      <c r="A962">
        <v>170030</v>
      </c>
      <c r="B962" t="s">
        <v>6657</v>
      </c>
      <c r="C962" s="74">
        <v>13</v>
      </c>
      <c r="D962" t="s">
        <v>501</v>
      </c>
      <c r="E962" t="s">
        <v>1279</v>
      </c>
      <c r="F962" t="s">
        <v>1280</v>
      </c>
      <c r="G962" t="s">
        <v>103</v>
      </c>
      <c r="H962" t="s">
        <v>1281</v>
      </c>
      <c r="I962" s="110">
        <v>0</v>
      </c>
      <c r="J962" s="110">
        <v>0</v>
      </c>
      <c r="K962" s="110">
        <v>107</v>
      </c>
      <c r="L962" s="110">
        <v>39</v>
      </c>
      <c r="M962" s="110">
        <v>137</v>
      </c>
      <c r="N962" s="110">
        <v>55</v>
      </c>
    </row>
    <row r="963" spans="1:14" x14ac:dyDescent="0.25">
      <c r="A963">
        <v>170031</v>
      </c>
      <c r="B963" t="s">
        <v>6657</v>
      </c>
      <c r="C963" s="74">
        <v>13</v>
      </c>
      <c r="D963" t="s">
        <v>501</v>
      </c>
      <c r="E963" t="s">
        <v>1282</v>
      </c>
      <c r="F963" t="s">
        <v>1283</v>
      </c>
      <c r="G963" t="s">
        <v>103</v>
      </c>
      <c r="H963" t="s">
        <v>1284</v>
      </c>
      <c r="I963" s="110">
        <v>4000</v>
      </c>
      <c r="J963" s="110">
        <v>107</v>
      </c>
      <c r="K963" s="110">
        <v>972</v>
      </c>
      <c r="L963" s="110">
        <v>0</v>
      </c>
      <c r="M963" s="110">
        <v>0</v>
      </c>
      <c r="N963" s="110">
        <v>0</v>
      </c>
    </row>
    <row r="964" spans="1:14" x14ac:dyDescent="0.25">
      <c r="A964">
        <v>170035</v>
      </c>
      <c r="B964" t="s">
        <v>5521</v>
      </c>
      <c r="C964" s="74">
        <v>37</v>
      </c>
      <c r="D964" t="s">
        <v>501</v>
      </c>
      <c r="E964" t="s">
        <v>4762</v>
      </c>
      <c r="F964" t="s">
        <v>4763</v>
      </c>
      <c r="G964" t="s">
        <v>103</v>
      </c>
      <c r="H964" t="s">
        <v>346</v>
      </c>
      <c r="I964" s="110">
        <v>1831.15</v>
      </c>
      <c r="J964" s="110">
        <v>0</v>
      </c>
      <c r="K964" s="110">
        <v>138</v>
      </c>
      <c r="L964" s="110">
        <v>334</v>
      </c>
      <c r="M964" s="110">
        <v>20</v>
      </c>
      <c r="N964" s="110">
        <v>176</v>
      </c>
    </row>
    <row r="965" spans="1:14" x14ac:dyDescent="0.25">
      <c r="A965">
        <v>170037</v>
      </c>
      <c r="B965" t="s">
        <v>6657</v>
      </c>
      <c r="C965" s="74">
        <v>13</v>
      </c>
      <c r="D965" t="s">
        <v>728</v>
      </c>
      <c r="E965" t="s">
        <v>1285</v>
      </c>
      <c r="F965" t="s">
        <v>1286</v>
      </c>
      <c r="G965" t="s">
        <v>103</v>
      </c>
      <c r="H965" t="s">
        <v>1287</v>
      </c>
      <c r="I965" s="110">
        <v>1750</v>
      </c>
      <c r="J965" s="110">
        <v>0</v>
      </c>
      <c r="K965" s="110">
        <v>190</v>
      </c>
      <c r="L965" s="110">
        <v>50</v>
      </c>
      <c r="M965" s="110">
        <v>0</v>
      </c>
      <c r="N965" s="110">
        <v>0</v>
      </c>
    </row>
    <row r="966" spans="1:14" x14ac:dyDescent="0.25">
      <c r="A966">
        <v>170040</v>
      </c>
      <c r="B966" t="s">
        <v>6657</v>
      </c>
      <c r="C966" s="74">
        <v>13</v>
      </c>
      <c r="D966" t="s">
        <v>501</v>
      </c>
      <c r="E966" t="s">
        <v>1288</v>
      </c>
      <c r="F966" t="s">
        <v>1289</v>
      </c>
      <c r="G966" t="s">
        <v>103</v>
      </c>
      <c r="H966" t="s">
        <v>1290</v>
      </c>
      <c r="I966" s="110">
        <v>5500</v>
      </c>
      <c r="J966" s="110">
        <v>0</v>
      </c>
      <c r="K966" s="110">
        <v>0</v>
      </c>
      <c r="L966" s="110">
        <v>40</v>
      </c>
      <c r="M966" s="110">
        <v>0</v>
      </c>
      <c r="N966" s="110">
        <v>125</v>
      </c>
    </row>
    <row r="967" spans="1:14" x14ac:dyDescent="0.25">
      <c r="A967">
        <v>170041</v>
      </c>
      <c r="B967" t="s">
        <v>6657</v>
      </c>
      <c r="C967" s="74">
        <v>13</v>
      </c>
      <c r="D967" t="s">
        <v>1291</v>
      </c>
      <c r="E967" t="s">
        <v>1292</v>
      </c>
      <c r="F967" t="s">
        <v>1293</v>
      </c>
      <c r="G967" t="s">
        <v>103</v>
      </c>
      <c r="H967" t="s">
        <v>171</v>
      </c>
      <c r="I967" s="110">
        <v>2952.31</v>
      </c>
      <c r="J967" s="110">
        <v>44.86</v>
      </c>
      <c r="K967" s="110">
        <v>96.19</v>
      </c>
      <c r="L967" s="110">
        <v>67.78</v>
      </c>
      <c r="M967" s="110">
        <v>0</v>
      </c>
      <c r="N967" s="110">
        <v>38.700000000000003</v>
      </c>
    </row>
    <row r="968" spans="1:14" x14ac:dyDescent="0.25">
      <c r="A968">
        <v>170043</v>
      </c>
      <c r="B968" t="s">
        <v>6657</v>
      </c>
      <c r="C968" s="74">
        <v>13</v>
      </c>
      <c r="D968" t="s">
        <v>501</v>
      </c>
      <c r="E968" t="s">
        <v>1294</v>
      </c>
      <c r="F968" t="s">
        <v>1295</v>
      </c>
      <c r="G968" t="s">
        <v>103</v>
      </c>
      <c r="H968" t="s">
        <v>1296</v>
      </c>
      <c r="I968" s="110">
        <v>16347.24</v>
      </c>
      <c r="J968" s="110">
        <v>85.52</v>
      </c>
      <c r="K968" s="110">
        <v>519</v>
      </c>
      <c r="L968" s="110">
        <v>425</v>
      </c>
      <c r="M968" s="110">
        <v>0</v>
      </c>
      <c r="N968" s="110">
        <v>380</v>
      </c>
    </row>
    <row r="969" spans="1:14" x14ac:dyDescent="0.25">
      <c r="A969">
        <v>170045</v>
      </c>
      <c r="B969" t="s">
        <v>6657</v>
      </c>
      <c r="C969" s="74">
        <v>13</v>
      </c>
      <c r="D969" t="s">
        <v>501</v>
      </c>
      <c r="E969" t="s">
        <v>1297</v>
      </c>
      <c r="F969" t="s">
        <v>1298</v>
      </c>
      <c r="G969" t="s">
        <v>103</v>
      </c>
      <c r="H969" t="s">
        <v>1299</v>
      </c>
      <c r="I969" s="110">
        <v>0</v>
      </c>
      <c r="J969" s="110">
        <v>0</v>
      </c>
      <c r="K969" s="110">
        <v>176</v>
      </c>
      <c r="L969" s="110">
        <v>130</v>
      </c>
      <c r="M969" s="110">
        <v>262</v>
      </c>
      <c r="N969" s="110">
        <v>116</v>
      </c>
    </row>
    <row r="970" spans="1:14" x14ac:dyDescent="0.25">
      <c r="A970">
        <v>170046</v>
      </c>
      <c r="B970" t="s">
        <v>6657</v>
      </c>
      <c r="C970" s="74">
        <v>13</v>
      </c>
      <c r="D970" t="s">
        <v>501</v>
      </c>
      <c r="E970" t="s">
        <v>6660</v>
      </c>
      <c r="F970" t="s">
        <v>6661</v>
      </c>
      <c r="G970" t="s">
        <v>103</v>
      </c>
      <c r="H970" t="s">
        <v>6662</v>
      </c>
      <c r="I970" s="110">
        <v>0</v>
      </c>
      <c r="J970" s="110">
        <v>0</v>
      </c>
      <c r="K970" s="110">
        <v>0</v>
      </c>
      <c r="L970" s="110">
        <v>0</v>
      </c>
      <c r="M970" s="110">
        <v>0</v>
      </c>
      <c r="N970" s="110">
        <v>0</v>
      </c>
    </row>
    <row r="971" spans="1:14" x14ac:dyDescent="0.25">
      <c r="A971">
        <v>170047</v>
      </c>
      <c r="B971" t="s">
        <v>6657</v>
      </c>
      <c r="C971" s="74">
        <v>13</v>
      </c>
      <c r="D971" t="s">
        <v>501</v>
      </c>
      <c r="E971" t="s">
        <v>1552</v>
      </c>
      <c r="F971" t="s">
        <v>6663</v>
      </c>
      <c r="G971" t="s">
        <v>103</v>
      </c>
      <c r="H971" t="s">
        <v>6664</v>
      </c>
      <c r="I971" s="110">
        <v>0</v>
      </c>
      <c r="J971" s="110">
        <v>0</v>
      </c>
      <c r="K971" s="110">
        <v>0</v>
      </c>
      <c r="L971" s="110">
        <v>0</v>
      </c>
      <c r="M971" s="110">
        <v>0</v>
      </c>
      <c r="N971" s="110">
        <v>0</v>
      </c>
    </row>
    <row r="972" spans="1:14" x14ac:dyDescent="0.25">
      <c r="A972">
        <v>170048</v>
      </c>
      <c r="B972" t="s">
        <v>6657</v>
      </c>
      <c r="C972" s="74">
        <v>13</v>
      </c>
      <c r="D972" t="s">
        <v>501</v>
      </c>
      <c r="E972" t="s">
        <v>1300</v>
      </c>
      <c r="F972" t="s">
        <v>976</v>
      </c>
      <c r="G972" t="s">
        <v>103</v>
      </c>
      <c r="H972" t="s">
        <v>1301</v>
      </c>
      <c r="I972" s="110">
        <v>6340</v>
      </c>
      <c r="J972" s="110">
        <v>100</v>
      </c>
      <c r="K972" s="110">
        <v>464</v>
      </c>
      <c r="L972" s="110">
        <v>50</v>
      </c>
      <c r="M972" s="110">
        <v>0</v>
      </c>
      <c r="N972" s="110">
        <v>0</v>
      </c>
    </row>
    <row r="973" spans="1:14" x14ac:dyDescent="0.25">
      <c r="A973">
        <v>170050</v>
      </c>
      <c r="B973" t="s">
        <v>6657</v>
      </c>
      <c r="C973" s="74">
        <v>13</v>
      </c>
      <c r="D973" t="s">
        <v>501</v>
      </c>
      <c r="E973" t="s">
        <v>1273</v>
      </c>
      <c r="F973" t="s">
        <v>6665</v>
      </c>
      <c r="G973" t="s">
        <v>103</v>
      </c>
      <c r="H973" t="s">
        <v>6666</v>
      </c>
      <c r="I973" s="110">
        <v>0</v>
      </c>
      <c r="J973" s="110">
        <v>0</v>
      </c>
      <c r="K973" s="110">
        <v>0</v>
      </c>
      <c r="L973" s="110">
        <v>0</v>
      </c>
      <c r="M973" s="110">
        <v>0</v>
      </c>
      <c r="N973" s="110">
        <v>0</v>
      </c>
    </row>
    <row r="974" spans="1:14" x14ac:dyDescent="0.25">
      <c r="A974">
        <v>170054</v>
      </c>
      <c r="B974" t="s">
        <v>6657</v>
      </c>
      <c r="C974" s="74">
        <v>13</v>
      </c>
      <c r="D974" t="s">
        <v>501</v>
      </c>
      <c r="E974" t="s">
        <v>1302</v>
      </c>
      <c r="F974" t="s">
        <v>1303</v>
      </c>
      <c r="G974" t="s">
        <v>103</v>
      </c>
      <c r="H974" t="s">
        <v>1304</v>
      </c>
      <c r="I974" s="110">
        <v>4467.47</v>
      </c>
      <c r="J974" s="110">
        <v>73.03</v>
      </c>
      <c r="K974" s="110">
        <v>116</v>
      </c>
      <c r="L974" s="110">
        <v>205</v>
      </c>
      <c r="M974" s="110">
        <v>0</v>
      </c>
      <c r="N974" s="110">
        <v>0</v>
      </c>
    </row>
    <row r="975" spans="1:14" x14ac:dyDescent="0.25">
      <c r="A975">
        <v>170055</v>
      </c>
      <c r="B975" t="s">
        <v>6657</v>
      </c>
      <c r="C975" s="74">
        <v>13</v>
      </c>
      <c r="D975" t="s">
        <v>501</v>
      </c>
      <c r="E975" t="s">
        <v>1305</v>
      </c>
      <c r="F975" t="s">
        <v>1306</v>
      </c>
      <c r="G975" t="s">
        <v>103</v>
      </c>
      <c r="H975" t="s">
        <v>1307</v>
      </c>
      <c r="I975" s="110">
        <v>1500</v>
      </c>
      <c r="J975" s="110">
        <v>0</v>
      </c>
      <c r="K975" s="110">
        <v>290</v>
      </c>
      <c r="L975" s="110">
        <v>270</v>
      </c>
      <c r="M975" s="110">
        <v>0</v>
      </c>
      <c r="N975" s="110">
        <v>250</v>
      </c>
    </row>
    <row r="976" spans="1:14" x14ac:dyDescent="0.25">
      <c r="A976">
        <v>170060</v>
      </c>
      <c r="B976" t="s">
        <v>6657</v>
      </c>
      <c r="C976" s="74">
        <v>13</v>
      </c>
      <c r="D976" t="s">
        <v>501</v>
      </c>
      <c r="E976" t="s">
        <v>1308</v>
      </c>
      <c r="F976" t="s">
        <v>1309</v>
      </c>
      <c r="G976" t="s">
        <v>103</v>
      </c>
      <c r="H976" t="s">
        <v>1310</v>
      </c>
      <c r="I976" s="110">
        <v>7200</v>
      </c>
      <c r="J976" s="110">
        <v>26.04</v>
      </c>
      <c r="K976" s="110">
        <v>237</v>
      </c>
      <c r="L976" s="110">
        <v>223</v>
      </c>
      <c r="M976" s="110">
        <v>244</v>
      </c>
      <c r="N976" s="110">
        <v>1371</v>
      </c>
    </row>
    <row r="977" spans="1:14" x14ac:dyDescent="0.25">
      <c r="A977">
        <v>170061</v>
      </c>
      <c r="B977" t="s">
        <v>6657</v>
      </c>
      <c r="C977" s="74">
        <v>13</v>
      </c>
      <c r="D977" t="s">
        <v>501</v>
      </c>
      <c r="E977" t="s">
        <v>1311</v>
      </c>
      <c r="F977" t="s">
        <v>1312</v>
      </c>
      <c r="G977" t="s">
        <v>103</v>
      </c>
      <c r="H977" t="s">
        <v>1313</v>
      </c>
      <c r="I977" s="110">
        <v>1361.2</v>
      </c>
      <c r="J977" s="110">
        <v>0</v>
      </c>
      <c r="K977" s="110">
        <v>76</v>
      </c>
      <c r="L977" s="110">
        <v>262.5</v>
      </c>
      <c r="M977" s="110">
        <v>144</v>
      </c>
      <c r="N977" s="110">
        <v>134</v>
      </c>
    </row>
    <row r="978" spans="1:14" x14ac:dyDescent="0.25">
      <c r="A978">
        <v>170063</v>
      </c>
      <c r="B978" t="s">
        <v>6657</v>
      </c>
      <c r="C978" s="74">
        <v>13</v>
      </c>
      <c r="D978" t="s">
        <v>6667</v>
      </c>
      <c r="E978" t="s">
        <v>6668</v>
      </c>
      <c r="F978" t="s">
        <v>754</v>
      </c>
      <c r="G978" t="s">
        <v>103</v>
      </c>
      <c r="H978" t="s">
        <v>6669</v>
      </c>
      <c r="I978" s="110">
        <v>235</v>
      </c>
      <c r="J978" s="110">
        <v>0</v>
      </c>
      <c r="K978" s="110">
        <v>0</v>
      </c>
      <c r="L978" s="110">
        <v>0</v>
      </c>
      <c r="M978" s="110">
        <v>0</v>
      </c>
      <c r="N978" s="110">
        <v>0</v>
      </c>
    </row>
    <row r="979" spans="1:14" x14ac:dyDescent="0.25">
      <c r="A979">
        <v>170064</v>
      </c>
      <c r="B979" t="s">
        <v>6657</v>
      </c>
      <c r="C979" s="74">
        <v>13</v>
      </c>
      <c r="D979" t="s">
        <v>1314</v>
      </c>
      <c r="E979" t="s">
        <v>1315</v>
      </c>
      <c r="F979" t="s">
        <v>1316</v>
      </c>
      <c r="G979" t="s">
        <v>103</v>
      </c>
      <c r="H979" t="s">
        <v>1317</v>
      </c>
      <c r="I979" s="110">
        <v>0</v>
      </c>
      <c r="J979" s="110">
        <v>0</v>
      </c>
      <c r="K979" s="110">
        <v>80</v>
      </c>
      <c r="L979" s="110">
        <v>51</v>
      </c>
      <c r="M979" s="110">
        <v>52</v>
      </c>
      <c r="N979" s="110">
        <v>114</v>
      </c>
    </row>
    <row r="980" spans="1:14" x14ac:dyDescent="0.25">
      <c r="A980">
        <v>170068</v>
      </c>
      <c r="B980" t="s">
        <v>6657</v>
      </c>
      <c r="C980" s="74">
        <v>13</v>
      </c>
      <c r="D980" t="s">
        <v>501</v>
      </c>
      <c r="E980" t="s">
        <v>1318</v>
      </c>
      <c r="F980" t="s">
        <v>1319</v>
      </c>
      <c r="G980" t="s">
        <v>103</v>
      </c>
      <c r="H980" t="s">
        <v>1320</v>
      </c>
      <c r="I980" s="110">
        <v>4388</v>
      </c>
      <c r="J980" s="110">
        <v>351.9</v>
      </c>
      <c r="K980" s="110">
        <v>268</v>
      </c>
      <c r="L980" s="110">
        <v>165</v>
      </c>
      <c r="M980" s="110">
        <v>0</v>
      </c>
      <c r="N980" s="110">
        <v>460</v>
      </c>
    </row>
    <row r="981" spans="1:14" x14ac:dyDescent="0.25">
      <c r="A981">
        <v>170069</v>
      </c>
      <c r="B981" t="s">
        <v>6657</v>
      </c>
      <c r="C981" s="74">
        <v>13</v>
      </c>
      <c r="D981" t="s">
        <v>1321</v>
      </c>
      <c r="E981" t="s">
        <v>1322</v>
      </c>
      <c r="F981" t="s">
        <v>1323</v>
      </c>
      <c r="G981" t="s">
        <v>103</v>
      </c>
      <c r="H981" t="s">
        <v>1324</v>
      </c>
      <c r="I981" s="110">
        <v>675</v>
      </c>
      <c r="J981" s="110">
        <v>188.35</v>
      </c>
      <c r="K981" s="110">
        <v>1344</v>
      </c>
      <c r="L981" s="110">
        <v>927.52</v>
      </c>
      <c r="M981" s="110">
        <v>0</v>
      </c>
      <c r="N981" s="110">
        <v>0</v>
      </c>
    </row>
    <row r="982" spans="1:14" x14ac:dyDescent="0.25">
      <c r="A982">
        <v>170070</v>
      </c>
      <c r="B982" t="s">
        <v>6657</v>
      </c>
      <c r="C982" s="74">
        <v>13</v>
      </c>
      <c r="D982" t="s">
        <v>501</v>
      </c>
      <c r="E982" t="s">
        <v>1325</v>
      </c>
      <c r="F982" t="s">
        <v>1326</v>
      </c>
      <c r="G982" t="s">
        <v>103</v>
      </c>
      <c r="H982" t="s">
        <v>1327</v>
      </c>
      <c r="I982" s="110">
        <v>17416.63</v>
      </c>
      <c r="J982" s="110">
        <v>0</v>
      </c>
      <c r="K982" s="110">
        <v>171</v>
      </c>
      <c r="L982" s="110">
        <v>100</v>
      </c>
      <c r="M982" s="110">
        <v>0</v>
      </c>
      <c r="N982" s="110">
        <v>151.75</v>
      </c>
    </row>
    <row r="983" spans="1:14" x14ac:dyDescent="0.25">
      <c r="A983">
        <v>170073</v>
      </c>
      <c r="B983" t="s">
        <v>6657</v>
      </c>
      <c r="C983" s="74">
        <v>13</v>
      </c>
      <c r="D983" t="s">
        <v>501</v>
      </c>
      <c r="E983" t="s">
        <v>1328</v>
      </c>
      <c r="F983" t="s">
        <v>766</v>
      </c>
      <c r="G983" t="s">
        <v>103</v>
      </c>
      <c r="H983" t="s">
        <v>1329</v>
      </c>
      <c r="I983" s="110">
        <v>1575</v>
      </c>
      <c r="J983" s="110">
        <v>150</v>
      </c>
      <c r="K983" s="110">
        <v>248</v>
      </c>
      <c r="L983" s="110">
        <v>160</v>
      </c>
      <c r="M983" s="110">
        <v>195</v>
      </c>
      <c r="N983" s="110">
        <v>100</v>
      </c>
    </row>
    <row r="984" spans="1:14" x14ac:dyDescent="0.25">
      <c r="A984">
        <v>170074</v>
      </c>
      <c r="B984" t="s">
        <v>6657</v>
      </c>
      <c r="C984" s="74">
        <v>13</v>
      </c>
      <c r="D984" t="s">
        <v>501</v>
      </c>
      <c r="E984" t="s">
        <v>1330</v>
      </c>
      <c r="F984" t="s">
        <v>1331</v>
      </c>
      <c r="G984" t="s">
        <v>103</v>
      </c>
      <c r="H984" t="s">
        <v>1332</v>
      </c>
      <c r="I984" s="110">
        <v>1100</v>
      </c>
      <c r="J984" s="110">
        <v>198.41</v>
      </c>
      <c r="K984" s="110">
        <v>90</v>
      </c>
      <c r="L984" s="110">
        <v>52</v>
      </c>
      <c r="M984" s="110">
        <v>0</v>
      </c>
      <c r="N984" s="110">
        <v>77</v>
      </c>
    </row>
    <row r="985" spans="1:14" x14ac:dyDescent="0.25">
      <c r="A985">
        <v>170075</v>
      </c>
      <c r="B985" t="s">
        <v>6657</v>
      </c>
      <c r="C985" s="74">
        <v>13</v>
      </c>
      <c r="D985" t="s">
        <v>501</v>
      </c>
      <c r="E985" t="s">
        <v>1333</v>
      </c>
      <c r="F985" t="s">
        <v>1334</v>
      </c>
      <c r="G985" t="s">
        <v>103</v>
      </c>
      <c r="H985" t="s">
        <v>1335</v>
      </c>
      <c r="I985" s="110">
        <v>7516.63</v>
      </c>
      <c r="J985" s="110">
        <v>0</v>
      </c>
      <c r="K985" s="110">
        <v>105</v>
      </c>
      <c r="L985" s="110">
        <v>155</v>
      </c>
      <c r="M985" s="110">
        <v>110</v>
      </c>
      <c r="N985" s="110">
        <v>183.02</v>
      </c>
    </row>
    <row r="986" spans="1:14" x14ac:dyDescent="0.25">
      <c r="A986">
        <v>170077</v>
      </c>
      <c r="B986" t="s">
        <v>6657</v>
      </c>
      <c r="C986" s="74">
        <v>13</v>
      </c>
      <c r="D986" t="s">
        <v>501</v>
      </c>
      <c r="E986" t="s">
        <v>1336</v>
      </c>
      <c r="F986" t="s">
        <v>1337</v>
      </c>
      <c r="G986" t="s">
        <v>103</v>
      </c>
      <c r="H986" t="s">
        <v>172</v>
      </c>
      <c r="I986" s="110">
        <v>0</v>
      </c>
      <c r="J986" s="110">
        <v>0</v>
      </c>
      <c r="K986" s="110">
        <v>133</v>
      </c>
      <c r="L986" s="110">
        <v>80</v>
      </c>
      <c r="M986" s="110">
        <v>94</v>
      </c>
      <c r="N986" s="110">
        <v>0</v>
      </c>
    </row>
    <row r="987" spans="1:14" x14ac:dyDescent="0.25">
      <c r="A987">
        <v>170079</v>
      </c>
      <c r="B987" t="s">
        <v>6657</v>
      </c>
      <c r="C987" s="74">
        <v>13</v>
      </c>
      <c r="D987" t="s">
        <v>501</v>
      </c>
      <c r="E987" t="s">
        <v>1338</v>
      </c>
      <c r="F987" t="s">
        <v>1339</v>
      </c>
      <c r="G987" t="s">
        <v>103</v>
      </c>
      <c r="H987" t="s">
        <v>1340</v>
      </c>
      <c r="I987" s="110">
        <v>400</v>
      </c>
      <c r="J987" s="110">
        <v>0</v>
      </c>
      <c r="K987" s="110">
        <v>0</v>
      </c>
      <c r="L987" s="110">
        <v>140</v>
      </c>
      <c r="M987" s="110">
        <v>143</v>
      </c>
      <c r="N987" s="110">
        <v>3</v>
      </c>
    </row>
    <row r="988" spans="1:14" x14ac:dyDescent="0.25">
      <c r="A988">
        <v>170080</v>
      </c>
      <c r="B988" t="s">
        <v>6657</v>
      </c>
      <c r="C988" s="74">
        <v>13</v>
      </c>
      <c r="D988" t="s">
        <v>501</v>
      </c>
      <c r="E988" t="s">
        <v>1341</v>
      </c>
      <c r="F988" t="s">
        <v>1342</v>
      </c>
      <c r="G988" t="s">
        <v>103</v>
      </c>
      <c r="H988" t="s">
        <v>1343</v>
      </c>
      <c r="I988" s="110">
        <v>1100</v>
      </c>
      <c r="J988" s="110">
        <v>0</v>
      </c>
      <c r="K988" s="110">
        <v>351.41</v>
      </c>
      <c r="L988" s="110">
        <v>191</v>
      </c>
      <c r="M988" s="110">
        <v>0</v>
      </c>
      <c r="N988" s="110">
        <v>0</v>
      </c>
    </row>
    <row r="989" spans="1:14" x14ac:dyDescent="0.25">
      <c r="A989">
        <v>170081</v>
      </c>
      <c r="B989" t="s">
        <v>6657</v>
      </c>
      <c r="C989" s="74">
        <v>13</v>
      </c>
      <c r="D989" t="s">
        <v>1344</v>
      </c>
      <c r="E989" t="s">
        <v>1345</v>
      </c>
      <c r="F989" t="s">
        <v>1031</v>
      </c>
      <c r="G989" t="s">
        <v>103</v>
      </c>
      <c r="H989" t="s">
        <v>1346</v>
      </c>
      <c r="I989" s="110">
        <v>300</v>
      </c>
      <c r="J989" s="110">
        <v>0</v>
      </c>
      <c r="K989" s="110">
        <v>0</v>
      </c>
      <c r="L989" s="110">
        <v>0</v>
      </c>
      <c r="M989" s="110">
        <v>0</v>
      </c>
      <c r="N989" s="110">
        <v>0</v>
      </c>
    </row>
    <row r="990" spans="1:14" x14ac:dyDescent="0.25">
      <c r="A990">
        <v>170083</v>
      </c>
      <c r="B990" t="s">
        <v>6657</v>
      </c>
      <c r="C990" s="74">
        <v>13</v>
      </c>
      <c r="D990" t="s">
        <v>501</v>
      </c>
      <c r="E990" t="s">
        <v>1347</v>
      </c>
      <c r="F990" t="s">
        <v>1348</v>
      </c>
      <c r="G990" t="s">
        <v>103</v>
      </c>
      <c r="H990" t="s">
        <v>168</v>
      </c>
      <c r="I990" s="110">
        <v>1714</v>
      </c>
      <c r="J990" s="110">
        <v>150</v>
      </c>
      <c r="K990" s="110">
        <v>131</v>
      </c>
      <c r="L990" s="110">
        <v>216</v>
      </c>
      <c r="M990" s="110">
        <v>145</v>
      </c>
      <c r="N990" s="110">
        <v>0</v>
      </c>
    </row>
    <row r="991" spans="1:14" x14ac:dyDescent="0.25">
      <c r="A991">
        <v>170085</v>
      </c>
      <c r="B991" t="s">
        <v>6657</v>
      </c>
      <c r="C991" s="74">
        <v>13</v>
      </c>
      <c r="D991" t="s">
        <v>501</v>
      </c>
      <c r="E991" t="s">
        <v>1349</v>
      </c>
      <c r="F991" t="s">
        <v>1350</v>
      </c>
      <c r="G991" t="s">
        <v>103</v>
      </c>
      <c r="H991" t="s">
        <v>1351</v>
      </c>
      <c r="I991" s="110">
        <v>641.79</v>
      </c>
      <c r="J991" s="110">
        <v>0</v>
      </c>
      <c r="K991" s="110">
        <v>150</v>
      </c>
      <c r="L991" s="110">
        <v>0</v>
      </c>
      <c r="M991" s="110">
        <v>0</v>
      </c>
      <c r="N991" s="110">
        <v>0</v>
      </c>
    </row>
    <row r="992" spans="1:14" x14ac:dyDescent="0.25">
      <c r="A992">
        <v>170088</v>
      </c>
      <c r="B992" t="s">
        <v>6657</v>
      </c>
      <c r="C992" s="74">
        <v>13</v>
      </c>
      <c r="D992" t="s">
        <v>501</v>
      </c>
      <c r="E992" t="s">
        <v>1352</v>
      </c>
      <c r="F992" t="s">
        <v>1353</v>
      </c>
      <c r="G992" t="s">
        <v>103</v>
      </c>
      <c r="H992" t="s">
        <v>1354</v>
      </c>
      <c r="I992" s="110">
        <v>479.43</v>
      </c>
      <c r="J992" s="110">
        <v>133.36000000000001</v>
      </c>
      <c r="K992" s="110">
        <v>0</v>
      </c>
      <c r="L992" s="110">
        <v>0</v>
      </c>
      <c r="M992" s="110">
        <v>0</v>
      </c>
      <c r="N992" s="110">
        <v>0</v>
      </c>
    </row>
    <row r="993" spans="1:14" x14ac:dyDescent="0.25">
      <c r="A993">
        <v>170089</v>
      </c>
      <c r="B993" t="s">
        <v>6657</v>
      </c>
      <c r="C993" s="74">
        <v>13</v>
      </c>
      <c r="D993" t="s">
        <v>1355</v>
      </c>
      <c r="E993" t="s">
        <v>1356</v>
      </c>
      <c r="F993" t="s">
        <v>1353</v>
      </c>
      <c r="G993" t="s">
        <v>103</v>
      </c>
      <c r="H993" t="s">
        <v>1357</v>
      </c>
      <c r="I993" s="110">
        <v>26204.6</v>
      </c>
      <c r="J993" s="110">
        <v>130.5</v>
      </c>
      <c r="K993" s="110">
        <v>1146</v>
      </c>
      <c r="L993" s="110">
        <v>749</v>
      </c>
      <c r="M993" s="110">
        <v>0</v>
      </c>
      <c r="N993" s="110">
        <v>920</v>
      </c>
    </row>
    <row r="994" spans="1:14" x14ac:dyDescent="0.25">
      <c r="A994">
        <v>170090</v>
      </c>
      <c r="B994" t="s">
        <v>6657</v>
      </c>
      <c r="C994" s="74">
        <v>13</v>
      </c>
      <c r="D994" t="s">
        <v>501</v>
      </c>
      <c r="E994" t="s">
        <v>1358</v>
      </c>
      <c r="F994" t="s">
        <v>1359</v>
      </c>
      <c r="G994" t="s">
        <v>103</v>
      </c>
      <c r="H994" t="s">
        <v>167</v>
      </c>
      <c r="I994" s="110">
        <v>0</v>
      </c>
      <c r="J994" s="110">
        <v>0</v>
      </c>
      <c r="K994" s="110">
        <v>234</v>
      </c>
      <c r="L994" s="110">
        <v>160</v>
      </c>
      <c r="M994" s="110">
        <v>312</v>
      </c>
      <c r="N994" s="110">
        <v>445</v>
      </c>
    </row>
    <row r="995" spans="1:14" x14ac:dyDescent="0.25">
      <c r="A995">
        <v>260510</v>
      </c>
      <c r="B995" t="s">
        <v>5521</v>
      </c>
      <c r="C995" s="74">
        <v>37</v>
      </c>
      <c r="D995" t="s">
        <v>6670</v>
      </c>
      <c r="E995" t="s">
        <v>6671</v>
      </c>
      <c r="F995" t="s">
        <v>4766</v>
      </c>
      <c r="G995" t="s">
        <v>6505</v>
      </c>
      <c r="H995" t="s">
        <v>6672</v>
      </c>
      <c r="I995" s="110">
        <v>0</v>
      </c>
      <c r="J995" s="110">
        <v>0</v>
      </c>
      <c r="K995" s="110">
        <v>0</v>
      </c>
      <c r="L995" s="110">
        <v>0</v>
      </c>
      <c r="M995" s="110">
        <v>0</v>
      </c>
      <c r="N995" s="110">
        <v>0</v>
      </c>
    </row>
    <row r="996" spans="1:14" x14ac:dyDescent="0.25">
      <c r="A996">
        <v>170095</v>
      </c>
      <c r="B996" t="s">
        <v>5521</v>
      </c>
      <c r="C996" s="74">
        <v>37</v>
      </c>
      <c r="D996" t="s">
        <v>4764</v>
      </c>
      <c r="E996" t="s">
        <v>4765</v>
      </c>
      <c r="F996" t="s">
        <v>4766</v>
      </c>
      <c r="G996" t="s">
        <v>103</v>
      </c>
      <c r="H996" t="s">
        <v>4767</v>
      </c>
      <c r="I996" s="110">
        <v>0</v>
      </c>
      <c r="J996" s="110">
        <v>185</v>
      </c>
      <c r="K996" s="110">
        <v>0</v>
      </c>
      <c r="L996" s="110">
        <v>0</v>
      </c>
      <c r="M996" s="110">
        <v>0</v>
      </c>
      <c r="N996" s="110">
        <v>0</v>
      </c>
    </row>
    <row r="997" spans="1:14" x14ac:dyDescent="0.25">
      <c r="A997">
        <v>170096</v>
      </c>
      <c r="B997" t="s">
        <v>5521</v>
      </c>
      <c r="C997" s="74">
        <v>37</v>
      </c>
      <c r="D997" t="s">
        <v>501</v>
      </c>
      <c r="E997" t="s">
        <v>6673</v>
      </c>
      <c r="F997" t="s">
        <v>4766</v>
      </c>
      <c r="G997" t="s">
        <v>103</v>
      </c>
      <c r="H997" t="s">
        <v>6674</v>
      </c>
      <c r="I997" s="110">
        <v>0</v>
      </c>
      <c r="J997" s="110">
        <v>0</v>
      </c>
      <c r="K997" s="110">
        <v>0</v>
      </c>
      <c r="L997" s="110">
        <v>0</v>
      </c>
      <c r="M997" s="110">
        <v>0</v>
      </c>
      <c r="N997" s="110">
        <v>0</v>
      </c>
    </row>
    <row r="998" spans="1:14" x14ac:dyDescent="0.25">
      <c r="A998">
        <v>170098</v>
      </c>
      <c r="B998" t="s">
        <v>5521</v>
      </c>
      <c r="C998" s="74">
        <v>37</v>
      </c>
      <c r="D998" t="s">
        <v>4768</v>
      </c>
      <c r="E998" t="s">
        <v>4769</v>
      </c>
      <c r="F998" t="s">
        <v>4766</v>
      </c>
      <c r="G998" t="s">
        <v>103</v>
      </c>
      <c r="H998" t="s">
        <v>4770</v>
      </c>
      <c r="I998" s="110">
        <v>800</v>
      </c>
      <c r="J998" s="110">
        <v>0</v>
      </c>
      <c r="K998" s="110">
        <v>840</v>
      </c>
      <c r="L998" s="110">
        <v>0</v>
      </c>
      <c r="M998" s="110">
        <v>507</v>
      </c>
      <c r="N998" s="110">
        <v>870</v>
      </c>
    </row>
    <row r="999" spans="1:14" x14ac:dyDescent="0.25">
      <c r="A999">
        <v>170101</v>
      </c>
      <c r="B999" t="s">
        <v>5521</v>
      </c>
      <c r="C999" s="74">
        <v>37</v>
      </c>
      <c r="D999" t="s">
        <v>6675</v>
      </c>
      <c r="E999" t="s">
        <v>6676</v>
      </c>
      <c r="F999" t="s">
        <v>4766</v>
      </c>
      <c r="G999" t="s">
        <v>103</v>
      </c>
      <c r="H999" t="s">
        <v>6677</v>
      </c>
      <c r="I999" s="110">
        <v>0</v>
      </c>
      <c r="J999" s="110">
        <v>0</v>
      </c>
      <c r="K999" s="110">
        <v>0</v>
      </c>
      <c r="L999" s="110">
        <v>0</v>
      </c>
      <c r="M999" s="110">
        <v>0</v>
      </c>
      <c r="N999" s="110">
        <v>0</v>
      </c>
    </row>
    <row r="1000" spans="1:14" x14ac:dyDescent="0.25">
      <c r="A1000">
        <v>170102</v>
      </c>
      <c r="B1000" t="s">
        <v>5521</v>
      </c>
      <c r="C1000" s="74">
        <v>37</v>
      </c>
      <c r="D1000" t="s">
        <v>6678</v>
      </c>
      <c r="E1000" t="s">
        <v>6679</v>
      </c>
      <c r="F1000" t="s">
        <v>4766</v>
      </c>
      <c r="G1000" t="s">
        <v>103</v>
      </c>
      <c r="H1000" t="s">
        <v>6680</v>
      </c>
      <c r="I1000" s="110">
        <v>0</v>
      </c>
      <c r="J1000" s="110">
        <v>0</v>
      </c>
      <c r="K1000" s="110">
        <v>0</v>
      </c>
      <c r="L1000" s="110">
        <v>0</v>
      </c>
      <c r="M1000" s="110">
        <v>0</v>
      </c>
      <c r="N1000" s="110">
        <v>0</v>
      </c>
    </row>
    <row r="1001" spans="1:14" x14ac:dyDescent="0.25">
      <c r="A1001">
        <v>170103</v>
      </c>
      <c r="B1001" t="s">
        <v>6657</v>
      </c>
      <c r="C1001" s="74">
        <v>113</v>
      </c>
      <c r="D1001" t="s">
        <v>1360</v>
      </c>
      <c r="E1001" t="s">
        <v>1361</v>
      </c>
      <c r="F1001" t="s">
        <v>1362</v>
      </c>
      <c r="G1001" t="s">
        <v>103</v>
      </c>
      <c r="H1001" t="s">
        <v>1363</v>
      </c>
      <c r="I1001" s="110">
        <v>1950</v>
      </c>
      <c r="J1001" s="110">
        <v>0</v>
      </c>
      <c r="K1001" s="110">
        <v>0</v>
      </c>
      <c r="L1001" s="110">
        <v>0</v>
      </c>
      <c r="M1001" s="110">
        <v>0</v>
      </c>
      <c r="N1001" s="110">
        <v>0</v>
      </c>
    </row>
    <row r="1002" spans="1:14" x14ac:dyDescent="0.25">
      <c r="A1002">
        <v>170104</v>
      </c>
      <c r="B1002" t="s">
        <v>6657</v>
      </c>
      <c r="C1002" s="74">
        <v>13</v>
      </c>
      <c r="D1002" t="s">
        <v>1364</v>
      </c>
      <c r="E1002" t="s">
        <v>1365</v>
      </c>
      <c r="F1002" t="s">
        <v>1366</v>
      </c>
      <c r="G1002" t="s">
        <v>103</v>
      </c>
      <c r="H1002" t="s">
        <v>1367</v>
      </c>
      <c r="I1002" s="110">
        <v>100</v>
      </c>
      <c r="J1002" s="110">
        <v>0</v>
      </c>
      <c r="K1002" s="110">
        <v>83.2</v>
      </c>
      <c r="L1002" s="110">
        <v>84.53</v>
      </c>
      <c r="M1002" s="110">
        <v>0</v>
      </c>
      <c r="N1002" s="110">
        <v>25</v>
      </c>
    </row>
    <row r="1003" spans="1:14" x14ac:dyDescent="0.25">
      <c r="A1003">
        <v>170105</v>
      </c>
      <c r="B1003" t="s">
        <v>6657</v>
      </c>
      <c r="C1003" s="74">
        <v>13</v>
      </c>
      <c r="D1003" t="s">
        <v>501</v>
      </c>
      <c r="E1003" t="s">
        <v>1368</v>
      </c>
      <c r="F1003" t="s">
        <v>1369</v>
      </c>
      <c r="G1003" t="s">
        <v>103</v>
      </c>
      <c r="H1003" t="s">
        <v>1370</v>
      </c>
      <c r="I1003" s="110">
        <v>2513.5</v>
      </c>
      <c r="J1003" s="110">
        <v>0</v>
      </c>
      <c r="K1003" s="110">
        <v>81</v>
      </c>
      <c r="L1003" s="110">
        <v>12</v>
      </c>
      <c r="M1003" s="110">
        <v>0</v>
      </c>
      <c r="N1003" s="110">
        <v>0</v>
      </c>
    </row>
    <row r="1004" spans="1:14" x14ac:dyDescent="0.25">
      <c r="A1004">
        <v>170111</v>
      </c>
      <c r="B1004" t="s">
        <v>6657</v>
      </c>
      <c r="C1004" s="74">
        <v>13</v>
      </c>
      <c r="D1004" t="s">
        <v>501</v>
      </c>
      <c r="E1004" t="s">
        <v>1371</v>
      </c>
      <c r="F1004" t="s">
        <v>1372</v>
      </c>
      <c r="G1004" t="s">
        <v>103</v>
      </c>
      <c r="H1004" t="s">
        <v>1373</v>
      </c>
      <c r="I1004" s="110">
        <v>3663</v>
      </c>
      <c r="J1004" s="110">
        <v>250</v>
      </c>
      <c r="K1004" s="110">
        <v>230.66</v>
      </c>
      <c r="L1004" s="110">
        <v>25</v>
      </c>
      <c r="M1004" s="110">
        <v>0</v>
      </c>
      <c r="N1004" s="110">
        <v>150</v>
      </c>
    </row>
    <row r="1005" spans="1:14" x14ac:dyDescent="0.25">
      <c r="A1005">
        <v>170113</v>
      </c>
      <c r="B1005" t="s">
        <v>6657</v>
      </c>
      <c r="C1005" s="74">
        <v>13</v>
      </c>
      <c r="D1005" t="s">
        <v>501</v>
      </c>
      <c r="E1005" t="s">
        <v>1374</v>
      </c>
      <c r="F1005" t="s">
        <v>1375</v>
      </c>
      <c r="G1005" t="s">
        <v>103</v>
      </c>
      <c r="H1005" t="s">
        <v>1376</v>
      </c>
      <c r="I1005" s="110">
        <v>14065</v>
      </c>
      <c r="J1005" s="110">
        <v>127.46</v>
      </c>
      <c r="K1005" s="110">
        <v>1783</v>
      </c>
      <c r="L1005" s="110">
        <v>1173</v>
      </c>
      <c r="M1005" s="110">
        <v>90</v>
      </c>
      <c r="N1005" s="110">
        <v>50</v>
      </c>
    </row>
    <row r="1006" spans="1:14" x14ac:dyDescent="0.25">
      <c r="A1006">
        <v>170114</v>
      </c>
      <c r="B1006" t="s">
        <v>6657</v>
      </c>
      <c r="C1006" s="74">
        <v>13</v>
      </c>
      <c r="D1006" t="s">
        <v>501</v>
      </c>
      <c r="E1006" t="s">
        <v>702</v>
      </c>
      <c r="F1006" t="s">
        <v>1101</v>
      </c>
      <c r="G1006" t="s">
        <v>103</v>
      </c>
      <c r="H1006" t="s">
        <v>6681</v>
      </c>
      <c r="I1006" s="110">
        <v>0</v>
      </c>
      <c r="J1006" s="110">
        <v>0</v>
      </c>
      <c r="K1006" s="110">
        <v>0</v>
      </c>
      <c r="L1006" s="110">
        <v>0</v>
      </c>
      <c r="M1006" s="110">
        <v>0</v>
      </c>
      <c r="N1006" s="110">
        <v>0</v>
      </c>
    </row>
    <row r="1007" spans="1:14" x14ac:dyDescent="0.25">
      <c r="A1007">
        <v>170115</v>
      </c>
      <c r="B1007" t="s">
        <v>6657</v>
      </c>
      <c r="C1007" s="74">
        <v>13</v>
      </c>
      <c r="D1007" t="s">
        <v>1377</v>
      </c>
      <c r="E1007" t="s">
        <v>1378</v>
      </c>
      <c r="F1007" t="s">
        <v>1379</v>
      </c>
      <c r="G1007" t="s">
        <v>103</v>
      </c>
      <c r="H1007" t="s">
        <v>6682</v>
      </c>
      <c r="I1007" s="110">
        <v>0</v>
      </c>
      <c r="J1007" s="110">
        <v>0</v>
      </c>
      <c r="K1007" s="110">
        <v>110</v>
      </c>
      <c r="L1007" s="110">
        <v>70</v>
      </c>
      <c r="M1007" s="110">
        <v>0</v>
      </c>
      <c r="N1007" s="110">
        <v>0</v>
      </c>
    </row>
    <row r="1008" spans="1:14" x14ac:dyDescent="0.25">
      <c r="A1008">
        <v>170116</v>
      </c>
      <c r="B1008" t="s">
        <v>5536</v>
      </c>
      <c r="C1008" s="74">
        <v>30</v>
      </c>
      <c r="D1008" t="s">
        <v>501</v>
      </c>
      <c r="E1008" t="s">
        <v>3627</v>
      </c>
      <c r="F1008" t="s">
        <v>3628</v>
      </c>
      <c r="G1008" t="s">
        <v>103</v>
      </c>
      <c r="H1008" t="s">
        <v>3629</v>
      </c>
      <c r="I1008" s="110">
        <v>815.81</v>
      </c>
      <c r="J1008" s="110">
        <v>24</v>
      </c>
      <c r="K1008" s="110">
        <v>340</v>
      </c>
      <c r="L1008" s="110">
        <v>395</v>
      </c>
      <c r="M1008" s="110">
        <v>0</v>
      </c>
      <c r="N1008" s="110">
        <v>50</v>
      </c>
    </row>
    <row r="1009" spans="1:14" x14ac:dyDescent="0.25">
      <c r="A1009">
        <v>170118</v>
      </c>
      <c r="B1009" t="s">
        <v>5521</v>
      </c>
      <c r="C1009" s="74">
        <v>37</v>
      </c>
      <c r="D1009" t="s">
        <v>501</v>
      </c>
      <c r="E1009" t="s">
        <v>4771</v>
      </c>
      <c r="F1009" t="s">
        <v>4772</v>
      </c>
      <c r="G1009" t="s">
        <v>103</v>
      </c>
      <c r="H1009" t="s">
        <v>4773</v>
      </c>
      <c r="I1009" s="110">
        <v>285</v>
      </c>
      <c r="J1009" s="110">
        <v>0</v>
      </c>
      <c r="K1009" s="110">
        <v>605</v>
      </c>
      <c r="L1009" s="110">
        <v>320</v>
      </c>
      <c r="M1009" s="110">
        <v>317</v>
      </c>
      <c r="N1009" s="110">
        <v>620</v>
      </c>
    </row>
    <row r="1010" spans="1:14" x14ac:dyDescent="0.25">
      <c r="A1010">
        <v>170119</v>
      </c>
      <c r="B1010" t="s">
        <v>6657</v>
      </c>
      <c r="C1010" s="74">
        <v>13</v>
      </c>
      <c r="D1010" t="s">
        <v>501</v>
      </c>
      <c r="E1010" t="s">
        <v>1380</v>
      </c>
      <c r="F1010" t="s">
        <v>1381</v>
      </c>
      <c r="G1010" t="s">
        <v>103</v>
      </c>
      <c r="H1010" t="s">
        <v>1382</v>
      </c>
      <c r="I1010" s="110">
        <v>0</v>
      </c>
      <c r="J1010" s="110">
        <v>150</v>
      </c>
      <c r="K1010" s="110">
        <v>281.05</v>
      </c>
      <c r="L1010" s="110">
        <v>240</v>
      </c>
      <c r="M1010" s="110">
        <v>262</v>
      </c>
      <c r="N1010" s="110">
        <v>200</v>
      </c>
    </row>
    <row r="1011" spans="1:14" x14ac:dyDescent="0.25">
      <c r="A1011">
        <v>170120</v>
      </c>
      <c r="B1011" t="s">
        <v>6657</v>
      </c>
      <c r="C1011" s="74">
        <v>13</v>
      </c>
      <c r="D1011" t="s">
        <v>501</v>
      </c>
      <c r="E1011" t="s">
        <v>1383</v>
      </c>
      <c r="F1011" t="s">
        <v>1384</v>
      </c>
      <c r="G1011" t="s">
        <v>103</v>
      </c>
      <c r="H1011" t="s">
        <v>174</v>
      </c>
      <c r="I1011" s="110">
        <v>6435</v>
      </c>
      <c r="J1011" s="110">
        <v>161.33000000000001</v>
      </c>
      <c r="K1011" s="110">
        <v>379</v>
      </c>
      <c r="L1011" s="110">
        <v>185</v>
      </c>
      <c r="M1011" s="110">
        <v>60</v>
      </c>
      <c r="N1011" s="110">
        <v>385</v>
      </c>
    </row>
    <row r="1012" spans="1:14" x14ac:dyDescent="0.25">
      <c r="A1012">
        <v>170121</v>
      </c>
      <c r="B1012" t="s">
        <v>6657</v>
      </c>
      <c r="C1012" s="74">
        <v>13</v>
      </c>
      <c r="D1012" t="s">
        <v>6683</v>
      </c>
      <c r="E1012" t="s">
        <v>1021</v>
      </c>
      <c r="F1012" t="s">
        <v>6684</v>
      </c>
      <c r="G1012" t="s">
        <v>103</v>
      </c>
      <c r="H1012" t="s">
        <v>6685</v>
      </c>
      <c r="I1012" s="110">
        <v>0</v>
      </c>
      <c r="J1012" s="110">
        <v>0</v>
      </c>
      <c r="K1012" s="110">
        <v>0</v>
      </c>
      <c r="L1012" s="110">
        <v>0</v>
      </c>
      <c r="M1012" s="110">
        <v>0</v>
      </c>
      <c r="N1012" s="110">
        <v>0</v>
      </c>
    </row>
    <row r="1013" spans="1:14" x14ac:dyDescent="0.25">
      <c r="A1013">
        <v>170123</v>
      </c>
      <c r="B1013" t="s">
        <v>6657</v>
      </c>
      <c r="C1013" s="74">
        <v>13</v>
      </c>
      <c r="D1013" t="s">
        <v>501</v>
      </c>
      <c r="E1013" t="s">
        <v>1385</v>
      </c>
      <c r="F1013" t="s">
        <v>610</v>
      </c>
      <c r="G1013" t="s">
        <v>103</v>
      </c>
      <c r="H1013" t="s">
        <v>1386</v>
      </c>
      <c r="I1013" s="110">
        <v>5092.42</v>
      </c>
      <c r="J1013" s="110">
        <v>0</v>
      </c>
      <c r="K1013" s="110">
        <v>274</v>
      </c>
      <c r="L1013" s="110">
        <v>0</v>
      </c>
      <c r="M1013" s="110">
        <v>0</v>
      </c>
      <c r="N1013" s="110">
        <v>202</v>
      </c>
    </row>
    <row r="1014" spans="1:14" x14ac:dyDescent="0.25">
      <c r="A1014">
        <v>170124</v>
      </c>
      <c r="B1014" t="s">
        <v>6657</v>
      </c>
      <c r="C1014" s="74">
        <v>13</v>
      </c>
      <c r="D1014" t="s">
        <v>501</v>
      </c>
      <c r="E1014" t="s">
        <v>1387</v>
      </c>
      <c r="F1014" t="s">
        <v>1388</v>
      </c>
      <c r="G1014" t="s">
        <v>103</v>
      </c>
      <c r="H1014" t="s">
        <v>1389</v>
      </c>
      <c r="I1014" s="110">
        <v>15758.5</v>
      </c>
      <c r="J1014" s="110">
        <v>595.94000000000005</v>
      </c>
      <c r="K1014" s="110">
        <v>335</v>
      </c>
      <c r="L1014" s="110">
        <v>252</v>
      </c>
      <c r="M1014" s="110">
        <v>298</v>
      </c>
      <c r="N1014" s="110">
        <v>413.43</v>
      </c>
    </row>
    <row r="1015" spans="1:14" x14ac:dyDescent="0.25">
      <c r="A1015">
        <v>170127</v>
      </c>
      <c r="B1015" t="s">
        <v>6657</v>
      </c>
      <c r="C1015" s="74">
        <v>13</v>
      </c>
      <c r="D1015" t="s">
        <v>501</v>
      </c>
      <c r="E1015" t="s">
        <v>1390</v>
      </c>
      <c r="F1015" t="s">
        <v>1391</v>
      </c>
      <c r="G1015" t="s">
        <v>103</v>
      </c>
      <c r="H1015" t="s">
        <v>1392</v>
      </c>
      <c r="I1015" s="110">
        <v>2610.02</v>
      </c>
      <c r="J1015" s="110">
        <v>0</v>
      </c>
      <c r="K1015" s="110">
        <v>376.68</v>
      </c>
      <c r="L1015" s="110">
        <v>85</v>
      </c>
      <c r="M1015" s="110">
        <v>0</v>
      </c>
      <c r="N1015" s="110">
        <v>272</v>
      </c>
    </row>
    <row r="1016" spans="1:14" x14ac:dyDescent="0.25">
      <c r="A1016">
        <v>260516</v>
      </c>
      <c r="B1016" t="s">
        <v>5521</v>
      </c>
      <c r="C1016" s="74">
        <v>37</v>
      </c>
      <c r="D1016" t="s">
        <v>6686</v>
      </c>
      <c r="E1016" t="s">
        <v>6687</v>
      </c>
      <c r="F1016" t="s">
        <v>6688</v>
      </c>
      <c r="G1016" t="s">
        <v>103</v>
      </c>
      <c r="H1016" t="s">
        <v>6689</v>
      </c>
      <c r="I1016" s="110">
        <v>0</v>
      </c>
      <c r="J1016" s="110">
        <v>0</v>
      </c>
      <c r="K1016" s="110">
        <v>0</v>
      </c>
      <c r="L1016" s="110">
        <v>0</v>
      </c>
      <c r="M1016" s="110">
        <v>0</v>
      </c>
      <c r="N1016" s="110">
        <v>0</v>
      </c>
    </row>
    <row r="1017" spans="1:14" x14ac:dyDescent="0.25">
      <c r="A1017">
        <v>170131</v>
      </c>
      <c r="B1017" t="s">
        <v>6657</v>
      </c>
      <c r="C1017" s="74">
        <v>13</v>
      </c>
      <c r="D1017" t="s">
        <v>501</v>
      </c>
      <c r="E1017" t="s">
        <v>702</v>
      </c>
      <c r="F1017" t="s">
        <v>6690</v>
      </c>
      <c r="G1017" t="s">
        <v>103</v>
      </c>
      <c r="H1017" t="s">
        <v>6691</v>
      </c>
      <c r="I1017" s="110">
        <v>0</v>
      </c>
      <c r="J1017" s="110">
        <v>0</v>
      </c>
      <c r="K1017" s="110">
        <v>0</v>
      </c>
      <c r="L1017" s="110">
        <v>0</v>
      </c>
      <c r="M1017" s="110">
        <v>0</v>
      </c>
      <c r="N1017" s="110">
        <v>0</v>
      </c>
    </row>
    <row r="1018" spans="1:14" x14ac:dyDescent="0.25">
      <c r="A1018">
        <v>170132</v>
      </c>
      <c r="B1018" t="s">
        <v>6657</v>
      </c>
      <c r="C1018" s="74">
        <v>13</v>
      </c>
      <c r="D1018" t="s">
        <v>501</v>
      </c>
      <c r="E1018" t="s">
        <v>1393</v>
      </c>
      <c r="F1018" t="s">
        <v>1394</v>
      </c>
      <c r="G1018" t="s">
        <v>103</v>
      </c>
      <c r="H1018" t="s">
        <v>1395</v>
      </c>
      <c r="I1018" s="110">
        <v>8119.18</v>
      </c>
      <c r="J1018" s="110">
        <v>224.35</v>
      </c>
      <c r="K1018" s="110">
        <v>309</v>
      </c>
      <c r="L1018" s="110">
        <v>319</v>
      </c>
      <c r="M1018" s="110">
        <v>100</v>
      </c>
      <c r="N1018" s="110">
        <v>375</v>
      </c>
    </row>
    <row r="1019" spans="1:14" x14ac:dyDescent="0.25">
      <c r="A1019">
        <v>170135</v>
      </c>
      <c r="B1019" t="s">
        <v>6657</v>
      </c>
      <c r="C1019" s="74">
        <v>13</v>
      </c>
      <c r="D1019" t="s">
        <v>6692</v>
      </c>
      <c r="E1019" t="s">
        <v>6693</v>
      </c>
      <c r="F1019" t="s">
        <v>6694</v>
      </c>
      <c r="G1019" t="s">
        <v>103</v>
      </c>
      <c r="H1019" t="s">
        <v>6695</v>
      </c>
      <c r="I1019" s="110">
        <v>0</v>
      </c>
      <c r="J1019" s="110">
        <v>0</v>
      </c>
      <c r="K1019" s="110">
        <v>0</v>
      </c>
      <c r="L1019" s="110">
        <v>0</v>
      </c>
      <c r="M1019" s="110">
        <v>0</v>
      </c>
      <c r="N1019" s="110">
        <v>0</v>
      </c>
    </row>
    <row r="1020" spans="1:14" x14ac:dyDescent="0.25">
      <c r="A1020">
        <v>170136</v>
      </c>
      <c r="B1020" t="s">
        <v>5521</v>
      </c>
      <c r="C1020" s="74">
        <v>37</v>
      </c>
      <c r="D1020" t="s">
        <v>501</v>
      </c>
      <c r="E1020" t="s">
        <v>4774</v>
      </c>
      <c r="F1020" t="s">
        <v>4775</v>
      </c>
      <c r="G1020" t="s">
        <v>103</v>
      </c>
      <c r="H1020" t="s">
        <v>4776</v>
      </c>
      <c r="I1020" s="110">
        <v>8073.22</v>
      </c>
      <c r="J1020" s="110">
        <v>58</v>
      </c>
      <c r="K1020" s="110">
        <v>310</v>
      </c>
      <c r="L1020" s="110">
        <v>0</v>
      </c>
      <c r="M1020" s="110">
        <v>389</v>
      </c>
      <c r="N1020" s="110">
        <v>356</v>
      </c>
    </row>
    <row r="1021" spans="1:14" x14ac:dyDescent="0.25">
      <c r="A1021">
        <v>170137</v>
      </c>
      <c r="B1021" t="s">
        <v>5521</v>
      </c>
      <c r="C1021" s="74">
        <v>37</v>
      </c>
      <c r="D1021" t="s">
        <v>501</v>
      </c>
      <c r="E1021" t="s">
        <v>2403</v>
      </c>
      <c r="F1021" t="s">
        <v>6696</v>
      </c>
      <c r="G1021" t="s">
        <v>103</v>
      </c>
      <c r="H1021" t="s">
        <v>6697</v>
      </c>
      <c r="I1021" s="110">
        <v>0</v>
      </c>
      <c r="J1021" s="110">
        <v>0</v>
      </c>
      <c r="K1021" s="110">
        <v>0</v>
      </c>
      <c r="L1021" s="110">
        <v>0</v>
      </c>
      <c r="M1021" s="110">
        <v>0</v>
      </c>
      <c r="N1021" s="110">
        <v>0</v>
      </c>
    </row>
    <row r="1022" spans="1:14" x14ac:dyDescent="0.25">
      <c r="A1022">
        <v>170139</v>
      </c>
      <c r="B1022" t="s">
        <v>6657</v>
      </c>
      <c r="C1022" s="74">
        <v>13</v>
      </c>
      <c r="D1022" t="s">
        <v>501</v>
      </c>
      <c r="E1022" t="s">
        <v>1396</v>
      </c>
      <c r="F1022" t="s">
        <v>1397</v>
      </c>
      <c r="G1022" t="s">
        <v>103</v>
      </c>
      <c r="H1022" t="s">
        <v>169</v>
      </c>
      <c r="I1022" s="110">
        <v>780</v>
      </c>
      <c r="J1022" s="110">
        <v>60</v>
      </c>
      <c r="K1022" s="110">
        <v>10</v>
      </c>
      <c r="L1022" s="110">
        <v>0</v>
      </c>
      <c r="M1022" s="110">
        <v>0</v>
      </c>
      <c r="N1022" s="110">
        <v>0</v>
      </c>
    </row>
    <row r="1023" spans="1:14" x14ac:dyDescent="0.25">
      <c r="A1023">
        <v>170141</v>
      </c>
      <c r="B1023" t="s">
        <v>5521</v>
      </c>
      <c r="C1023" s="74">
        <v>37</v>
      </c>
      <c r="D1023" t="s">
        <v>4777</v>
      </c>
      <c r="E1023" t="s">
        <v>4778</v>
      </c>
      <c r="F1023" t="s">
        <v>4779</v>
      </c>
      <c r="G1023" t="s">
        <v>103</v>
      </c>
      <c r="H1023" t="s">
        <v>4780</v>
      </c>
      <c r="I1023" s="110">
        <v>9166.7000000000007</v>
      </c>
      <c r="J1023" s="110">
        <v>11.36</v>
      </c>
      <c r="K1023" s="110">
        <v>1528</v>
      </c>
      <c r="L1023" s="110">
        <v>615</v>
      </c>
      <c r="M1023" s="110">
        <v>0</v>
      </c>
      <c r="N1023" s="110">
        <v>35</v>
      </c>
    </row>
    <row r="1024" spans="1:14" x14ac:dyDescent="0.25">
      <c r="A1024">
        <v>170142</v>
      </c>
      <c r="B1024" t="s">
        <v>6657</v>
      </c>
      <c r="C1024" s="74">
        <v>13</v>
      </c>
      <c r="D1024" t="s">
        <v>1398</v>
      </c>
      <c r="E1024" t="s">
        <v>1399</v>
      </c>
      <c r="F1024" t="s">
        <v>1156</v>
      </c>
      <c r="G1024" t="s">
        <v>103</v>
      </c>
      <c r="H1024" t="s">
        <v>1400</v>
      </c>
      <c r="I1024" s="110">
        <v>2480.63</v>
      </c>
      <c r="J1024" s="110">
        <v>0</v>
      </c>
      <c r="K1024" s="110">
        <v>0</v>
      </c>
      <c r="L1024" s="110">
        <v>202</v>
      </c>
      <c r="M1024" s="110">
        <v>0</v>
      </c>
      <c r="N1024" s="110">
        <v>0</v>
      </c>
    </row>
    <row r="1025" spans="1:14" x14ac:dyDescent="0.25">
      <c r="A1025">
        <v>170144</v>
      </c>
      <c r="B1025" t="s">
        <v>6657</v>
      </c>
      <c r="C1025" s="74">
        <v>13</v>
      </c>
      <c r="D1025" t="s">
        <v>501</v>
      </c>
      <c r="E1025" t="s">
        <v>1401</v>
      </c>
      <c r="F1025" t="s">
        <v>1402</v>
      </c>
      <c r="G1025" t="s">
        <v>103</v>
      </c>
      <c r="H1025" t="s">
        <v>1403</v>
      </c>
      <c r="I1025" s="110">
        <v>5476.54</v>
      </c>
      <c r="J1025" s="110">
        <v>105.23</v>
      </c>
      <c r="K1025" s="110">
        <v>358</v>
      </c>
      <c r="L1025" s="110">
        <v>241</v>
      </c>
      <c r="M1025" s="110">
        <v>0</v>
      </c>
      <c r="N1025" s="110">
        <v>0</v>
      </c>
    </row>
    <row r="1026" spans="1:14" x14ac:dyDescent="0.25">
      <c r="A1026">
        <v>170146</v>
      </c>
      <c r="B1026" t="s">
        <v>6657</v>
      </c>
      <c r="C1026" s="74">
        <v>13</v>
      </c>
      <c r="D1026" t="s">
        <v>501</v>
      </c>
      <c r="E1026" t="s">
        <v>1404</v>
      </c>
      <c r="F1026" t="s">
        <v>1405</v>
      </c>
      <c r="G1026" t="s">
        <v>103</v>
      </c>
      <c r="H1026" t="s">
        <v>175</v>
      </c>
      <c r="I1026" s="110">
        <v>15899.43</v>
      </c>
      <c r="J1026" s="110">
        <v>0</v>
      </c>
      <c r="K1026" s="110">
        <v>0</v>
      </c>
      <c r="L1026" s="110">
        <v>20</v>
      </c>
      <c r="M1026" s="110">
        <v>0</v>
      </c>
      <c r="N1026" s="110">
        <v>0</v>
      </c>
    </row>
    <row r="1027" spans="1:14" x14ac:dyDescent="0.25">
      <c r="A1027">
        <v>170147</v>
      </c>
      <c r="B1027" t="s">
        <v>6657</v>
      </c>
      <c r="C1027" s="74">
        <v>13</v>
      </c>
      <c r="D1027" t="s">
        <v>501</v>
      </c>
      <c r="E1027" t="s">
        <v>1406</v>
      </c>
      <c r="F1027" t="s">
        <v>1407</v>
      </c>
      <c r="G1027" t="s">
        <v>103</v>
      </c>
      <c r="H1027" t="s">
        <v>1408</v>
      </c>
      <c r="I1027" s="110">
        <v>11820.45</v>
      </c>
      <c r="J1027" s="110">
        <v>134.65</v>
      </c>
      <c r="K1027" s="110">
        <v>465</v>
      </c>
      <c r="L1027" s="110">
        <v>225</v>
      </c>
      <c r="M1027" s="110">
        <v>0</v>
      </c>
      <c r="N1027" s="110">
        <v>0</v>
      </c>
    </row>
    <row r="1028" spans="1:14" x14ac:dyDescent="0.25">
      <c r="A1028">
        <v>170150</v>
      </c>
      <c r="B1028" t="s">
        <v>6657</v>
      </c>
      <c r="C1028" s="74">
        <v>13</v>
      </c>
      <c r="D1028" t="s">
        <v>501</v>
      </c>
      <c r="E1028" t="s">
        <v>779</v>
      </c>
      <c r="F1028" t="s">
        <v>6698</v>
      </c>
      <c r="G1028" t="s">
        <v>103</v>
      </c>
      <c r="H1028" t="s">
        <v>6699</v>
      </c>
      <c r="I1028" s="110">
        <v>0</v>
      </c>
      <c r="J1028" s="110">
        <v>0</v>
      </c>
      <c r="K1028" s="110">
        <v>0</v>
      </c>
      <c r="L1028" s="110">
        <v>0</v>
      </c>
      <c r="M1028" s="110">
        <v>0</v>
      </c>
      <c r="N1028" s="110">
        <v>0</v>
      </c>
    </row>
    <row r="1029" spans="1:14" x14ac:dyDescent="0.25">
      <c r="A1029">
        <v>170152</v>
      </c>
      <c r="B1029" t="s">
        <v>6657</v>
      </c>
      <c r="C1029" s="74">
        <v>13</v>
      </c>
      <c r="D1029" t="s">
        <v>501</v>
      </c>
      <c r="E1029" t="s">
        <v>1409</v>
      </c>
      <c r="F1029" t="s">
        <v>1410</v>
      </c>
      <c r="G1029" t="s">
        <v>103</v>
      </c>
      <c r="H1029" t="s">
        <v>1411</v>
      </c>
      <c r="I1029" s="110">
        <v>4700</v>
      </c>
      <c r="J1029" s="110">
        <v>0</v>
      </c>
      <c r="K1029" s="110">
        <v>265</v>
      </c>
      <c r="L1029" s="110">
        <v>142</v>
      </c>
      <c r="M1029" s="110">
        <v>50</v>
      </c>
      <c r="N1029" s="110">
        <v>206</v>
      </c>
    </row>
    <row r="1030" spans="1:14" x14ac:dyDescent="0.25">
      <c r="A1030">
        <v>170156</v>
      </c>
      <c r="B1030" t="s">
        <v>6657</v>
      </c>
      <c r="C1030" s="74">
        <v>13</v>
      </c>
      <c r="D1030" t="s">
        <v>1412</v>
      </c>
      <c r="E1030" t="s">
        <v>1413</v>
      </c>
      <c r="F1030" t="s">
        <v>1414</v>
      </c>
      <c r="G1030" t="s">
        <v>103</v>
      </c>
      <c r="H1030" t="s">
        <v>176</v>
      </c>
      <c r="I1030" s="110">
        <v>16865.04</v>
      </c>
      <c r="J1030" s="110">
        <v>36.380000000000003</v>
      </c>
      <c r="K1030" s="110">
        <v>291.37</v>
      </c>
      <c r="L1030" s="110">
        <v>326.16000000000003</v>
      </c>
      <c r="M1030" s="110">
        <v>70.12</v>
      </c>
      <c r="N1030" s="110">
        <v>425.85</v>
      </c>
    </row>
    <row r="1031" spans="1:14" x14ac:dyDescent="0.25">
      <c r="A1031">
        <v>170157</v>
      </c>
      <c r="B1031" t="s">
        <v>6657</v>
      </c>
      <c r="C1031" s="74">
        <v>13</v>
      </c>
      <c r="D1031" t="s">
        <v>501</v>
      </c>
      <c r="E1031" t="s">
        <v>1415</v>
      </c>
      <c r="F1031" t="s">
        <v>1414</v>
      </c>
      <c r="G1031" t="s">
        <v>103</v>
      </c>
      <c r="H1031" t="s">
        <v>1416</v>
      </c>
      <c r="I1031" s="110">
        <v>0</v>
      </c>
      <c r="J1031" s="110">
        <v>0</v>
      </c>
      <c r="K1031" s="110">
        <v>155</v>
      </c>
      <c r="L1031" s="110">
        <v>150</v>
      </c>
      <c r="M1031" s="110">
        <v>62</v>
      </c>
      <c r="N1031" s="110">
        <v>295</v>
      </c>
    </row>
    <row r="1032" spans="1:14" x14ac:dyDescent="0.25">
      <c r="A1032">
        <v>170158</v>
      </c>
      <c r="B1032" t="s">
        <v>6657</v>
      </c>
      <c r="C1032" s="74">
        <v>13</v>
      </c>
      <c r="D1032" t="s">
        <v>6700</v>
      </c>
      <c r="E1032" t="s">
        <v>6701</v>
      </c>
      <c r="F1032" t="s">
        <v>6702</v>
      </c>
      <c r="G1032" t="s">
        <v>103</v>
      </c>
      <c r="H1032" t="s">
        <v>6703</v>
      </c>
      <c r="I1032" s="110">
        <v>0</v>
      </c>
      <c r="J1032" s="110">
        <v>0</v>
      </c>
      <c r="K1032" s="110">
        <v>0</v>
      </c>
      <c r="L1032" s="110">
        <v>0</v>
      </c>
      <c r="M1032" s="110">
        <v>0</v>
      </c>
      <c r="N1032" s="110">
        <v>0</v>
      </c>
    </row>
    <row r="1033" spans="1:14" x14ac:dyDescent="0.25">
      <c r="A1033">
        <v>170159</v>
      </c>
      <c r="B1033" t="s">
        <v>6657</v>
      </c>
      <c r="C1033" s="74">
        <v>13</v>
      </c>
      <c r="D1033" t="s">
        <v>501</v>
      </c>
      <c r="E1033" t="s">
        <v>1417</v>
      </c>
      <c r="F1033" t="s">
        <v>1418</v>
      </c>
      <c r="G1033" t="s">
        <v>103</v>
      </c>
      <c r="H1033" t="s">
        <v>1419</v>
      </c>
      <c r="I1033" s="110">
        <v>15209.41</v>
      </c>
      <c r="J1033" s="110">
        <v>31.8</v>
      </c>
      <c r="K1033" s="110">
        <v>65</v>
      </c>
      <c r="L1033" s="110">
        <v>335</v>
      </c>
      <c r="M1033" s="110">
        <v>0</v>
      </c>
      <c r="N1033" s="110">
        <v>70</v>
      </c>
    </row>
    <row r="1034" spans="1:14" x14ac:dyDescent="0.25">
      <c r="A1034">
        <v>170160</v>
      </c>
      <c r="B1034" t="s">
        <v>6657</v>
      </c>
      <c r="C1034" s="74">
        <v>13</v>
      </c>
      <c r="D1034" t="s">
        <v>501</v>
      </c>
      <c r="E1034" t="s">
        <v>1420</v>
      </c>
      <c r="F1034" t="s">
        <v>1421</v>
      </c>
      <c r="G1034" t="s">
        <v>103</v>
      </c>
      <c r="H1034" t="s">
        <v>473</v>
      </c>
      <c r="I1034" s="110">
        <v>550</v>
      </c>
      <c r="J1034" s="110">
        <v>0</v>
      </c>
      <c r="K1034" s="110">
        <v>102</v>
      </c>
      <c r="L1034" s="110">
        <v>0</v>
      </c>
      <c r="M1034" s="110">
        <v>0</v>
      </c>
      <c r="N1034" s="110">
        <v>33</v>
      </c>
    </row>
    <row r="1035" spans="1:14" x14ac:dyDescent="0.25">
      <c r="A1035">
        <v>170163</v>
      </c>
      <c r="B1035" t="s">
        <v>5521</v>
      </c>
      <c r="C1035" s="74">
        <v>460</v>
      </c>
      <c r="D1035" t="s">
        <v>4781</v>
      </c>
      <c r="E1035" t="s">
        <v>4782</v>
      </c>
      <c r="F1035" t="s">
        <v>4783</v>
      </c>
      <c r="G1035" t="s">
        <v>103</v>
      </c>
      <c r="H1035" t="s">
        <v>4784</v>
      </c>
      <c r="I1035" s="110">
        <v>1000</v>
      </c>
      <c r="J1035" s="110">
        <v>56.95</v>
      </c>
      <c r="K1035" s="110">
        <v>645</v>
      </c>
      <c r="L1035" s="110">
        <v>175</v>
      </c>
      <c r="M1035" s="110">
        <v>0</v>
      </c>
      <c r="N1035" s="110">
        <v>855</v>
      </c>
    </row>
    <row r="1036" spans="1:14" x14ac:dyDescent="0.25">
      <c r="A1036">
        <v>170164</v>
      </c>
      <c r="B1036" t="s">
        <v>5521</v>
      </c>
      <c r="C1036" s="74">
        <v>37</v>
      </c>
      <c r="D1036" t="s">
        <v>3084</v>
      </c>
      <c r="E1036" t="s">
        <v>4785</v>
      </c>
      <c r="F1036" t="s">
        <v>4779</v>
      </c>
      <c r="G1036" t="s">
        <v>103</v>
      </c>
      <c r="H1036" t="s">
        <v>307</v>
      </c>
      <c r="I1036" s="110">
        <v>23130.720000000001</v>
      </c>
      <c r="J1036" s="110">
        <v>0</v>
      </c>
      <c r="K1036" s="110">
        <v>1061</v>
      </c>
      <c r="L1036" s="110">
        <v>560</v>
      </c>
      <c r="M1036" s="110">
        <v>0</v>
      </c>
      <c r="N1036" s="110">
        <v>812.55</v>
      </c>
    </row>
    <row r="1037" spans="1:14" x14ac:dyDescent="0.25">
      <c r="A1037">
        <v>170165</v>
      </c>
      <c r="B1037" t="s">
        <v>5521</v>
      </c>
      <c r="C1037" s="74">
        <v>37</v>
      </c>
      <c r="D1037" t="s">
        <v>4786</v>
      </c>
      <c r="E1037" t="s">
        <v>4787</v>
      </c>
      <c r="F1037" t="s">
        <v>4788</v>
      </c>
      <c r="G1037" t="s">
        <v>103</v>
      </c>
      <c r="H1037" t="s">
        <v>4789</v>
      </c>
      <c r="I1037" s="110">
        <v>8578.89</v>
      </c>
      <c r="J1037" s="110">
        <v>97.6</v>
      </c>
      <c r="K1037" s="110">
        <v>443</v>
      </c>
      <c r="L1037" s="110">
        <v>604</v>
      </c>
      <c r="M1037" s="110">
        <v>180</v>
      </c>
      <c r="N1037" s="110">
        <v>340</v>
      </c>
    </row>
    <row r="1038" spans="1:14" x14ac:dyDescent="0.25">
      <c r="A1038">
        <v>170167</v>
      </c>
      <c r="B1038" t="s">
        <v>6657</v>
      </c>
      <c r="C1038" s="74">
        <v>13</v>
      </c>
      <c r="D1038" t="s">
        <v>1422</v>
      </c>
      <c r="E1038" t="s">
        <v>1423</v>
      </c>
      <c r="F1038" t="s">
        <v>1424</v>
      </c>
      <c r="G1038" t="s">
        <v>103</v>
      </c>
      <c r="H1038" t="s">
        <v>1425</v>
      </c>
      <c r="I1038" s="110">
        <v>275</v>
      </c>
      <c r="J1038" s="110">
        <v>0</v>
      </c>
      <c r="K1038" s="110">
        <v>0</v>
      </c>
      <c r="L1038" s="110">
        <v>0</v>
      </c>
      <c r="M1038" s="110">
        <v>140</v>
      </c>
      <c r="N1038" s="110">
        <v>252</v>
      </c>
    </row>
    <row r="1039" spans="1:14" x14ac:dyDescent="0.25">
      <c r="A1039">
        <v>170169</v>
      </c>
      <c r="B1039" t="s">
        <v>6657</v>
      </c>
      <c r="C1039" s="74">
        <v>13</v>
      </c>
      <c r="D1039" t="s">
        <v>501</v>
      </c>
      <c r="E1039" t="s">
        <v>1426</v>
      </c>
      <c r="F1039" t="s">
        <v>1427</v>
      </c>
      <c r="G1039" t="s">
        <v>103</v>
      </c>
      <c r="H1039" t="s">
        <v>177</v>
      </c>
      <c r="I1039" s="110">
        <v>0</v>
      </c>
      <c r="J1039" s="110">
        <v>60</v>
      </c>
      <c r="K1039" s="110">
        <v>120</v>
      </c>
      <c r="L1039" s="110">
        <v>100</v>
      </c>
      <c r="M1039" s="110">
        <v>120</v>
      </c>
      <c r="N1039" s="110">
        <v>209</v>
      </c>
    </row>
    <row r="1040" spans="1:14" x14ac:dyDescent="0.25">
      <c r="A1040">
        <v>170171</v>
      </c>
      <c r="B1040" t="s">
        <v>6657</v>
      </c>
      <c r="C1040" s="74">
        <v>13</v>
      </c>
      <c r="D1040" t="s">
        <v>501</v>
      </c>
      <c r="E1040" t="s">
        <v>1428</v>
      </c>
      <c r="F1040" t="s">
        <v>1429</v>
      </c>
      <c r="G1040" t="s">
        <v>103</v>
      </c>
      <c r="H1040" t="s">
        <v>1430</v>
      </c>
      <c r="I1040" s="110">
        <v>16533.400000000001</v>
      </c>
      <c r="J1040" s="110">
        <v>304.54000000000002</v>
      </c>
      <c r="K1040" s="110">
        <v>1901</v>
      </c>
      <c r="L1040" s="110">
        <v>916</v>
      </c>
      <c r="M1040" s="110">
        <v>0</v>
      </c>
      <c r="N1040" s="110">
        <v>2699</v>
      </c>
    </row>
    <row r="1041" spans="1:14" x14ac:dyDescent="0.25">
      <c r="A1041">
        <v>170174</v>
      </c>
      <c r="B1041" t="s">
        <v>6657</v>
      </c>
      <c r="C1041" s="74">
        <v>13</v>
      </c>
      <c r="D1041" t="s">
        <v>1956</v>
      </c>
      <c r="E1041" t="s">
        <v>6704</v>
      </c>
      <c r="F1041" t="s">
        <v>1429</v>
      </c>
      <c r="G1041" t="s">
        <v>103</v>
      </c>
      <c r="H1041" t="s">
        <v>6705</v>
      </c>
      <c r="I1041" s="110">
        <v>0</v>
      </c>
      <c r="J1041" s="110">
        <v>0</v>
      </c>
      <c r="K1041" s="110">
        <v>0</v>
      </c>
      <c r="L1041" s="110">
        <v>0</v>
      </c>
      <c r="M1041" s="110">
        <v>0</v>
      </c>
      <c r="N1041" s="110">
        <v>0</v>
      </c>
    </row>
    <row r="1042" spans="1:14" x14ac:dyDescent="0.25">
      <c r="A1042">
        <v>170176</v>
      </c>
      <c r="B1042" t="s">
        <v>6657</v>
      </c>
      <c r="C1042" s="74">
        <v>13</v>
      </c>
      <c r="D1042" t="s">
        <v>1431</v>
      </c>
      <c r="E1042" t="s">
        <v>1432</v>
      </c>
      <c r="F1042" t="s">
        <v>1429</v>
      </c>
      <c r="G1042" t="s">
        <v>103</v>
      </c>
      <c r="H1042" t="s">
        <v>170</v>
      </c>
      <c r="I1042" s="110">
        <v>16804.900000000001</v>
      </c>
      <c r="J1042" s="110">
        <v>0</v>
      </c>
      <c r="K1042" s="110">
        <v>169.5</v>
      </c>
      <c r="L1042" s="110">
        <v>150</v>
      </c>
      <c r="M1042" s="110">
        <v>546</v>
      </c>
      <c r="N1042" s="110">
        <v>0</v>
      </c>
    </row>
    <row r="1043" spans="1:14" x14ac:dyDescent="0.25">
      <c r="A1043">
        <v>170181</v>
      </c>
      <c r="B1043" t="s">
        <v>6657</v>
      </c>
      <c r="C1043" s="74">
        <v>13</v>
      </c>
      <c r="D1043" t="s">
        <v>1433</v>
      </c>
      <c r="E1043" t="s">
        <v>1434</v>
      </c>
      <c r="F1043" t="s">
        <v>1435</v>
      </c>
      <c r="G1043" t="s">
        <v>103</v>
      </c>
      <c r="H1043" t="s">
        <v>1436</v>
      </c>
      <c r="I1043" s="110">
        <v>33796.32</v>
      </c>
      <c r="J1043" s="110">
        <v>100</v>
      </c>
      <c r="K1043" s="110">
        <v>603</v>
      </c>
      <c r="L1043" s="110">
        <v>317</v>
      </c>
      <c r="M1043" s="110">
        <v>125</v>
      </c>
      <c r="N1043" s="110">
        <v>1434</v>
      </c>
    </row>
    <row r="1044" spans="1:14" x14ac:dyDescent="0.25">
      <c r="A1044">
        <v>170182</v>
      </c>
      <c r="B1044" t="s">
        <v>6657</v>
      </c>
      <c r="C1044" s="74">
        <v>13</v>
      </c>
      <c r="D1044" t="s">
        <v>501</v>
      </c>
      <c r="E1044" t="s">
        <v>1437</v>
      </c>
      <c r="F1044" t="s">
        <v>1438</v>
      </c>
      <c r="G1044" t="s">
        <v>103</v>
      </c>
      <c r="H1044" t="s">
        <v>1439</v>
      </c>
      <c r="I1044" s="110">
        <v>900</v>
      </c>
      <c r="J1044" s="110">
        <v>0</v>
      </c>
      <c r="K1044" s="110">
        <v>315</v>
      </c>
      <c r="L1044" s="110">
        <v>175</v>
      </c>
      <c r="M1044" s="110">
        <v>0</v>
      </c>
      <c r="N1044" s="110">
        <v>0</v>
      </c>
    </row>
    <row r="1045" spans="1:14" x14ac:dyDescent="0.25">
      <c r="A1045">
        <v>170184</v>
      </c>
      <c r="B1045" t="s">
        <v>6657</v>
      </c>
      <c r="C1045" s="74">
        <v>13</v>
      </c>
      <c r="D1045" t="s">
        <v>501</v>
      </c>
      <c r="E1045" t="s">
        <v>1440</v>
      </c>
      <c r="F1045" t="s">
        <v>1441</v>
      </c>
      <c r="G1045" t="s">
        <v>103</v>
      </c>
      <c r="H1045" t="s">
        <v>1442</v>
      </c>
      <c r="I1045" s="110">
        <v>7819.09</v>
      </c>
      <c r="J1045" s="110">
        <v>89.78</v>
      </c>
      <c r="K1045" s="110">
        <v>779</v>
      </c>
      <c r="L1045" s="110">
        <v>612</v>
      </c>
      <c r="M1045" s="110">
        <v>15</v>
      </c>
      <c r="N1045" s="110">
        <v>804</v>
      </c>
    </row>
    <row r="1046" spans="1:14" x14ac:dyDescent="0.25">
      <c r="A1046">
        <v>170185</v>
      </c>
      <c r="B1046" t="s">
        <v>6657</v>
      </c>
      <c r="C1046" s="74">
        <v>13</v>
      </c>
      <c r="D1046" t="s">
        <v>568</v>
      </c>
      <c r="E1046" t="s">
        <v>1443</v>
      </c>
      <c r="F1046" t="s">
        <v>1268</v>
      </c>
      <c r="G1046" t="s">
        <v>103</v>
      </c>
      <c r="H1046" t="s">
        <v>1444</v>
      </c>
      <c r="I1046" s="110">
        <v>100</v>
      </c>
      <c r="J1046" s="110">
        <v>125</v>
      </c>
      <c r="K1046" s="110">
        <v>25</v>
      </c>
      <c r="L1046" s="110">
        <v>25</v>
      </c>
      <c r="M1046" s="110">
        <v>25</v>
      </c>
      <c r="N1046" s="110">
        <v>25</v>
      </c>
    </row>
    <row r="1047" spans="1:14" x14ac:dyDescent="0.25">
      <c r="A1047">
        <v>170188</v>
      </c>
      <c r="B1047" t="s">
        <v>6657</v>
      </c>
      <c r="C1047" s="74">
        <v>13</v>
      </c>
      <c r="D1047" t="s">
        <v>6706</v>
      </c>
      <c r="E1047" t="s">
        <v>6707</v>
      </c>
      <c r="F1047" t="s">
        <v>1268</v>
      </c>
      <c r="G1047" t="s">
        <v>103</v>
      </c>
      <c r="H1047" t="s">
        <v>6708</v>
      </c>
      <c r="I1047" s="110">
        <v>0</v>
      </c>
      <c r="J1047" s="110">
        <v>0</v>
      </c>
      <c r="K1047" s="110">
        <v>0</v>
      </c>
      <c r="L1047" s="110">
        <v>0</v>
      </c>
      <c r="M1047" s="110">
        <v>0</v>
      </c>
      <c r="N1047" s="110">
        <v>0</v>
      </c>
    </row>
    <row r="1048" spans="1:14" x14ac:dyDescent="0.25">
      <c r="A1048">
        <v>170189</v>
      </c>
      <c r="B1048" t="s">
        <v>6657</v>
      </c>
      <c r="C1048" s="74">
        <v>113</v>
      </c>
      <c r="D1048" t="s">
        <v>1445</v>
      </c>
      <c r="E1048" t="s">
        <v>1446</v>
      </c>
      <c r="F1048" t="s">
        <v>1268</v>
      </c>
      <c r="G1048" t="s">
        <v>103</v>
      </c>
      <c r="H1048" t="s">
        <v>1447</v>
      </c>
      <c r="I1048" s="110">
        <v>171.1</v>
      </c>
      <c r="J1048" s="110">
        <v>381.38</v>
      </c>
      <c r="K1048" s="110">
        <v>1435</v>
      </c>
      <c r="L1048" s="110">
        <v>647</v>
      </c>
      <c r="M1048" s="110">
        <v>0</v>
      </c>
      <c r="N1048" s="110">
        <v>1377</v>
      </c>
    </row>
    <row r="1049" spans="1:14" x14ac:dyDescent="0.25">
      <c r="A1049">
        <v>170193</v>
      </c>
      <c r="B1049" t="s">
        <v>6657</v>
      </c>
      <c r="C1049" s="74">
        <v>13</v>
      </c>
      <c r="D1049" t="s">
        <v>1448</v>
      </c>
      <c r="E1049" t="s">
        <v>1449</v>
      </c>
      <c r="F1049" t="s">
        <v>1268</v>
      </c>
      <c r="G1049" t="s">
        <v>103</v>
      </c>
      <c r="H1049" t="s">
        <v>438</v>
      </c>
      <c r="I1049" s="110">
        <v>135</v>
      </c>
      <c r="J1049" s="110">
        <v>150</v>
      </c>
      <c r="K1049" s="110">
        <v>150</v>
      </c>
      <c r="L1049" s="110">
        <v>150</v>
      </c>
      <c r="M1049" s="110">
        <v>150</v>
      </c>
      <c r="N1049" s="110">
        <v>150</v>
      </c>
    </row>
    <row r="1050" spans="1:14" x14ac:dyDescent="0.25">
      <c r="A1050">
        <v>170194</v>
      </c>
      <c r="B1050" t="s">
        <v>6657</v>
      </c>
      <c r="C1050" s="74">
        <v>13</v>
      </c>
      <c r="D1050" t="s">
        <v>1450</v>
      </c>
      <c r="E1050" t="s">
        <v>1451</v>
      </c>
      <c r="F1050" t="s">
        <v>1268</v>
      </c>
      <c r="G1050" t="s">
        <v>103</v>
      </c>
      <c r="H1050" t="s">
        <v>173</v>
      </c>
      <c r="I1050" s="110">
        <v>919.6</v>
      </c>
      <c r="J1050" s="110">
        <v>0</v>
      </c>
      <c r="K1050" s="110">
        <v>11</v>
      </c>
      <c r="L1050" s="110">
        <v>0</v>
      </c>
      <c r="M1050" s="110">
        <v>0</v>
      </c>
      <c r="N1050" s="110">
        <v>0</v>
      </c>
    </row>
    <row r="1051" spans="1:14" x14ac:dyDescent="0.25">
      <c r="A1051">
        <v>170196</v>
      </c>
      <c r="B1051" t="s">
        <v>6657</v>
      </c>
      <c r="C1051" s="74">
        <v>113</v>
      </c>
      <c r="D1051" t="s">
        <v>1452</v>
      </c>
      <c r="E1051" t="s">
        <v>1453</v>
      </c>
      <c r="F1051" t="s">
        <v>1268</v>
      </c>
      <c r="G1051" t="s">
        <v>103</v>
      </c>
      <c r="H1051" t="s">
        <v>1454</v>
      </c>
      <c r="I1051" s="110">
        <v>100</v>
      </c>
      <c r="J1051" s="110">
        <v>0</v>
      </c>
      <c r="K1051" s="110">
        <v>265</v>
      </c>
      <c r="L1051" s="110">
        <v>172</v>
      </c>
      <c r="M1051" s="110">
        <v>0</v>
      </c>
      <c r="N1051" s="110">
        <v>400</v>
      </c>
    </row>
    <row r="1052" spans="1:14" x14ac:dyDescent="0.25">
      <c r="A1052">
        <v>170197</v>
      </c>
      <c r="B1052" t="s">
        <v>6657</v>
      </c>
      <c r="C1052" s="74">
        <v>113</v>
      </c>
      <c r="D1052" t="s">
        <v>1455</v>
      </c>
      <c r="E1052" t="s">
        <v>1456</v>
      </c>
      <c r="F1052" t="s">
        <v>1268</v>
      </c>
      <c r="G1052" t="s">
        <v>103</v>
      </c>
      <c r="H1052" t="s">
        <v>1457</v>
      </c>
      <c r="I1052" s="110">
        <v>9078</v>
      </c>
      <c r="J1052" s="110">
        <v>543.33000000000004</v>
      </c>
      <c r="K1052" s="110">
        <v>734</v>
      </c>
      <c r="L1052" s="110">
        <v>815</v>
      </c>
      <c r="M1052" s="110">
        <v>0</v>
      </c>
      <c r="N1052" s="110">
        <v>50</v>
      </c>
    </row>
    <row r="1053" spans="1:14" x14ac:dyDescent="0.25">
      <c r="A1053">
        <v>170198</v>
      </c>
      <c r="B1053" t="s">
        <v>6657</v>
      </c>
      <c r="C1053" s="74">
        <v>113</v>
      </c>
      <c r="D1053" t="s">
        <v>1458</v>
      </c>
      <c r="E1053" t="s">
        <v>1459</v>
      </c>
      <c r="F1053" t="s">
        <v>1268</v>
      </c>
      <c r="G1053" t="s">
        <v>103</v>
      </c>
      <c r="H1053" t="s">
        <v>1460</v>
      </c>
      <c r="I1053" s="110">
        <v>2600</v>
      </c>
      <c r="J1053" s="110">
        <v>0</v>
      </c>
      <c r="K1053" s="110">
        <v>391.5</v>
      </c>
      <c r="L1053" s="110">
        <v>342.5</v>
      </c>
      <c r="M1053" s="110">
        <v>0</v>
      </c>
      <c r="N1053" s="110">
        <v>10</v>
      </c>
    </row>
    <row r="1054" spans="1:14" x14ac:dyDescent="0.25">
      <c r="A1054">
        <v>170201</v>
      </c>
      <c r="B1054" t="s">
        <v>6657</v>
      </c>
      <c r="C1054" s="74">
        <v>13</v>
      </c>
      <c r="D1054" t="s">
        <v>501</v>
      </c>
      <c r="E1054" t="s">
        <v>6709</v>
      </c>
      <c r="F1054" t="s">
        <v>6710</v>
      </c>
      <c r="G1054" t="s">
        <v>103</v>
      </c>
      <c r="H1054" t="s">
        <v>6711</v>
      </c>
      <c r="I1054" s="110">
        <v>0</v>
      </c>
      <c r="J1054" s="110">
        <v>0</v>
      </c>
      <c r="K1054" s="110">
        <v>0</v>
      </c>
      <c r="L1054" s="110">
        <v>0</v>
      </c>
      <c r="M1054" s="110">
        <v>0</v>
      </c>
      <c r="N1054" s="110">
        <v>0</v>
      </c>
    </row>
    <row r="1055" spans="1:14" x14ac:dyDescent="0.25">
      <c r="A1055">
        <v>170202</v>
      </c>
      <c r="B1055" t="s">
        <v>6657</v>
      </c>
      <c r="C1055" s="74">
        <v>13</v>
      </c>
      <c r="D1055" t="s">
        <v>501</v>
      </c>
      <c r="E1055" t="s">
        <v>1167</v>
      </c>
      <c r="F1055" t="s">
        <v>1461</v>
      </c>
      <c r="G1055" t="s">
        <v>103</v>
      </c>
      <c r="H1055" t="s">
        <v>1462</v>
      </c>
      <c r="I1055" s="110">
        <v>1119.6600000000001</v>
      </c>
      <c r="J1055" s="110">
        <v>0</v>
      </c>
      <c r="K1055" s="110">
        <v>61</v>
      </c>
      <c r="L1055" s="110">
        <v>0</v>
      </c>
      <c r="M1055" s="110">
        <v>0</v>
      </c>
      <c r="N1055" s="110">
        <v>1</v>
      </c>
    </row>
    <row r="1056" spans="1:14" x14ac:dyDescent="0.25">
      <c r="A1056">
        <v>170203</v>
      </c>
      <c r="B1056" t="s">
        <v>5521</v>
      </c>
      <c r="C1056" s="74">
        <v>37</v>
      </c>
      <c r="D1056" t="s">
        <v>4790</v>
      </c>
      <c r="E1056" t="s">
        <v>4791</v>
      </c>
      <c r="F1056" t="s">
        <v>3131</v>
      </c>
      <c r="G1056" t="s">
        <v>103</v>
      </c>
      <c r="H1056" t="s">
        <v>484</v>
      </c>
      <c r="I1056" s="110">
        <v>13193.44</v>
      </c>
      <c r="J1056" s="110">
        <v>0</v>
      </c>
      <c r="K1056" s="110">
        <v>0</v>
      </c>
      <c r="L1056" s="110">
        <v>0</v>
      </c>
      <c r="M1056" s="110">
        <v>0</v>
      </c>
      <c r="N1056" s="110">
        <v>1219.8399999999999</v>
      </c>
    </row>
    <row r="1057" spans="1:14" x14ac:dyDescent="0.25">
      <c r="A1057">
        <v>170208</v>
      </c>
      <c r="B1057" t="s">
        <v>5521</v>
      </c>
      <c r="C1057" s="74">
        <v>37</v>
      </c>
      <c r="D1057" t="s">
        <v>4792</v>
      </c>
      <c r="E1057" t="s">
        <v>4793</v>
      </c>
      <c r="F1057" t="s">
        <v>4779</v>
      </c>
      <c r="G1057" t="s">
        <v>103</v>
      </c>
      <c r="H1057" t="s">
        <v>4794</v>
      </c>
      <c r="I1057" s="110">
        <v>0</v>
      </c>
      <c r="J1057" s="110">
        <v>0</v>
      </c>
      <c r="K1057" s="110">
        <v>25</v>
      </c>
      <c r="L1057" s="110">
        <v>0</v>
      </c>
      <c r="M1057" s="110">
        <v>0</v>
      </c>
      <c r="N1057" s="110">
        <v>40</v>
      </c>
    </row>
    <row r="1058" spans="1:14" x14ac:dyDescent="0.25">
      <c r="A1058">
        <v>170209</v>
      </c>
      <c r="B1058" t="s">
        <v>6657</v>
      </c>
      <c r="C1058" s="74">
        <v>13</v>
      </c>
      <c r="D1058" t="s">
        <v>6712</v>
      </c>
      <c r="E1058" t="s">
        <v>3013</v>
      </c>
      <c r="F1058" t="s">
        <v>6713</v>
      </c>
      <c r="G1058" t="s">
        <v>103</v>
      </c>
      <c r="H1058" t="s">
        <v>6714</v>
      </c>
      <c r="I1058" s="110">
        <v>0</v>
      </c>
      <c r="J1058" s="110">
        <v>0</v>
      </c>
      <c r="K1058" s="110">
        <v>0</v>
      </c>
      <c r="L1058" s="110">
        <v>0</v>
      </c>
      <c r="M1058" s="110">
        <v>0</v>
      </c>
      <c r="N1058" s="110">
        <v>0</v>
      </c>
    </row>
    <row r="1059" spans="1:14" x14ac:dyDescent="0.25">
      <c r="A1059">
        <v>170211</v>
      </c>
      <c r="B1059" t="s">
        <v>5521</v>
      </c>
      <c r="C1059" s="74">
        <v>37</v>
      </c>
      <c r="D1059" t="s">
        <v>4795</v>
      </c>
      <c r="E1059" t="s">
        <v>4796</v>
      </c>
      <c r="F1059" t="s">
        <v>4766</v>
      </c>
      <c r="G1059" t="s">
        <v>103</v>
      </c>
      <c r="H1059" t="s">
        <v>4797</v>
      </c>
      <c r="I1059" s="110">
        <v>0</v>
      </c>
      <c r="J1059" s="110">
        <v>0</v>
      </c>
      <c r="K1059" s="110">
        <v>0</v>
      </c>
      <c r="L1059" s="110">
        <v>150</v>
      </c>
      <c r="M1059" s="110">
        <v>0</v>
      </c>
      <c r="N1059" s="110">
        <v>0</v>
      </c>
    </row>
    <row r="1060" spans="1:14" x14ac:dyDescent="0.25">
      <c r="A1060">
        <v>170212</v>
      </c>
      <c r="B1060" t="s">
        <v>5521</v>
      </c>
      <c r="C1060" s="74">
        <v>212</v>
      </c>
      <c r="D1060" t="s">
        <v>2928</v>
      </c>
      <c r="E1060" t="s">
        <v>4798</v>
      </c>
      <c r="F1060" t="s">
        <v>4775</v>
      </c>
      <c r="G1060" t="s">
        <v>103</v>
      </c>
      <c r="H1060" t="s">
        <v>4799</v>
      </c>
      <c r="I1060" s="110">
        <v>8000</v>
      </c>
      <c r="J1060" s="110">
        <v>0</v>
      </c>
      <c r="K1060" s="110">
        <v>0</v>
      </c>
      <c r="L1060" s="110">
        <v>1200</v>
      </c>
      <c r="M1060" s="110">
        <v>0</v>
      </c>
      <c r="N1060" s="110">
        <v>0</v>
      </c>
    </row>
    <row r="1061" spans="1:14" x14ac:dyDescent="0.25">
      <c r="A1061">
        <v>170214</v>
      </c>
      <c r="B1061" t="s">
        <v>6657</v>
      </c>
      <c r="C1061" s="74">
        <v>13</v>
      </c>
      <c r="D1061" t="s">
        <v>6715</v>
      </c>
      <c r="E1061" t="s">
        <v>6716</v>
      </c>
      <c r="F1061" t="s">
        <v>6717</v>
      </c>
      <c r="G1061" t="s">
        <v>103</v>
      </c>
      <c r="H1061" t="s">
        <v>6718</v>
      </c>
      <c r="I1061" s="110">
        <v>0</v>
      </c>
      <c r="J1061" s="110">
        <v>0</v>
      </c>
      <c r="K1061" s="110">
        <v>0</v>
      </c>
      <c r="L1061" s="110">
        <v>0</v>
      </c>
      <c r="M1061" s="110">
        <v>0</v>
      </c>
      <c r="N1061" s="110">
        <v>0</v>
      </c>
    </row>
    <row r="1062" spans="1:14" x14ac:dyDescent="0.25">
      <c r="A1062">
        <v>170216</v>
      </c>
      <c r="B1062" t="s">
        <v>6657</v>
      </c>
      <c r="C1062" s="74">
        <v>13</v>
      </c>
      <c r="D1062" t="s">
        <v>6719</v>
      </c>
      <c r="E1062" t="s">
        <v>6720</v>
      </c>
      <c r="F1062" t="s">
        <v>6721</v>
      </c>
      <c r="G1062" t="s">
        <v>103</v>
      </c>
      <c r="H1062" t="s">
        <v>6722</v>
      </c>
      <c r="I1062" s="110">
        <v>0</v>
      </c>
      <c r="J1062" s="110">
        <v>0</v>
      </c>
      <c r="K1062" s="110">
        <v>0</v>
      </c>
      <c r="L1062" s="110">
        <v>0</v>
      </c>
      <c r="M1062" s="110">
        <v>0</v>
      </c>
      <c r="N1062" s="110">
        <v>0</v>
      </c>
    </row>
    <row r="1063" spans="1:14" x14ac:dyDescent="0.25">
      <c r="A1063">
        <v>260517</v>
      </c>
      <c r="B1063" t="s">
        <v>5521</v>
      </c>
      <c r="C1063" s="74">
        <v>37</v>
      </c>
      <c r="D1063" t="s">
        <v>6723</v>
      </c>
      <c r="E1063" t="s">
        <v>6724</v>
      </c>
      <c r="F1063" t="s">
        <v>4766</v>
      </c>
      <c r="G1063" t="s">
        <v>6505</v>
      </c>
      <c r="H1063" t="s">
        <v>6725</v>
      </c>
      <c r="I1063" s="110">
        <v>0</v>
      </c>
      <c r="J1063" s="110">
        <v>0</v>
      </c>
      <c r="K1063" s="110">
        <v>0</v>
      </c>
      <c r="L1063" s="110">
        <v>0</v>
      </c>
      <c r="M1063" s="110">
        <v>0</v>
      </c>
      <c r="N1063" s="110">
        <v>0</v>
      </c>
    </row>
    <row r="1064" spans="1:14" x14ac:dyDescent="0.25">
      <c r="A1064">
        <v>170220</v>
      </c>
      <c r="B1064" t="s">
        <v>5521</v>
      </c>
      <c r="C1064" s="74">
        <v>37</v>
      </c>
      <c r="D1064" t="s">
        <v>6726</v>
      </c>
      <c r="E1064" t="s">
        <v>6727</v>
      </c>
      <c r="F1064" t="s">
        <v>4766</v>
      </c>
      <c r="G1064" t="s">
        <v>103</v>
      </c>
      <c r="H1064" t="s">
        <v>6728</v>
      </c>
      <c r="I1064" s="110">
        <v>0</v>
      </c>
      <c r="J1064" s="110">
        <v>0</v>
      </c>
      <c r="K1064" s="110">
        <v>0</v>
      </c>
      <c r="L1064" s="110">
        <v>0</v>
      </c>
      <c r="M1064" s="110">
        <v>0</v>
      </c>
      <c r="N1064" s="110">
        <v>0</v>
      </c>
    </row>
    <row r="1065" spans="1:14" x14ac:dyDescent="0.25">
      <c r="A1065">
        <v>170221</v>
      </c>
      <c r="B1065" t="s">
        <v>5521</v>
      </c>
      <c r="C1065" s="74">
        <v>37</v>
      </c>
      <c r="D1065" t="s">
        <v>6729</v>
      </c>
      <c r="E1065" t="s">
        <v>6730</v>
      </c>
      <c r="F1065" t="s">
        <v>6688</v>
      </c>
      <c r="G1065" t="s">
        <v>103</v>
      </c>
      <c r="H1065" t="s">
        <v>6731</v>
      </c>
      <c r="I1065" s="110">
        <v>0</v>
      </c>
      <c r="J1065" s="110">
        <v>0</v>
      </c>
      <c r="K1065" s="110">
        <v>0</v>
      </c>
      <c r="L1065" s="110">
        <v>0</v>
      </c>
      <c r="M1065" s="110">
        <v>0</v>
      </c>
      <c r="N1065" s="110">
        <v>0</v>
      </c>
    </row>
    <row r="1066" spans="1:14" x14ac:dyDescent="0.25">
      <c r="A1066">
        <v>170223</v>
      </c>
      <c r="B1066" t="s">
        <v>5521</v>
      </c>
      <c r="C1066" s="74">
        <v>37</v>
      </c>
      <c r="D1066" t="s">
        <v>6732</v>
      </c>
      <c r="E1066" t="s">
        <v>6733</v>
      </c>
      <c r="F1066" t="s">
        <v>6688</v>
      </c>
      <c r="G1066" t="s">
        <v>103</v>
      </c>
      <c r="H1066" t="s">
        <v>6734</v>
      </c>
      <c r="I1066" s="110">
        <v>0</v>
      </c>
      <c r="J1066" s="110">
        <v>0</v>
      </c>
      <c r="K1066" s="110">
        <v>0</v>
      </c>
      <c r="L1066" s="110">
        <v>0</v>
      </c>
      <c r="M1066" s="110">
        <v>0</v>
      </c>
      <c r="N1066" s="110">
        <v>0</v>
      </c>
    </row>
    <row r="1067" spans="1:14" x14ac:dyDescent="0.25">
      <c r="A1067">
        <v>170224</v>
      </c>
      <c r="B1067" t="s">
        <v>5521</v>
      </c>
      <c r="C1067" s="74">
        <v>37</v>
      </c>
      <c r="D1067" t="s">
        <v>6735</v>
      </c>
      <c r="E1067" t="s">
        <v>6736</v>
      </c>
      <c r="F1067" t="s">
        <v>4766</v>
      </c>
      <c r="G1067" t="s">
        <v>6505</v>
      </c>
      <c r="H1067" t="s">
        <v>6737</v>
      </c>
      <c r="I1067" s="110">
        <v>0</v>
      </c>
      <c r="J1067" s="110">
        <v>0</v>
      </c>
      <c r="K1067" s="110">
        <v>0</v>
      </c>
      <c r="L1067" s="110">
        <v>0</v>
      </c>
      <c r="M1067" s="110">
        <v>0</v>
      </c>
      <c r="N1067" s="110">
        <v>0</v>
      </c>
    </row>
    <row r="1068" spans="1:14" x14ac:dyDescent="0.25">
      <c r="A1068">
        <v>170227</v>
      </c>
      <c r="B1068" t="s">
        <v>5521</v>
      </c>
      <c r="C1068" s="74">
        <v>37</v>
      </c>
      <c r="D1068" t="s">
        <v>6738</v>
      </c>
      <c r="E1068" t="s">
        <v>6739</v>
      </c>
      <c r="F1068" t="s">
        <v>4779</v>
      </c>
      <c r="G1068" t="s">
        <v>103</v>
      </c>
      <c r="H1068" t="s">
        <v>6740</v>
      </c>
      <c r="I1068" s="110">
        <v>0</v>
      </c>
      <c r="J1068" s="110">
        <v>0</v>
      </c>
      <c r="K1068" s="110">
        <v>0</v>
      </c>
      <c r="L1068" s="110">
        <v>0</v>
      </c>
      <c r="M1068" s="110">
        <v>0</v>
      </c>
      <c r="N1068" s="110">
        <v>0</v>
      </c>
    </row>
    <row r="1069" spans="1:14" x14ac:dyDescent="0.25">
      <c r="A1069">
        <v>260521</v>
      </c>
      <c r="B1069" t="s">
        <v>5521</v>
      </c>
      <c r="C1069" s="74">
        <v>37</v>
      </c>
      <c r="D1069" t="s">
        <v>6741</v>
      </c>
      <c r="E1069" t="s">
        <v>6742</v>
      </c>
      <c r="F1069" t="s">
        <v>4766</v>
      </c>
      <c r="G1069" t="s">
        <v>6505</v>
      </c>
      <c r="H1069" t="s">
        <v>6743</v>
      </c>
      <c r="I1069" s="110">
        <v>0</v>
      </c>
      <c r="J1069" s="110">
        <v>0</v>
      </c>
      <c r="K1069" s="110">
        <v>0</v>
      </c>
      <c r="L1069" s="110">
        <v>0</v>
      </c>
      <c r="M1069" s="110">
        <v>0</v>
      </c>
      <c r="N1069" s="110">
        <v>0</v>
      </c>
    </row>
    <row r="1070" spans="1:14" x14ac:dyDescent="0.25">
      <c r="A1070">
        <v>170240</v>
      </c>
      <c r="B1070" t="s">
        <v>6657</v>
      </c>
      <c r="C1070" s="74">
        <v>13</v>
      </c>
      <c r="D1070" t="s">
        <v>1463</v>
      </c>
      <c r="E1070" t="s">
        <v>1464</v>
      </c>
      <c r="F1070" t="s">
        <v>1465</v>
      </c>
      <c r="G1070" t="s">
        <v>103</v>
      </c>
      <c r="H1070" t="s">
        <v>1466</v>
      </c>
      <c r="I1070" s="110">
        <v>150</v>
      </c>
      <c r="J1070" s="110">
        <v>0</v>
      </c>
      <c r="K1070" s="110">
        <v>0</v>
      </c>
      <c r="L1070" s="110">
        <v>0</v>
      </c>
      <c r="M1070" s="110">
        <v>0</v>
      </c>
      <c r="N1070" s="110">
        <v>0</v>
      </c>
    </row>
    <row r="1071" spans="1:14" x14ac:dyDescent="0.25">
      <c r="A1071">
        <v>179013</v>
      </c>
      <c r="B1071" t="s">
        <v>6657</v>
      </c>
      <c r="C1071" s="74">
        <v>13</v>
      </c>
      <c r="D1071" t="s">
        <v>6744</v>
      </c>
      <c r="E1071" t="s">
        <v>6745</v>
      </c>
      <c r="F1071" t="s">
        <v>1429</v>
      </c>
      <c r="G1071" t="s">
        <v>103</v>
      </c>
      <c r="H1071" t="s">
        <v>6746</v>
      </c>
      <c r="I1071" s="110">
        <v>496.53</v>
      </c>
      <c r="J1071" s="110">
        <v>1293.78</v>
      </c>
      <c r="K1071" s="110">
        <v>0</v>
      </c>
      <c r="L1071" s="110">
        <v>0</v>
      </c>
      <c r="M1071" s="110">
        <v>0</v>
      </c>
      <c r="N1071" s="110">
        <v>0</v>
      </c>
    </row>
    <row r="1072" spans="1:14" x14ac:dyDescent="0.25">
      <c r="A1072">
        <v>179037</v>
      </c>
      <c r="B1072" t="s">
        <v>5521</v>
      </c>
      <c r="C1072" s="74">
        <v>37</v>
      </c>
      <c r="D1072" t="s">
        <v>6747</v>
      </c>
      <c r="E1072" t="s">
        <v>6748</v>
      </c>
      <c r="F1072" t="s">
        <v>3918</v>
      </c>
      <c r="G1072" t="s">
        <v>103</v>
      </c>
      <c r="H1072" t="s">
        <v>6749</v>
      </c>
      <c r="I1072" s="110">
        <v>177.52</v>
      </c>
      <c r="J1072" s="110">
        <v>0</v>
      </c>
      <c r="K1072" s="110">
        <v>0</v>
      </c>
      <c r="L1072" s="110">
        <v>0</v>
      </c>
      <c r="M1072" s="110">
        <v>0</v>
      </c>
      <c r="N1072" s="110">
        <v>0</v>
      </c>
    </row>
    <row r="1073" spans="1:14" x14ac:dyDescent="0.25">
      <c r="A1073">
        <v>179038</v>
      </c>
      <c r="B1073" t="s">
        <v>5521</v>
      </c>
      <c r="C1073" s="74">
        <v>37</v>
      </c>
      <c r="D1073" t="s">
        <v>6750</v>
      </c>
      <c r="E1073" t="s">
        <v>6751</v>
      </c>
      <c r="F1073" t="s">
        <v>3131</v>
      </c>
      <c r="G1073" t="s">
        <v>103</v>
      </c>
      <c r="H1073" t="s">
        <v>6752</v>
      </c>
      <c r="I1073" s="110">
        <v>0</v>
      </c>
      <c r="J1073" s="110">
        <v>0</v>
      </c>
      <c r="K1073" s="110">
        <v>0</v>
      </c>
      <c r="L1073" s="110">
        <v>0</v>
      </c>
      <c r="M1073" s="110">
        <v>0</v>
      </c>
      <c r="N1073" s="110">
        <v>0</v>
      </c>
    </row>
    <row r="1074" spans="1:14" x14ac:dyDescent="0.25">
      <c r="A1074">
        <v>179039</v>
      </c>
      <c r="B1074" t="s">
        <v>6657</v>
      </c>
      <c r="C1074" s="74">
        <v>13</v>
      </c>
      <c r="D1074" t="s">
        <v>5869</v>
      </c>
      <c r="E1074" t="s">
        <v>6753</v>
      </c>
      <c r="F1074" t="s">
        <v>1326</v>
      </c>
      <c r="G1074" t="s">
        <v>103</v>
      </c>
      <c r="H1074" t="s">
        <v>6754</v>
      </c>
      <c r="I1074" s="110">
        <v>0</v>
      </c>
      <c r="J1074" s="110">
        <v>0</v>
      </c>
      <c r="K1074" s="110">
        <v>0</v>
      </c>
      <c r="L1074" s="110">
        <v>0</v>
      </c>
      <c r="M1074" s="110">
        <v>0</v>
      </c>
      <c r="N1074" s="110">
        <v>0</v>
      </c>
    </row>
    <row r="1075" spans="1:14" x14ac:dyDescent="0.25">
      <c r="A1075">
        <v>180005</v>
      </c>
      <c r="B1075" t="s">
        <v>5524</v>
      </c>
      <c r="C1075" s="74">
        <v>14</v>
      </c>
      <c r="D1075" t="s">
        <v>501</v>
      </c>
      <c r="E1075" t="s">
        <v>1467</v>
      </c>
      <c r="F1075" t="s">
        <v>1468</v>
      </c>
      <c r="G1075" t="s">
        <v>101</v>
      </c>
      <c r="H1075" t="s">
        <v>1469</v>
      </c>
      <c r="I1075" s="110">
        <v>0</v>
      </c>
      <c r="J1075" s="110">
        <v>0</v>
      </c>
      <c r="K1075" s="110">
        <v>500</v>
      </c>
      <c r="L1075" s="110">
        <v>410</v>
      </c>
      <c r="M1075" s="110">
        <v>0</v>
      </c>
      <c r="N1075" s="110">
        <v>0</v>
      </c>
    </row>
    <row r="1076" spans="1:14" x14ac:dyDescent="0.25">
      <c r="A1076">
        <v>180007</v>
      </c>
      <c r="B1076" t="s">
        <v>5524</v>
      </c>
      <c r="C1076" s="74">
        <v>14</v>
      </c>
      <c r="D1076" t="s">
        <v>501</v>
      </c>
      <c r="E1076" t="s">
        <v>1470</v>
      </c>
      <c r="F1076" t="s">
        <v>1471</v>
      </c>
      <c r="G1076" t="s">
        <v>101</v>
      </c>
      <c r="H1076" t="s">
        <v>1472</v>
      </c>
      <c r="I1076" s="110">
        <v>27291</v>
      </c>
      <c r="J1076" s="110">
        <v>0</v>
      </c>
      <c r="K1076" s="110">
        <v>280</v>
      </c>
      <c r="L1076" s="110">
        <v>680</v>
      </c>
      <c r="M1076" s="110">
        <v>0</v>
      </c>
      <c r="N1076" s="110">
        <v>0</v>
      </c>
    </row>
    <row r="1077" spans="1:14" x14ac:dyDescent="0.25">
      <c r="A1077">
        <v>180011</v>
      </c>
      <c r="B1077" t="s">
        <v>5524</v>
      </c>
      <c r="C1077" s="74">
        <v>14</v>
      </c>
      <c r="D1077" t="s">
        <v>501</v>
      </c>
      <c r="E1077" t="s">
        <v>6755</v>
      </c>
      <c r="F1077" t="s">
        <v>6756</v>
      </c>
      <c r="G1077" t="s">
        <v>101</v>
      </c>
      <c r="H1077" t="s">
        <v>6757</v>
      </c>
      <c r="I1077" s="110">
        <v>0</v>
      </c>
      <c r="J1077" s="110">
        <v>0</v>
      </c>
      <c r="K1077" s="110">
        <v>0</v>
      </c>
      <c r="L1077" s="110">
        <v>0</v>
      </c>
      <c r="M1077" s="110">
        <v>0</v>
      </c>
      <c r="N1077" s="110">
        <v>0</v>
      </c>
    </row>
    <row r="1078" spans="1:14" x14ac:dyDescent="0.25">
      <c r="A1078">
        <v>180012</v>
      </c>
      <c r="B1078" t="s">
        <v>5524</v>
      </c>
      <c r="C1078" s="74">
        <v>14</v>
      </c>
      <c r="D1078" t="s">
        <v>1473</v>
      </c>
      <c r="E1078" t="s">
        <v>1474</v>
      </c>
      <c r="F1078" t="s">
        <v>1475</v>
      </c>
      <c r="G1078" t="s">
        <v>101</v>
      </c>
      <c r="H1078" t="s">
        <v>1476</v>
      </c>
      <c r="I1078" s="110">
        <v>0</v>
      </c>
      <c r="J1078" s="110">
        <v>125</v>
      </c>
      <c r="K1078" s="110">
        <v>250</v>
      </c>
      <c r="L1078" s="110">
        <v>0</v>
      </c>
      <c r="M1078" s="110">
        <v>0</v>
      </c>
      <c r="N1078" s="110">
        <v>0</v>
      </c>
    </row>
    <row r="1079" spans="1:14" x14ac:dyDescent="0.25">
      <c r="A1079">
        <v>180013</v>
      </c>
      <c r="B1079" t="s">
        <v>5524</v>
      </c>
      <c r="C1079" s="74">
        <v>14</v>
      </c>
      <c r="D1079" t="s">
        <v>501</v>
      </c>
      <c r="E1079" t="s">
        <v>1477</v>
      </c>
      <c r="F1079" t="s">
        <v>1475</v>
      </c>
      <c r="G1079" t="s">
        <v>101</v>
      </c>
      <c r="H1079" t="s">
        <v>183</v>
      </c>
      <c r="I1079" s="110">
        <v>2066.58</v>
      </c>
      <c r="J1079" s="110">
        <v>118.5</v>
      </c>
      <c r="K1079" s="110">
        <v>0</v>
      </c>
      <c r="L1079" s="110">
        <v>0</v>
      </c>
      <c r="M1079" s="110">
        <v>0</v>
      </c>
      <c r="N1079" s="110">
        <v>0</v>
      </c>
    </row>
    <row r="1080" spans="1:14" x14ac:dyDescent="0.25">
      <c r="A1080">
        <v>180014</v>
      </c>
      <c r="B1080" t="s">
        <v>5524</v>
      </c>
      <c r="C1080" s="74">
        <v>14</v>
      </c>
      <c r="D1080" t="s">
        <v>1478</v>
      </c>
      <c r="E1080" t="s">
        <v>1479</v>
      </c>
      <c r="F1080" t="s">
        <v>1480</v>
      </c>
      <c r="G1080" t="s">
        <v>101</v>
      </c>
      <c r="H1080" t="s">
        <v>1481</v>
      </c>
      <c r="I1080" s="110">
        <v>300</v>
      </c>
      <c r="J1080" s="110">
        <v>0</v>
      </c>
      <c r="K1080" s="110">
        <v>0</v>
      </c>
      <c r="L1080" s="110">
        <v>0</v>
      </c>
      <c r="M1080" s="110">
        <v>0</v>
      </c>
      <c r="N1080" s="110">
        <v>0</v>
      </c>
    </row>
    <row r="1081" spans="1:14" x14ac:dyDescent="0.25">
      <c r="A1081">
        <v>180015</v>
      </c>
      <c r="B1081" t="s">
        <v>5524</v>
      </c>
      <c r="C1081" s="74">
        <v>14</v>
      </c>
      <c r="D1081" t="s">
        <v>6758</v>
      </c>
      <c r="E1081" t="s">
        <v>6759</v>
      </c>
      <c r="F1081" t="s">
        <v>1480</v>
      </c>
      <c r="G1081" t="s">
        <v>101</v>
      </c>
      <c r="H1081" t="s">
        <v>6760</v>
      </c>
      <c r="I1081" s="110">
        <v>0</v>
      </c>
      <c r="J1081" s="110">
        <v>0</v>
      </c>
      <c r="K1081" s="110">
        <v>0</v>
      </c>
      <c r="L1081" s="110">
        <v>0</v>
      </c>
      <c r="M1081" s="110">
        <v>0</v>
      </c>
      <c r="N1081" s="110">
        <v>0</v>
      </c>
    </row>
    <row r="1082" spans="1:14" x14ac:dyDescent="0.25">
      <c r="A1082">
        <v>180016</v>
      </c>
      <c r="B1082" t="s">
        <v>5524</v>
      </c>
      <c r="C1082" s="74">
        <v>14</v>
      </c>
      <c r="D1082" t="s">
        <v>1482</v>
      </c>
      <c r="E1082" t="s">
        <v>1483</v>
      </c>
      <c r="F1082" t="s">
        <v>1484</v>
      </c>
      <c r="G1082" t="s">
        <v>101</v>
      </c>
      <c r="H1082" t="s">
        <v>6761</v>
      </c>
      <c r="I1082" s="110">
        <v>0</v>
      </c>
      <c r="J1082" s="110">
        <v>0</v>
      </c>
      <c r="K1082" s="110">
        <v>135</v>
      </c>
      <c r="L1082" s="110">
        <v>0</v>
      </c>
      <c r="M1082" s="110">
        <v>0</v>
      </c>
      <c r="N1082" s="110">
        <v>0</v>
      </c>
    </row>
    <row r="1083" spans="1:14" x14ac:dyDescent="0.25">
      <c r="A1083">
        <v>180023</v>
      </c>
      <c r="B1083" t="s">
        <v>5524</v>
      </c>
      <c r="C1083" s="74">
        <v>14</v>
      </c>
      <c r="D1083" t="s">
        <v>1485</v>
      </c>
      <c r="E1083" t="s">
        <v>1486</v>
      </c>
      <c r="F1083" t="s">
        <v>950</v>
      </c>
      <c r="G1083" t="s">
        <v>101</v>
      </c>
      <c r="H1083" t="s">
        <v>1487</v>
      </c>
      <c r="I1083" s="110">
        <v>1606.05</v>
      </c>
      <c r="J1083" s="110">
        <v>0</v>
      </c>
      <c r="K1083" s="110">
        <v>0</v>
      </c>
      <c r="L1083" s="110">
        <v>0</v>
      </c>
      <c r="M1083" s="110">
        <v>0</v>
      </c>
      <c r="N1083" s="110">
        <v>0</v>
      </c>
    </row>
    <row r="1084" spans="1:14" x14ac:dyDescent="0.25">
      <c r="A1084">
        <v>180024</v>
      </c>
      <c r="B1084" t="s">
        <v>5524</v>
      </c>
      <c r="C1084" s="74">
        <v>14</v>
      </c>
      <c r="D1084" t="s">
        <v>6762</v>
      </c>
      <c r="E1084" t="s">
        <v>960</v>
      </c>
      <c r="F1084" t="s">
        <v>953</v>
      </c>
      <c r="G1084" t="s">
        <v>101</v>
      </c>
      <c r="H1084" t="s">
        <v>6763</v>
      </c>
      <c r="I1084" s="110">
        <v>0</v>
      </c>
      <c r="J1084" s="110">
        <v>0</v>
      </c>
      <c r="K1084" s="110">
        <v>0</v>
      </c>
      <c r="L1084" s="110">
        <v>0</v>
      </c>
      <c r="M1084" s="110">
        <v>0</v>
      </c>
      <c r="N1084" s="110">
        <v>0</v>
      </c>
    </row>
    <row r="1085" spans="1:14" x14ac:dyDescent="0.25">
      <c r="A1085">
        <v>180025</v>
      </c>
      <c r="B1085" t="s">
        <v>5524</v>
      </c>
      <c r="C1085" s="74">
        <v>14</v>
      </c>
      <c r="D1085" t="s">
        <v>501</v>
      </c>
      <c r="E1085" t="s">
        <v>1488</v>
      </c>
      <c r="F1085" t="s">
        <v>661</v>
      </c>
      <c r="G1085" t="s">
        <v>101</v>
      </c>
      <c r="H1085" t="s">
        <v>1489</v>
      </c>
      <c r="I1085" s="110">
        <v>1475</v>
      </c>
      <c r="J1085" s="110">
        <v>0</v>
      </c>
      <c r="K1085" s="110">
        <v>218</v>
      </c>
      <c r="L1085" s="110">
        <v>50</v>
      </c>
      <c r="M1085" s="110">
        <v>0</v>
      </c>
      <c r="N1085" s="110">
        <v>120</v>
      </c>
    </row>
    <row r="1086" spans="1:14" x14ac:dyDescent="0.25">
      <c r="A1086">
        <v>180026</v>
      </c>
      <c r="B1086" t="s">
        <v>5524</v>
      </c>
      <c r="C1086" s="74">
        <v>14</v>
      </c>
      <c r="D1086" t="s">
        <v>501</v>
      </c>
      <c r="E1086" t="s">
        <v>1490</v>
      </c>
      <c r="F1086" t="s">
        <v>1491</v>
      </c>
      <c r="G1086" t="s">
        <v>101</v>
      </c>
      <c r="H1086" t="s">
        <v>1492</v>
      </c>
      <c r="I1086" s="110">
        <v>1000</v>
      </c>
      <c r="J1086" s="110">
        <v>0</v>
      </c>
      <c r="K1086" s="110">
        <v>275</v>
      </c>
      <c r="L1086" s="110">
        <v>121</v>
      </c>
      <c r="M1086" s="110">
        <v>0</v>
      </c>
      <c r="N1086" s="110">
        <v>5000</v>
      </c>
    </row>
    <row r="1087" spans="1:14" x14ac:dyDescent="0.25">
      <c r="A1087">
        <v>180027</v>
      </c>
      <c r="B1087" t="s">
        <v>5524</v>
      </c>
      <c r="C1087" s="74">
        <v>14</v>
      </c>
      <c r="D1087" t="s">
        <v>6764</v>
      </c>
      <c r="E1087" t="s">
        <v>6765</v>
      </c>
      <c r="F1087" t="s">
        <v>540</v>
      </c>
      <c r="G1087" t="s">
        <v>101</v>
      </c>
      <c r="H1087" t="s">
        <v>6766</v>
      </c>
      <c r="I1087" s="110">
        <v>0</v>
      </c>
      <c r="J1087" s="110">
        <v>0</v>
      </c>
      <c r="K1087" s="110">
        <v>0</v>
      </c>
      <c r="L1087" s="110">
        <v>0</v>
      </c>
      <c r="M1087" s="110">
        <v>0</v>
      </c>
      <c r="N1087" s="110">
        <v>0</v>
      </c>
    </row>
    <row r="1088" spans="1:14" x14ac:dyDescent="0.25">
      <c r="A1088">
        <v>180028</v>
      </c>
      <c r="B1088" t="s">
        <v>5524</v>
      </c>
      <c r="C1088" s="74">
        <v>14</v>
      </c>
      <c r="D1088" t="s">
        <v>6767</v>
      </c>
      <c r="E1088" t="s">
        <v>6768</v>
      </c>
      <c r="F1088" t="s">
        <v>6769</v>
      </c>
      <c r="G1088" t="s">
        <v>101</v>
      </c>
      <c r="H1088" t="s">
        <v>6770</v>
      </c>
      <c r="I1088" s="110">
        <v>0</v>
      </c>
      <c r="J1088" s="110">
        <v>0</v>
      </c>
      <c r="K1088" s="110">
        <v>0</v>
      </c>
      <c r="L1088" s="110">
        <v>0</v>
      </c>
      <c r="M1088" s="110">
        <v>0</v>
      </c>
      <c r="N1088" s="110">
        <v>0</v>
      </c>
    </row>
    <row r="1089" spans="1:14" x14ac:dyDescent="0.25">
      <c r="A1089">
        <v>180029</v>
      </c>
      <c r="B1089" t="s">
        <v>5524</v>
      </c>
      <c r="C1089" s="74">
        <v>14</v>
      </c>
      <c r="D1089" t="s">
        <v>1258</v>
      </c>
      <c r="E1089" t="s">
        <v>6771</v>
      </c>
      <c r="F1089" t="s">
        <v>6772</v>
      </c>
      <c r="G1089" t="s">
        <v>101</v>
      </c>
      <c r="H1089" t="s">
        <v>6773</v>
      </c>
      <c r="I1089" s="110">
        <v>0</v>
      </c>
      <c r="J1089" s="110">
        <v>0</v>
      </c>
      <c r="K1089" s="110">
        <v>0</v>
      </c>
      <c r="L1089" s="110">
        <v>0</v>
      </c>
      <c r="M1089" s="110">
        <v>0</v>
      </c>
      <c r="N1089" s="110">
        <v>0</v>
      </c>
    </row>
    <row r="1090" spans="1:14" x14ac:dyDescent="0.25">
      <c r="A1090">
        <v>180030</v>
      </c>
      <c r="B1090" t="s">
        <v>5524</v>
      </c>
      <c r="C1090" s="74">
        <v>14</v>
      </c>
      <c r="D1090" t="s">
        <v>1493</v>
      </c>
      <c r="E1090" t="s">
        <v>1494</v>
      </c>
      <c r="F1090" t="s">
        <v>1495</v>
      </c>
      <c r="G1090" t="s">
        <v>101</v>
      </c>
      <c r="H1090" t="s">
        <v>1496</v>
      </c>
      <c r="I1090" s="110">
        <v>700</v>
      </c>
      <c r="J1090" s="110">
        <v>0</v>
      </c>
      <c r="K1090" s="110">
        <v>0</v>
      </c>
      <c r="L1090" s="110">
        <v>0</v>
      </c>
      <c r="M1090" s="110">
        <v>0</v>
      </c>
      <c r="N1090" s="110">
        <v>0</v>
      </c>
    </row>
    <row r="1091" spans="1:14" x14ac:dyDescent="0.25">
      <c r="A1091">
        <v>180031</v>
      </c>
      <c r="B1091" t="s">
        <v>5524</v>
      </c>
      <c r="C1091" s="74">
        <v>14</v>
      </c>
      <c r="D1091" t="s">
        <v>6774</v>
      </c>
      <c r="E1091" t="s">
        <v>6632</v>
      </c>
      <c r="F1091" t="s">
        <v>6775</v>
      </c>
      <c r="G1091" t="s">
        <v>101</v>
      </c>
      <c r="H1091" t="s">
        <v>6776</v>
      </c>
      <c r="I1091" s="110">
        <v>0</v>
      </c>
      <c r="J1091" s="110">
        <v>0</v>
      </c>
      <c r="K1091" s="110">
        <v>0</v>
      </c>
      <c r="L1091" s="110">
        <v>0</v>
      </c>
      <c r="M1091" s="110">
        <v>0</v>
      </c>
      <c r="N1091" s="110">
        <v>0</v>
      </c>
    </row>
    <row r="1092" spans="1:14" x14ac:dyDescent="0.25">
      <c r="A1092">
        <v>180032</v>
      </c>
      <c r="B1092" t="s">
        <v>5524</v>
      </c>
      <c r="C1092" s="74">
        <v>14</v>
      </c>
      <c r="D1092" t="s">
        <v>501</v>
      </c>
      <c r="E1092" t="s">
        <v>1497</v>
      </c>
      <c r="F1092" t="s">
        <v>1498</v>
      </c>
      <c r="G1092" t="s">
        <v>101</v>
      </c>
      <c r="H1092" t="s">
        <v>1499</v>
      </c>
      <c r="I1092" s="110">
        <v>24278.75</v>
      </c>
      <c r="J1092" s="110">
        <v>0</v>
      </c>
      <c r="K1092" s="110">
        <v>621</v>
      </c>
      <c r="L1092" s="110">
        <v>540</v>
      </c>
      <c r="M1092" s="110">
        <v>0</v>
      </c>
      <c r="N1092" s="110">
        <v>920</v>
      </c>
    </row>
    <row r="1093" spans="1:14" x14ac:dyDescent="0.25">
      <c r="A1093">
        <v>180035</v>
      </c>
      <c r="B1093" t="s">
        <v>5524</v>
      </c>
      <c r="C1093" s="74">
        <v>14</v>
      </c>
      <c r="D1093" t="s">
        <v>6777</v>
      </c>
      <c r="E1093" t="s">
        <v>6778</v>
      </c>
      <c r="F1093" t="s">
        <v>6779</v>
      </c>
      <c r="G1093" t="s">
        <v>101</v>
      </c>
      <c r="H1093" t="s">
        <v>6780</v>
      </c>
      <c r="I1093" s="110">
        <v>0</v>
      </c>
      <c r="J1093" s="110">
        <v>0</v>
      </c>
      <c r="K1093" s="110">
        <v>0</v>
      </c>
      <c r="L1093" s="110">
        <v>0</v>
      </c>
      <c r="M1093" s="110">
        <v>0</v>
      </c>
      <c r="N1093" s="110">
        <v>0</v>
      </c>
    </row>
    <row r="1094" spans="1:14" x14ac:dyDescent="0.25">
      <c r="A1094">
        <v>180037</v>
      </c>
      <c r="B1094" t="s">
        <v>5524</v>
      </c>
      <c r="C1094" s="74">
        <v>14</v>
      </c>
      <c r="D1094" t="s">
        <v>1500</v>
      </c>
      <c r="E1094" t="s">
        <v>1501</v>
      </c>
      <c r="F1094" t="s">
        <v>1502</v>
      </c>
      <c r="G1094" t="s">
        <v>101</v>
      </c>
      <c r="H1094" t="s">
        <v>1503</v>
      </c>
      <c r="I1094" s="110">
        <v>5000</v>
      </c>
      <c r="J1094" s="110">
        <v>0</v>
      </c>
      <c r="K1094" s="110">
        <v>355</v>
      </c>
      <c r="L1094" s="110">
        <v>225</v>
      </c>
      <c r="M1094" s="110">
        <v>0</v>
      </c>
      <c r="N1094" s="110">
        <v>360</v>
      </c>
    </row>
    <row r="1095" spans="1:14" x14ac:dyDescent="0.25">
      <c r="A1095">
        <v>180040</v>
      </c>
      <c r="B1095" t="s">
        <v>5524</v>
      </c>
      <c r="C1095" s="74">
        <v>14</v>
      </c>
      <c r="D1095" t="s">
        <v>1504</v>
      </c>
      <c r="E1095" t="s">
        <v>1505</v>
      </c>
      <c r="F1095" t="s">
        <v>1506</v>
      </c>
      <c r="G1095" t="s">
        <v>101</v>
      </c>
      <c r="H1095" t="s">
        <v>1507</v>
      </c>
      <c r="I1095" s="110">
        <v>450</v>
      </c>
      <c r="J1095" s="110">
        <v>39.479999999999997</v>
      </c>
      <c r="K1095" s="110">
        <v>100</v>
      </c>
      <c r="L1095" s="110">
        <v>110</v>
      </c>
      <c r="M1095" s="110">
        <v>0</v>
      </c>
      <c r="N1095" s="110">
        <v>0</v>
      </c>
    </row>
    <row r="1096" spans="1:14" x14ac:dyDescent="0.25">
      <c r="A1096">
        <v>180041</v>
      </c>
      <c r="B1096" t="s">
        <v>5524</v>
      </c>
      <c r="C1096" s="74">
        <v>14</v>
      </c>
      <c r="D1096" t="s">
        <v>6781</v>
      </c>
      <c r="E1096" t="s">
        <v>6782</v>
      </c>
      <c r="F1096" t="s">
        <v>1506</v>
      </c>
      <c r="G1096" t="s">
        <v>101</v>
      </c>
      <c r="H1096" t="s">
        <v>6783</v>
      </c>
      <c r="I1096" s="110">
        <v>0</v>
      </c>
      <c r="J1096" s="110">
        <v>0</v>
      </c>
      <c r="K1096" s="110">
        <v>0</v>
      </c>
      <c r="L1096" s="110">
        <v>0</v>
      </c>
      <c r="M1096" s="110">
        <v>0</v>
      </c>
      <c r="N1096" s="110">
        <v>0</v>
      </c>
    </row>
    <row r="1097" spans="1:14" x14ac:dyDescent="0.25">
      <c r="A1097">
        <v>180042</v>
      </c>
      <c r="B1097" t="s">
        <v>5524</v>
      </c>
      <c r="C1097" s="74">
        <v>14</v>
      </c>
      <c r="D1097" t="s">
        <v>566</v>
      </c>
      <c r="E1097" t="s">
        <v>1508</v>
      </c>
      <c r="F1097" t="s">
        <v>1506</v>
      </c>
      <c r="G1097" t="s">
        <v>101</v>
      </c>
      <c r="H1097" t="s">
        <v>1509</v>
      </c>
      <c r="I1097" s="110">
        <v>300</v>
      </c>
      <c r="J1097" s="110">
        <v>0</v>
      </c>
      <c r="K1097" s="110">
        <v>0</v>
      </c>
      <c r="L1097" s="110">
        <v>0</v>
      </c>
      <c r="M1097" s="110">
        <v>0</v>
      </c>
      <c r="N1097" s="110">
        <v>0</v>
      </c>
    </row>
    <row r="1098" spans="1:14" x14ac:dyDescent="0.25">
      <c r="A1098">
        <v>180043</v>
      </c>
      <c r="B1098" t="s">
        <v>5524</v>
      </c>
      <c r="C1098" s="74">
        <v>14</v>
      </c>
      <c r="D1098" t="s">
        <v>1510</v>
      </c>
      <c r="E1098" t="s">
        <v>1511</v>
      </c>
      <c r="F1098" t="s">
        <v>1512</v>
      </c>
      <c r="G1098" t="s">
        <v>101</v>
      </c>
      <c r="H1098" t="s">
        <v>1513</v>
      </c>
      <c r="I1098" s="110">
        <v>8750</v>
      </c>
      <c r="J1098" s="110">
        <v>0</v>
      </c>
      <c r="K1098" s="110">
        <v>0</v>
      </c>
      <c r="L1098" s="110">
        <v>0</v>
      </c>
      <c r="M1098" s="110">
        <v>0</v>
      </c>
      <c r="N1098" s="110">
        <v>0</v>
      </c>
    </row>
    <row r="1099" spans="1:14" x14ac:dyDescent="0.25">
      <c r="A1099">
        <v>180045</v>
      </c>
      <c r="B1099" t="s">
        <v>5524</v>
      </c>
      <c r="C1099" s="74">
        <v>14</v>
      </c>
      <c r="D1099" t="s">
        <v>1514</v>
      </c>
      <c r="E1099" t="s">
        <v>1515</v>
      </c>
      <c r="F1099" t="s">
        <v>1516</v>
      </c>
      <c r="G1099" t="s">
        <v>101</v>
      </c>
      <c r="H1099" t="s">
        <v>1517</v>
      </c>
      <c r="I1099" s="110">
        <v>0</v>
      </c>
      <c r="J1099" s="110">
        <v>0</v>
      </c>
      <c r="K1099" s="110">
        <v>750</v>
      </c>
      <c r="L1099" s="110">
        <v>670</v>
      </c>
      <c r="M1099" s="110">
        <v>600</v>
      </c>
      <c r="N1099" s="110">
        <v>0</v>
      </c>
    </row>
    <row r="1100" spans="1:14" x14ac:dyDescent="0.25">
      <c r="A1100">
        <v>180047</v>
      </c>
      <c r="B1100" t="s">
        <v>5524</v>
      </c>
      <c r="C1100" s="74">
        <v>14</v>
      </c>
      <c r="D1100" t="s">
        <v>6784</v>
      </c>
      <c r="E1100" t="s">
        <v>6785</v>
      </c>
      <c r="F1100" t="s">
        <v>4206</v>
      </c>
      <c r="G1100" t="s">
        <v>101</v>
      </c>
      <c r="H1100" t="s">
        <v>6786</v>
      </c>
      <c r="I1100" s="110">
        <v>0</v>
      </c>
      <c r="J1100" s="110">
        <v>0</v>
      </c>
      <c r="K1100" s="110">
        <v>0</v>
      </c>
      <c r="L1100" s="110">
        <v>0</v>
      </c>
      <c r="M1100" s="110">
        <v>0</v>
      </c>
      <c r="N1100" s="110">
        <v>0</v>
      </c>
    </row>
    <row r="1101" spans="1:14" x14ac:dyDescent="0.25">
      <c r="A1101">
        <v>180048</v>
      </c>
      <c r="B1101" t="s">
        <v>5524</v>
      </c>
      <c r="C1101" s="74">
        <v>14</v>
      </c>
      <c r="D1101" t="s">
        <v>501</v>
      </c>
      <c r="E1101" t="s">
        <v>6787</v>
      </c>
      <c r="F1101" t="s">
        <v>4206</v>
      </c>
      <c r="G1101" t="s">
        <v>101</v>
      </c>
      <c r="H1101" t="s">
        <v>6788</v>
      </c>
      <c r="I1101" s="110">
        <v>0</v>
      </c>
      <c r="J1101" s="110">
        <v>0</v>
      </c>
      <c r="K1101" s="110">
        <v>0</v>
      </c>
      <c r="L1101" s="110">
        <v>0</v>
      </c>
      <c r="M1101" s="110">
        <v>146</v>
      </c>
      <c r="N1101" s="110">
        <v>0</v>
      </c>
    </row>
    <row r="1102" spans="1:14" x14ac:dyDescent="0.25">
      <c r="A1102">
        <v>180049</v>
      </c>
      <c r="B1102" t="s">
        <v>5524</v>
      </c>
      <c r="C1102" s="74">
        <v>14</v>
      </c>
      <c r="D1102" t="s">
        <v>1518</v>
      </c>
      <c r="E1102" t="s">
        <v>1519</v>
      </c>
      <c r="F1102" t="s">
        <v>1520</v>
      </c>
      <c r="G1102" t="s">
        <v>101</v>
      </c>
      <c r="H1102" t="s">
        <v>1521</v>
      </c>
      <c r="I1102" s="110">
        <v>10228.549999999999</v>
      </c>
      <c r="J1102" s="110">
        <v>0</v>
      </c>
      <c r="K1102" s="110">
        <v>262</v>
      </c>
      <c r="L1102" s="110">
        <v>204</v>
      </c>
      <c r="M1102" s="110">
        <v>0</v>
      </c>
      <c r="N1102" s="110">
        <v>0</v>
      </c>
    </row>
    <row r="1103" spans="1:14" x14ac:dyDescent="0.25">
      <c r="A1103">
        <v>180054</v>
      </c>
      <c r="B1103" t="s">
        <v>5524</v>
      </c>
      <c r="C1103" s="74">
        <v>14</v>
      </c>
      <c r="D1103" t="s">
        <v>6789</v>
      </c>
      <c r="E1103" t="s">
        <v>6790</v>
      </c>
      <c r="F1103" t="s">
        <v>1495</v>
      </c>
      <c r="G1103" t="s">
        <v>101</v>
      </c>
      <c r="H1103" t="s">
        <v>6791</v>
      </c>
      <c r="I1103" s="110">
        <v>0</v>
      </c>
      <c r="J1103" s="110">
        <v>0</v>
      </c>
      <c r="K1103" s="110">
        <v>0</v>
      </c>
      <c r="L1103" s="110">
        <v>0</v>
      </c>
      <c r="M1103" s="110">
        <v>0</v>
      </c>
      <c r="N1103" s="110">
        <v>0</v>
      </c>
    </row>
    <row r="1104" spans="1:14" x14ac:dyDescent="0.25">
      <c r="A1104">
        <v>180059</v>
      </c>
      <c r="B1104" t="s">
        <v>5524</v>
      </c>
      <c r="C1104" s="74">
        <v>14</v>
      </c>
      <c r="D1104" t="s">
        <v>6792</v>
      </c>
      <c r="E1104" t="s">
        <v>6793</v>
      </c>
      <c r="F1104" t="s">
        <v>2807</v>
      </c>
      <c r="G1104" t="s">
        <v>101</v>
      </c>
      <c r="H1104" t="s">
        <v>6794</v>
      </c>
      <c r="I1104" s="110">
        <v>0</v>
      </c>
      <c r="J1104" s="110">
        <v>0</v>
      </c>
      <c r="K1104" s="110">
        <v>0</v>
      </c>
      <c r="L1104" s="110">
        <v>0</v>
      </c>
      <c r="M1104" s="110">
        <v>0</v>
      </c>
      <c r="N1104" s="110">
        <v>0</v>
      </c>
    </row>
    <row r="1105" spans="1:14" x14ac:dyDescent="0.25">
      <c r="A1105">
        <v>180060</v>
      </c>
      <c r="B1105" t="s">
        <v>5524</v>
      </c>
      <c r="C1105" s="74">
        <v>14</v>
      </c>
      <c r="D1105" t="s">
        <v>501</v>
      </c>
      <c r="E1105" t="s">
        <v>1522</v>
      </c>
      <c r="F1105" t="s">
        <v>1523</v>
      </c>
      <c r="G1105" t="s">
        <v>101</v>
      </c>
      <c r="H1105" t="s">
        <v>1524</v>
      </c>
      <c r="I1105" s="110">
        <v>8</v>
      </c>
      <c r="J1105" s="110">
        <v>0</v>
      </c>
      <c r="K1105" s="110">
        <v>95</v>
      </c>
      <c r="L1105" s="110">
        <v>0</v>
      </c>
      <c r="M1105" s="110">
        <v>60</v>
      </c>
      <c r="N1105" s="110">
        <v>0</v>
      </c>
    </row>
    <row r="1106" spans="1:14" x14ac:dyDescent="0.25">
      <c r="A1106">
        <v>180061</v>
      </c>
      <c r="B1106" t="s">
        <v>5524</v>
      </c>
      <c r="C1106" s="74">
        <v>14</v>
      </c>
      <c r="D1106" t="s">
        <v>6795</v>
      </c>
      <c r="E1106" t="s">
        <v>6796</v>
      </c>
      <c r="F1106" t="s">
        <v>6797</v>
      </c>
      <c r="G1106" t="s">
        <v>101</v>
      </c>
      <c r="H1106" t="s">
        <v>6798</v>
      </c>
      <c r="I1106" s="110">
        <v>0</v>
      </c>
      <c r="J1106" s="110">
        <v>0</v>
      </c>
      <c r="K1106" s="110">
        <v>0</v>
      </c>
      <c r="L1106" s="110">
        <v>0</v>
      </c>
      <c r="M1106" s="110">
        <v>0</v>
      </c>
      <c r="N1106" s="110">
        <v>0</v>
      </c>
    </row>
    <row r="1107" spans="1:14" x14ac:dyDescent="0.25">
      <c r="A1107">
        <v>180062</v>
      </c>
      <c r="B1107" t="s">
        <v>5524</v>
      </c>
      <c r="C1107" s="74">
        <v>14</v>
      </c>
      <c r="D1107" t="s">
        <v>501</v>
      </c>
      <c r="E1107" t="s">
        <v>1525</v>
      </c>
      <c r="F1107" t="s">
        <v>1526</v>
      </c>
      <c r="G1107" t="s">
        <v>101</v>
      </c>
      <c r="H1107" t="s">
        <v>397</v>
      </c>
      <c r="I1107" s="110">
        <v>8500</v>
      </c>
      <c r="J1107" s="110">
        <v>0</v>
      </c>
      <c r="K1107" s="110">
        <v>471</v>
      </c>
      <c r="L1107" s="110">
        <v>200</v>
      </c>
      <c r="M1107" s="110">
        <v>0</v>
      </c>
      <c r="N1107" s="110">
        <v>350</v>
      </c>
    </row>
    <row r="1108" spans="1:14" x14ac:dyDescent="0.25">
      <c r="A1108">
        <v>180064</v>
      </c>
      <c r="B1108" t="s">
        <v>5524</v>
      </c>
      <c r="C1108" s="74">
        <v>14</v>
      </c>
      <c r="D1108" t="s">
        <v>1527</v>
      </c>
      <c r="E1108" t="s">
        <v>1528</v>
      </c>
      <c r="F1108" t="s">
        <v>1526</v>
      </c>
      <c r="G1108" t="s">
        <v>101</v>
      </c>
      <c r="H1108" t="s">
        <v>439</v>
      </c>
      <c r="I1108" s="110">
        <v>0</v>
      </c>
      <c r="J1108" s="110">
        <v>0</v>
      </c>
      <c r="K1108" s="110">
        <v>0</v>
      </c>
      <c r="L1108" s="110">
        <v>0</v>
      </c>
      <c r="M1108" s="110">
        <v>0</v>
      </c>
      <c r="N1108" s="110">
        <v>1600</v>
      </c>
    </row>
    <row r="1109" spans="1:14" x14ac:dyDescent="0.25">
      <c r="A1109">
        <v>180065</v>
      </c>
      <c r="B1109" t="s">
        <v>5524</v>
      </c>
      <c r="C1109" s="74">
        <v>14</v>
      </c>
      <c r="D1109" t="s">
        <v>6799</v>
      </c>
      <c r="E1109" t="s">
        <v>6800</v>
      </c>
      <c r="F1109" t="s">
        <v>1526</v>
      </c>
      <c r="G1109" t="s">
        <v>101</v>
      </c>
      <c r="H1109" t="s">
        <v>6801</v>
      </c>
      <c r="I1109" s="110">
        <v>0</v>
      </c>
      <c r="J1109" s="110">
        <v>0</v>
      </c>
      <c r="K1109" s="110">
        <v>0</v>
      </c>
      <c r="L1109" s="110">
        <v>0</v>
      </c>
      <c r="M1109" s="110">
        <v>0</v>
      </c>
      <c r="N1109" s="110">
        <v>0</v>
      </c>
    </row>
    <row r="1110" spans="1:14" x14ac:dyDescent="0.25">
      <c r="A1110">
        <v>180066</v>
      </c>
      <c r="B1110" t="s">
        <v>5524</v>
      </c>
      <c r="C1110" s="74">
        <v>14</v>
      </c>
      <c r="D1110" t="s">
        <v>1529</v>
      </c>
      <c r="E1110" t="s">
        <v>1530</v>
      </c>
      <c r="F1110" t="s">
        <v>1526</v>
      </c>
      <c r="G1110" t="s">
        <v>101</v>
      </c>
      <c r="H1110" t="s">
        <v>1531</v>
      </c>
      <c r="I1110" s="110">
        <v>250</v>
      </c>
      <c r="J1110" s="110">
        <v>0</v>
      </c>
      <c r="K1110" s="110">
        <v>0</v>
      </c>
      <c r="L1110" s="110">
        <v>0</v>
      </c>
      <c r="M1110" s="110">
        <v>0</v>
      </c>
      <c r="N1110" s="110">
        <v>0</v>
      </c>
    </row>
    <row r="1111" spans="1:14" x14ac:dyDescent="0.25">
      <c r="A1111">
        <v>180068</v>
      </c>
      <c r="B1111" t="s">
        <v>5524</v>
      </c>
      <c r="C1111" s="74">
        <v>14</v>
      </c>
      <c r="D1111" t="s">
        <v>1532</v>
      </c>
      <c r="E1111" t="s">
        <v>1533</v>
      </c>
      <c r="F1111" t="s">
        <v>1534</v>
      </c>
      <c r="G1111" t="s">
        <v>101</v>
      </c>
      <c r="H1111" t="s">
        <v>1535</v>
      </c>
      <c r="I1111" s="110">
        <v>1234.71</v>
      </c>
      <c r="J1111" s="110">
        <v>0</v>
      </c>
      <c r="K1111" s="110">
        <v>0</v>
      </c>
      <c r="L1111" s="110">
        <v>0</v>
      </c>
      <c r="M1111" s="110">
        <v>0</v>
      </c>
      <c r="N1111" s="110">
        <v>0</v>
      </c>
    </row>
    <row r="1112" spans="1:14" x14ac:dyDescent="0.25">
      <c r="A1112">
        <v>180069</v>
      </c>
      <c r="B1112" t="s">
        <v>5524</v>
      </c>
      <c r="C1112" s="74">
        <v>14</v>
      </c>
      <c r="D1112" t="s">
        <v>6802</v>
      </c>
      <c r="E1112" t="s">
        <v>2464</v>
      </c>
      <c r="F1112" t="s">
        <v>6803</v>
      </c>
      <c r="G1112" t="s">
        <v>101</v>
      </c>
      <c r="H1112" t="s">
        <v>6804</v>
      </c>
      <c r="I1112" s="110">
        <v>0</v>
      </c>
      <c r="J1112" s="110">
        <v>0</v>
      </c>
      <c r="K1112" s="110">
        <v>0</v>
      </c>
      <c r="L1112" s="110">
        <v>0</v>
      </c>
      <c r="M1112" s="110">
        <v>0</v>
      </c>
      <c r="N1112" s="110">
        <v>0</v>
      </c>
    </row>
    <row r="1113" spans="1:14" x14ac:dyDescent="0.25">
      <c r="A1113">
        <v>180070</v>
      </c>
      <c r="B1113" t="s">
        <v>5524</v>
      </c>
      <c r="C1113" s="74">
        <v>14</v>
      </c>
      <c r="D1113" t="s">
        <v>1536</v>
      </c>
      <c r="E1113" t="s">
        <v>1537</v>
      </c>
      <c r="F1113" t="s">
        <v>1538</v>
      </c>
      <c r="G1113" t="s">
        <v>101</v>
      </c>
      <c r="H1113" t="s">
        <v>1539</v>
      </c>
      <c r="I1113" s="110">
        <v>16340.63</v>
      </c>
      <c r="J1113" s="110">
        <v>0</v>
      </c>
      <c r="K1113" s="110">
        <v>0</v>
      </c>
      <c r="L1113" s="110">
        <v>0</v>
      </c>
      <c r="M1113" s="110">
        <v>0</v>
      </c>
      <c r="N1113" s="110">
        <v>0</v>
      </c>
    </row>
    <row r="1114" spans="1:14" x14ac:dyDescent="0.25">
      <c r="A1114">
        <v>180073</v>
      </c>
      <c r="B1114" t="s">
        <v>5524</v>
      </c>
      <c r="C1114" s="74">
        <v>14</v>
      </c>
      <c r="D1114" t="s">
        <v>1540</v>
      </c>
      <c r="E1114" t="s">
        <v>1537</v>
      </c>
      <c r="F1114" t="s">
        <v>1541</v>
      </c>
      <c r="G1114" t="s">
        <v>101</v>
      </c>
      <c r="H1114" t="s">
        <v>1542</v>
      </c>
      <c r="I1114" s="110">
        <v>12749.99</v>
      </c>
      <c r="J1114" s="110">
        <v>0</v>
      </c>
      <c r="K1114" s="110">
        <v>871.4</v>
      </c>
      <c r="L1114" s="110">
        <v>0</v>
      </c>
      <c r="M1114" s="110">
        <v>0</v>
      </c>
      <c r="N1114" s="110">
        <v>1344.15</v>
      </c>
    </row>
    <row r="1115" spans="1:14" x14ac:dyDescent="0.25">
      <c r="A1115">
        <v>180074</v>
      </c>
      <c r="B1115" t="s">
        <v>5524</v>
      </c>
      <c r="C1115" s="74">
        <v>14</v>
      </c>
      <c r="D1115" t="s">
        <v>6805</v>
      </c>
      <c r="E1115" t="s">
        <v>6806</v>
      </c>
      <c r="F1115" t="s">
        <v>1541</v>
      </c>
      <c r="G1115" t="s">
        <v>101</v>
      </c>
      <c r="H1115" t="s">
        <v>6807</v>
      </c>
      <c r="I1115" s="110">
        <v>0</v>
      </c>
      <c r="J1115" s="110">
        <v>0</v>
      </c>
      <c r="K1115" s="110">
        <v>0</v>
      </c>
      <c r="L1115" s="110">
        <v>0</v>
      </c>
      <c r="M1115" s="110">
        <v>0</v>
      </c>
      <c r="N1115" s="110">
        <v>0</v>
      </c>
    </row>
    <row r="1116" spans="1:14" x14ac:dyDescent="0.25">
      <c r="A1116">
        <v>180075</v>
      </c>
      <c r="B1116" t="s">
        <v>5524</v>
      </c>
      <c r="C1116" s="74">
        <v>14</v>
      </c>
      <c r="D1116" t="s">
        <v>501</v>
      </c>
      <c r="E1116" t="s">
        <v>1543</v>
      </c>
      <c r="F1116" t="s">
        <v>730</v>
      </c>
      <c r="G1116" t="s">
        <v>101</v>
      </c>
      <c r="H1116" t="s">
        <v>1544</v>
      </c>
      <c r="I1116" s="110">
        <v>10726.38</v>
      </c>
      <c r="J1116" s="110">
        <v>335</v>
      </c>
      <c r="K1116" s="110">
        <v>0</v>
      </c>
      <c r="L1116" s="110">
        <v>0</v>
      </c>
      <c r="M1116" s="110">
        <v>520</v>
      </c>
      <c r="N1116" s="110">
        <v>0</v>
      </c>
    </row>
    <row r="1117" spans="1:14" x14ac:dyDescent="0.25">
      <c r="A1117">
        <v>180076</v>
      </c>
      <c r="B1117" t="s">
        <v>5524</v>
      </c>
      <c r="C1117" s="74">
        <v>14</v>
      </c>
      <c r="D1117" t="s">
        <v>867</v>
      </c>
      <c r="E1117" t="s">
        <v>6808</v>
      </c>
      <c r="F1117" t="s">
        <v>730</v>
      </c>
      <c r="G1117" t="s">
        <v>101</v>
      </c>
      <c r="H1117" t="s">
        <v>6809</v>
      </c>
      <c r="I1117" s="110">
        <v>0</v>
      </c>
      <c r="J1117" s="110">
        <v>0</v>
      </c>
      <c r="K1117" s="110">
        <v>0</v>
      </c>
      <c r="L1117" s="110">
        <v>0</v>
      </c>
      <c r="M1117" s="110">
        <v>0</v>
      </c>
      <c r="N1117" s="110">
        <v>0</v>
      </c>
    </row>
    <row r="1118" spans="1:14" x14ac:dyDescent="0.25">
      <c r="A1118">
        <v>180077</v>
      </c>
      <c r="B1118" t="s">
        <v>5524</v>
      </c>
      <c r="C1118" s="74">
        <v>14</v>
      </c>
      <c r="D1118" t="s">
        <v>501</v>
      </c>
      <c r="E1118" t="s">
        <v>1545</v>
      </c>
      <c r="F1118" t="s">
        <v>1546</v>
      </c>
      <c r="G1118" t="s">
        <v>101</v>
      </c>
      <c r="H1118" t="s">
        <v>1547</v>
      </c>
      <c r="I1118" s="110">
        <v>3591.35</v>
      </c>
      <c r="J1118" s="110">
        <v>0</v>
      </c>
      <c r="K1118" s="110">
        <v>0</v>
      </c>
      <c r="L1118" s="110">
        <v>0</v>
      </c>
      <c r="M1118" s="110">
        <v>0</v>
      </c>
      <c r="N1118" s="110">
        <v>0</v>
      </c>
    </row>
    <row r="1119" spans="1:14" x14ac:dyDescent="0.25">
      <c r="A1119">
        <v>180078</v>
      </c>
      <c r="B1119" t="s">
        <v>5524</v>
      </c>
      <c r="C1119" s="74">
        <v>14</v>
      </c>
      <c r="D1119" t="s">
        <v>6810</v>
      </c>
      <c r="E1119" t="s">
        <v>6811</v>
      </c>
      <c r="F1119" t="s">
        <v>1546</v>
      </c>
      <c r="G1119" t="s">
        <v>101</v>
      </c>
      <c r="H1119" t="s">
        <v>6812</v>
      </c>
      <c r="I1119" s="110">
        <v>0</v>
      </c>
      <c r="J1119" s="110">
        <v>0</v>
      </c>
      <c r="K1119" s="110">
        <v>0</v>
      </c>
      <c r="L1119" s="110">
        <v>0</v>
      </c>
      <c r="M1119" s="110">
        <v>0</v>
      </c>
      <c r="N1119" s="110">
        <v>0</v>
      </c>
    </row>
    <row r="1120" spans="1:14" x14ac:dyDescent="0.25">
      <c r="A1120">
        <v>180080</v>
      </c>
      <c r="B1120" t="s">
        <v>5524</v>
      </c>
      <c r="C1120" s="74">
        <v>14</v>
      </c>
      <c r="D1120" t="s">
        <v>6813</v>
      </c>
      <c r="E1120" t="s">
        <v>1727</v>
      </c>
      <c r="F1120" t="s">
        <v>1728</v>
      </c>
      <c r="G1120" t="s">
        <v>101</v>
      </c>
      <c r="H1120" t="s">
        <v>184</v>
      </c>
      <c r="I1120" s="110">
        <v>0</v>
      </c>
      <c r="J1120" s="110">
        <v>0</v>
      </c>
      <c r="K1120" s="110">
        <v>0</v>
      </c>
      <c r="L1120" s="110">
        <v>0</v>
      </c>
      <c r="M1120" s="110">
        <v>0</v>
      </c>
      <c r="N1120" s="110">
        <v>0</v>
      </c>
    </row>
    <row r="1121" spans="1:14" x14ac:dyDescent="0.25">
      <c r="A1121">
        <v>180082</v>
      </c>
      <c r="B1121" t="s">
        <v>5524</v>
      </c>
      <c r="C1121" s="74">
        <v>14</v>
      </c>
      <c r="D1121" t="s">
        <v>6814</v>
      </c>
      <c r="E1121" t="s">
        <v>6815</v>
      </c>
      <c r="F1121" t="s">
        <v>6816</v>
      </c>
      <c r="G1121" t="s">
        <v>101</v>
      </c>
      <c r="H1121" t="s">
        <v>6817</v>
      </c>
      <c r="I1121" s="110">
        <v>0</v>
      </c>
      <c r="J1121" s="110">
        <v>0</v>
      </c>
      <c r="K1121" s="110">
        <v>0</v>
      </c>
      <c r="L1121" s="110">
        <v>0</v>
      </c>
      <c r="M1121" s="110">
        <v>0</v>
      </c>
      <c r="N1121" s="110">
        <v>0</v>
      </c>
    </row>
    <row r="1122" spans="1:14" x14ac:dyDescent="0.25">
      <c r="A1122">
        <v>180083</v>
      </c>
      <c r="B1122" t="s">
        <v>5524</v>
      </c>
      <c r="C1122" s="74">
        <v>14</v>
      </c>
      <c r="D1122" t="s">
        <v>501</v>
      </c>
      <c r="E1122" t="s">
        <v>987</v>
      </c>
      <c r="F1122" t="s">
        <v>6818</v>
      </c>
      <c r="G1122" t="s">
        <v>101</v>
      </c>
      <c r="H1122" t="s">
        <v>6819</v>
      </c>
      <c r="I1122" s="110">
        <v>0</v>
      </c>
      <c r="J1122" s="110">
        <v>0</v>
      </c>
      <c r="K1122" s="110">
        <v>0</v>
      </c>
      <c r="L1122" s="110">
        <v>0</v>
      </c>
      <c r="M1122" s="110">
        <v>0</v>
      </c>
      <c r="N1122" s="110">
        <v>0</v>
      </c>
    </row>
    <row r="1123" spans="1:14" x14ac:dyDescent="0.25">
      <c r="A1123">
        <v>180084</v>
      </c>
      <c r="B1123" t="s">
        <v>5524</v>
      </c>
      <c r="C1123" s="74">
        <v>14</v>
      </c>
      <c r="D1123" t="s">
        <v>1548</v>
      </c>
      <c r="E1123" t="s">
        <v>1112</v>
      </c>
      <c r="F1123" t="s">
        <v>1549</v>
      </c>
      <c r="G1123" t="s">
        <v>101</v>
      </c>
      <c r="H1123" t="s">
        <v>1550</v>
      </c>
      <c r="I1123" s="110">
        <v>0</v>
      </c>
      <c r="J1123" s="110">
        <v>0</v>
      </c>
      <c r="K1123" s="110">
        <v>0</v>
      </c>
      <c r="L1123" s="110">
        <v>0</v>
      </c>
      <c r="M1123" s="110">
        <v>0</v>
      </c>
      <c r="N1123" s="110">
        <v>70</v>
      </c>
    </row>
    <row r="1124" spans="1:14" x14ac:dyDescent="0.25">
      <c r="A1124">
        <v>180085</v>
      </c>
      <c r="B1124" t="s">
        <v>5524</v>
      </c>
      <c r="C1124" s="74">
        <v>14</v>
      </c>
      <c r="D1124" t="s">
        <v>1551</v>
      </c>
      <c r="E1124" t="s">
        <v>1552</v>
      </c>
      <c r="F1124" t="s">
        <v>1553</v>
      </c>
      <c r="G1124" t="s">
        <v>101</v>
      </c>
      <c r="H1124" t="s">
        <v>1554</v>
      </c>
      <c r="I1124" s="110">
        <v>3000.04</v>
      </c>
      <c r="J1124" s="110">
        <v>0</v>
      </c>
      <c r="K1124" s="110">
        <v>0</v>
      </c>
      <c r="L1124" s="110">
        <v>0</v>
      </c>
      <c r="M1124" s="110">
        <v>0</v>
      </c>
      <c r="N1124" s="110">
        <v>0</v>
      </c>
    </row>
    <row r="1125" spans="1:14" x14ac:dyDescent="0.25">
      <c r="A1125">
        <v>180086</v>
      </c>
      <c r="B1125" t="s">
        <v>5524</v>
      </c>
      <c r="C1125" s="74">
        <v>14</v>
      </c>
      <c r="D1125" t="s">
        <v>1555</v>
      </c>
      <c r="E1125" t="s">
        <v>1556</v>
      </c>
      <c r="F1125" t="s">
        <v>1553</v>
      </c>
      <c r="G1125" t="s">
        <v>101</v>
      </c>
      <c r="H1125" t="s">
        <v>1557</v>
      </c>
      <c r="I1125" s="110">
        <v>1750</v>
      </c>
      <c r="J1125" s="110">
        <v>0</v>
      </c>
      <c r="K1125" s="110">
        <v>0</v>
      </c>
      <c r="L1125" s="110">
        <v>0</v>
      </c>
      <c r="M1125" s="110">
        <v>0</v>
      </c>
      <c r="N1125" s="110">
        <v>0</v>
      </c>
    </row>
    <row r="1126" spans="1:14" x14ac:dyDescent="0.25">
      <c r="A1126">
        <v>180087</v>
      </c>
      <c r="B1126" t="s">
        <v>5524</v>
      </c>
      <c r="C1126" s="74">
        <v>14</v>
      </c>
      <c r="D1126" t="s">
        <v>1558</v>
      </c>
      <c r="E1126" t="s">
        <v>1559</v>
      </c>
      <c r="F1126" t="s">
        <v>1560</v>
      </c>
      <c r="G1126" t="s">
        <v>101</v>
      </c>
      <c r="H1126" t="s">
        <v>6820</v>
      </c>
      <c r="I1126" s="110">
        <v>500</v>
      </c>
      <c r="J1126" s="110">
        <v>0</v>
      </c>
      <c r="K1126" s="110">
        <v>1726</v>
      </c>
      <c r="L1126" s="110">
        <v>1726</v>
      </c>
      <c r="M1126" s="110">
        <v>0</v>
      </c>
      <c r="N1126" s="110">
        <v>1726</v>
      </c>
    </row>
    <row r="1127" spans="1:14" x14ac:dyDescent="0.25">
      <c r="A1127">
        <v>180089</v>
      </c>
      <c r="B1127" t="s">
        <v>5524</v>
      </c>
      <c r="C1127" s="74">
        <v>14</v>
      </c>
      <c r="D1127" t="s">
        <v>1561</v>
      </c>
      <c r="E1127" t="s">
        <v>1562</v>
      </c>
      <c r="F1127" t="s">
        <v>1563</v>
      </c>
      <c r="G1127" t="s">
        <v>101</v>
      </c>
      <c r="H1127" t="s">
        <v>1564</v>
      </c>
      <c r="I1127" s="110">
        <v>0</v>
      </c>
      <c r="J1127" s="110">
        <v>0</v>
      </c>
      <c r="K1127" s="110">
        <v>100</v>
      </c>
      <c r="L1127" s="110">
        <v>0</v>
      </c>
      <c r="M1127" s="110">
        <v>0</v>
      </c>
      <c r="N1127" s="110">
        <v>50</v>
      </c>
    </row>
    <row r="1128" spans="1:14" x14ac:dyDescent="0.25">
      <c r="A1128">
        <v>180090</v>
      </c>
      <c r="B1128" t="s">
        <v>5524</v>
      </c>
      <c r="C1128" s="74">
        <v>14</v>
      </c>
      <c r="D1128" t="s">
        <v>6821</v>
      </c>
      <c r="E1128" t="s">
        <v>6822</v>
      </c>
      <c r="F1128" t="s">
        <v>1563</v>
      </c>
      <c r="G1128" t="s">
        <v>101</v>
      </c>
      <c r="H1128" t="s">
        <v>6823</v>
      </c>
      <c r="I1128" s="110">
        <v>0</v>
      </c>
      <c r="J1128" s="110">
        <v>0</v>
      </c>
      <c r="K1128" s="110">
        <v>0</v>
      </c>
      <c r="L1128" s="110">
        <v>0</v>
      </c>
      <c r="M1128" s="110">
        <v>0</v>
      </c>
      <c r="N1128" s="110">
        <v>0</v>
      </c>
    </row>
    <row r="1129" spans="1:14" x14ac:dyDescent="0.25">
      <c r="A1129">
        <v>180092</v>
      </c>
      <c r="B1129" t="s">
        <v>5524</v>
      </c>
      <c r="C1129" s="74">
        <v>14</v>
      </c>
      <c r="D1129" t="s">
        <v>6824</v>
      </c>
      <c r="E1129" t="s">
        <v>6825</v>
      </c>
      <c r="F1129" t="s">
        <v>6826</v>
      </c>
      <c r="G1129" t="s">
        <v>101</v>
      </c>
      <c r="H1129" t="s">
        <v>6827</v>
      </c>
      <c r="I1129" s="110">
        <v>0</v>
      </c>
      <c r="J1129" s="110">
        <v>0</v>
      </c>
      <c r="K1129" s="110">
        <v>0</v>
      </c>
      <c r="L1129" s="110">
        <v>0</v>
      </c>
      <c r="M1129" s="110">
        <v>0</v>
      </c>
      <c r="N1129" s="110">
        <v>0</v>
      </c>
    </row>
    <row r="1130" spans="1:14" x14ac:dyDescent="0.25">
      <c r="A1130">
        <v>180093</v>
      </c>
      <c r="B1130" t="s">
        <v>5524</v>
      </c>
      <c r="C1130" s="74">
        <v>14</v>
      </c>
      <c r="D1130" t="s">
        <v>6828</v>
      </c>
      <c r="E1130" t="s">
        <v>6829</v>
      </c>
      <c r="F1130" t="s">
        <v>6769</v>
      </c>
      <c r="G1130" t="s">
        <v>101</v>
      </c>
      <c r="H1130" t="s">
        <v>6830</v>
      </c>
      <c r="I1130" s="110">
        <v>0</v>
      </c>
      <c r="J1130" s="110">
        <v>0</v>
      </c>
      <c r="K1130" s="110">
        <v>0</v>
      </c>
      <c r="L1130" s="110">
        <v>0</v>
      </c>
      <c r="M1130" s="110">
        <v>0</v>
      </c>
      <c r="N1130" s="110">
        <v>0</v>
      </c>
    </row>
    <row r="1131" spans="1:14" x14ac:dyDescent="0.25">
      <c r="A1131">
        <v>180095</v>
      </c>
      <c r="B1131" t="s">
        <v>5524</v>
      </c>
      <c r="C1131" s="74">
        <v>14</v>
      </c>
      <c r="D1131" t="s">
        <v>1565</v>
      </c>
      <c r="E1131" t="s">
        <v>1566</v>
      </c>
      <c r="F1131" t="s">
        <v>1567</v>
      </c>
      <c r="G1131" t="s">
        <v>101</v>
      </c>
      <c r="H1131" t="s">
        <v>1568</v>
      </c>
      <c r="I1131" s="110">
        <v>8200</v>
      </c>
      <c r="J1131" s="110">
        <v>0</v>
      </c>
      <c r="K1131" s="110">
        <v>0</v>
      </c>
      <c r="L1131" s="110">
        <v>0</v>
      </c>
      <c r="M1131" s="110">
        <v>0</v>
      </c>
      <c r="N1131" s="110">
        <v>0</v>
      </c>
    </row>
    <row r="1132" spans="1:14" x14ac:dyDescent="0.25">
      <c r="A1132">
        <v>180096</v>
      </c>
      <c r="B1132" t="s">
        <v>5524</v>
      </c>
      <c r="C1132" s="74">
        <v>14</v>
      </c>
      <c r="D1132" t="s">
        <v>1569</v>
      </c>
      <c r="E1132" t="s">
        <v>1570</v>
      </c>
      <c r="F1132" t="s">
        <v>540</v>
      </c>
      <c r="G1132" t="s">
        <v>101</v>
      </c>
      <c r="H1132" t="s">
        <v>1571</v>
      </c>
      <c r="I1132" s="110">
        <v>12045.8</v>
      </c>
      <c r="J1132" s="110">
        <v>0</v>
      </c>
      <c r="K1132" s="110">
        <v>1198</v>
      </c>
      <c r="L1132" s="110">
        <v>304</v>
      </c>
      <c r="M1132" s="110">
        <v>799.82</v>
      </c>
      <c r="N1132" s="110">
        <v>455</v>
      </c>
    </row>
    <row r="1133" spans="1:14" x14ac:dyDescent="0.25">
      <c r="A1133">
        <v>180097</v>
      </c>
      <c r="B1133" t="s">
        <v>5524</v>
      </c>
      <c r="C1133" s="74">
        <v>14</v>
      </c>
      <c r="D1133" t="s">
        <v>501</v>
      </c>
      <c r="E1133" t="s">
        <v>1572</v>
      </c>
      <c r="F1133" t="s">
        <v>1573</v>
      </c>
      <c r="G1133" t="s">
        <v>101</v>
      </c>
      <c r="H1133" t="s">
        <v>1574</v>
      </c>
      <c r="I1133" s="110">
        <v>9169.18</v>
      </c>
      <c r="J1133" s="110">
        <v>0</v>
      </c>
      <c r="K1133" s="110">
        <v>0</v>
      </c>
      <c r="L1133" s="110">
        <v>2272</v>
      </c>
      <c r="M1133" s="110">
        <v>0</v>
      </c>
      <c r="N1133" s="110">
        <v>0</v>
      </c>
    </row>
    <row r="1134" spans="1:14" x14ac:dyDescent="0.25">
      <c r="A1134">
        <v>140016</v>
      </c>
      <c r="B1134" t="s">
        <v>5522</v>
      </c>
      <c r="C1134" s="74">
        <v>11</v>
      </c>
      <c r="D1134" t="s">
        <v>501</v>
      </c>
      <c r="E1134" t="s">
        <v>6831</v>
      </c>
      <c r="F1134" t="s">
        <v>869</v>
      </c>
      <c r="G1134" t="s">
        <v>6234</v>
      </c>
      <c r="H1134" t="s">
        <v>6832</v>
      </c>
      <c r="I1134" s="110">
        <v>0</v>
      </c>
      <c r="J1134" s="110">
        <v>0</v>
      </c>
      <c r="K1134" s="110">
        <v>0</v>
      </c>
      <c r="L1134" s="110">
        <v>0</v>
      </c>
      <c r="M1134" s="110">
        <v>0</v>
      </c>
      <c r="N1134" s="110">
        <v>0</v>
      </c>
    </row>
    <row r="1135" spans="1:14" x14ac:dyDescent="0.25">
      <c r="A1135">
        <v>180099</v>
      </c>
      <c r="B1135" t="s">
        <v>5524</v>
      </c>
      <c r="C1135" s="74">
        <v>11</v>
      </c>
      <c r="D1135" t="s">
        <v>1575</v>
      </c>
      <c r="E1135" t="s">
        <v>1576</v>
      </c>
      <c r="F1135" t="s">
        <v>1006</v>
      </c>
      <c r="G1135" t="s">
        <v>101</v>
      </c>
      <c r="H1135" t="s">
        <v>1577</v>
      </c>
      <c r="I1135" s="110">
        <v>19214.150000000001</v>
      </c>
      <c r="J1135" s="110">
        <v>0</v>
      </c>
      <c r="K1135" s="110">
        <v>0</v>
      </c>
      <c r="L1135" s="110">
        <v>0</v>
      </c>
      <c r="M1135" s="110">
        <v>0</v>
      </c>
      <c r="N1135" s="110">
        <v>0</v>
      </c>
    </row>
    <row r="1136" spans="1:14" x14ac:dyDescent="0.25">
      <c r="A1136">
        <v>180100</v>
      </c>
      <c r="B1136" t="s">
        <v>5524</v>
      </c>
      <c r="C1136" s="74">
        <v>14</v>
      </c>
      <c r="D1136" t="s">
        <v>501</v>
      </c>
      <c r="E1136" t="s">
        <v>1578</v>
      </c>
      <c r="F1136" t="s">
        <v>1006</v>
      </c>
      <c r="G1136" t="s">
        <v>101</v>
      </c>
      <c r="H1136" t="s">
        <v>1579</v>
      </c>
      <c r="I1136" s="110">
        <v>10833.31</v>
      </c>
      <c r="J1136" s="110">
        <v>0</v>
      </c>
      <c r="K1136" s="110">
        <v>1295</v>
      </c>
      <c r="L1136" s="110">
        <v>0</v>
      </c>
      <c r="M1136" s="110">
        <v>290</v>
      </c>
      <c r="N1136" s="110">
        <v>562</v>
      </c>
    </row>
    <row r="1137" spans="1:14" x14ac:dyDescent="0.25">
      <c r="A1137">
        <v>180101</v>
      </c>
      <c r="B1137" t="s">
        <v>5524</v>
      </c>
      <c r="C1137" s="74">
        <v>14</v>
      </c>
      <c r="D1137" t="s">
        <v>1344</v>
      </c>
      <c r="E1137" t="s">
        <v>1580</v>
      </c>
      <c r="F1137" t="s">
        <v>1006</v>
      </c>
      <c r="G1137" t="s">
        <v>101</v>
      </c>
      <c r="H1137" t="s">
        <v>1581</v>
      </c>
      <c r="I1137" s="110">
        <v>0</v>
      </c>
      <c r="J1137" s="110">
        <v>0</v>
      </c>
      <c r="K1137" s="110">
        <v>598.5</v>
      </c>
      <c r="L1137" s="110">
        <v>473</v>
      </c>
      <c r="M1137" s="110">
        <v>0</v>
      </c>
      <c r="N1137" s="110">
        <v>0</v>
      </c>
    </row>
    <row r="1138" spans="1:14" x14ac:dyDescent="0.25">
      <c r="A1138">
        <v>180102</v>
      </c>
      <c r="B1138" t="s">
        <v>5524</v>
      </c>
      <c r="C1138" s="74">
        <v>14</v>
      </c>
      <c r="D1138" t="s">
        <v>3495</v>
      </c>
      <c r="E1138" t="s">
        <v>6833</v>
      </c>
      <c r="F1138" t="s">
        <v>1006</v>
      </c>
      <c r="G1138" t="s">
        <v>101</v>
      </c>
      <c r="H1138" t="s">
        <v>6834</v>
      </c>
      <c r="I1138" s="110">
        <v>0</v>
      </c>
      <c r="J1138" s="110">
        <v>0</v>
      </c>
      <c r="K1138" s="110">
        <v>0</v>
      </c>
      <c r="L1138" s="110">
        <v>0</v>
      </c>
      <c r="M1138" s="110">
        <v>0</v>
      </c>
      <c r="N1138" s="110">
        <v>0</v>
      </c>
    </row>
    <row r="1139" spans="1:14" x14ac:dyDescent="0.25">
      <c r="A1139">
        <v>180103</v>
      </c>
      <c r="B1139" t="s">
        <v>5524</v>
      </c>
      <c r="C1139" s="74">
        <v>14</v>
      </c>
      <c r="D1139" t="s">
        <v>1736</v>
      </c>
      <c r="E1139" t="s">
        <v>6835</v>
      </c>
      <c r="F1139" t="s">
        <v>1006</v>
      </c>
      <c r="G1139" t="s">
        <v>101</v>
      </c>
      <c r="H1139" t="s">
        <v>6836</v>
      </c>
      <c r="I1139" s="110">
        <v>0</v>
      </c>
      <c r="J1139" s="110">
        <v>0</v>
      </c>
      <c r="K1139" s="110">
        <v>0</v>
      </c>
      <c r="L1139" s="110">
        <v>0</v>
      </c>
      <c r="M1139" s="110">
        <v>0</v>
      </c>
      <c r="N1139" s="110">
        <v>0</v>
      </c>
    </row>
    <row r="1140" spans="1:14" x14ac:dyDescent="0.25">
      <c r="A1140">
        <v>180104</v>
      </c>
      <c r="B1140" t="s">
        <v>5524</v>
      </c>
      <c r="C1140" s="74">
        <v>14</v>
      </c>
      <c r="D1140" t="s">
        <v>501</v>
      </c>
      <c r="E1140" t="s">
        <v>1582</v>
      </c>
      <c r="F1140" t="s">
        <v>1583</v>
      </c>
      <c r="G1140" t="s">
        <v>101</v>
      </c>
      <c r="H1140" t="s">
        <v>1584</v>
      </c>
      <c r="I1140" s="110">
        <v>0</v>
      </c>
      <c r="J1140" s="110">
        <v>0</v>
      </c>
      <c r="K1140" s="110">
        <v>20</v>
      </c>
      <c r="L1140" s="110">
        <v>80</v>
      </c>
      <c r="M1140" s="110">
        <v>0</v>
      </c>
      <c r="N1140" s="110">
        <v>0</v>
      </c>
    </row>
    <row r="1141" spans="1:14" x14ac:dyDescent="0.25">
      <c r="A1141">
        <v>180105</v>
      </c>
      <c r="B1141" t="s">
        <v>5524</v>
      </c>
      <c r="C1141" s="74">
        <v>14</v>
      </c>
      <c r="D1141" t="s">
        <v>6837</v>
      </c>
      <c r="E1141" t="s">
        <v>6838</v>
      </c>
      <c r="F1141" t="s">
        <v>1586</v>
      </c>
      <c r="G1141" t="s">
        <v>101</v>
      </c>
      <c r="H1141" t="s">
        <v>6839</v>
      </c>
      <c r="I1141" s="110">
        <v>0</v>
      </c>
      <c r="J1141" s="110">
        <v>0</v>
      </c>
      <c r="K1141" s="110">
        <v>0</v>
      </c>
      <c r="L1141" s="110">
        <v>0</v>
      </c>
      <c r="M1141" s="110">
        <v>0</v>
      </c>
      <c r="N1141" s="110">
        <v>0</v>
      </c>
    </row>
    <row r="1142" spans="1:14" x14ac:dyDescent="0.25">
      <c r="A1142">
        <v>180106</v>
      </c>
      <c r="B1142" t="s">
        <v>5524</v>
      </c>
      <c r="C1142" s="74">
        <v>14</v>
      </c>
      <c r="D1142" t="s">
        <v>501</v>
      </c>
      <c r="E1142" t="s">
        <v>1585</v>
      </c>
      <c r="F1142" t="s">
        <v>1586</v>
      </c>
      <c r="G1142" t="s">
        <v>101</v>
      </c>
      <c r="H1142" t="s">
        <v>185</v>
      </c>
      <c r="I1142" s="110">
        <v>1522.62</v>
      </c>
      <c r="J1142" s="110">
        <v>0</v>
      </c>
      <c r="K1142" s="110">
        <v>0</v>
      </c>
      <c r="L1142" s="110">
        <v>0</v>
      </c>
      <c r="M1142" s="110">
        <v>0</v>
      </c>
      <c r="N1142" s="110">
        <v>0</v>
      </c>
    </row>
    <row r="1143" spans="1:14" x14ac:dyDescent="0.25">
      <c r="A1143">
        <v>180107</v>
      </c>
      <c r="B1143" t="s">
        <v>5524</v>
      </c>
      <c r="C1143" s="74">
        <v>14</v>
      </c>
      <c r="D1143" t="s">
        <v>1587</v>
      </c>
      <c r="E1143" t="s">
        <v>1588</v>
      </c>
      <c r="F1143" t="s">
        <v>1586</v>
      </c>
      <c r="G1143" t="s">
        <v>101</v>
      </c>
      <c r="H1143" t="s">
        <v>1589</v>
      </c>
      <c r="I1143" s="110">
        <v>562.5</v>
      </c>
      <c r="J1143" s="110">
        <v>127</v>
      </c>
      <c r="K1143" s="110">
        <v>155</v>
      </c>
      <c r="L1143" s="110">
        <v>94</v>
      </c>
      <c r="M1143" s="110">
        <v>45</v>
      </c>
      <c r="N1143" s="110">
        <v>0</v>
      </c>
    </row>
    <row r="1144" spans="1:14" x14ac:dyDescent="0.25">
      <c r="A1144">
        <v>180108</v>
      </c>
      <c r="B1144" t="s">
        <v>5524</v>
      </c>
      <c r="C1144" s="74">
        <v>14</v>
      </c>
      <c r="D1144" t="s">
        <v>1398</v>
      </c>
      <c r="E1144" t="s">
        <v>6840</v>
      </c>
      <c r="F1144" t="s">
        <v>1586</v>
      </c>
      <c r="G1144" t="s">
        <v>101</v>
      </c>
      <c r="H1144" t="s">
        <v>6841</v>
      </c>
      <c r="I1144" s="110">
        <v>0</v>
      </c>
      <c r="J1144" s="110">
        <v>0</v>
      </c>
      <c r="K1144" s="110">
        <v>0</v>
      </c>
      <c r="L1144" s="110">
        <v>0</v>
      </c>
      <c r="M1144" s="110">
        <v>0</v>
      </c>
      <c r="N1144" s="110">
        <v>0</v>
      </c>
    </row>
    <row r="1145" spans="1:14" x14ac:dyDescent="0.25">
      <c r="A1145">
        <v>180110</v>
      </c>
      <c r="B1145" t="s">
        <v>5524</v>
      </c>
      <c r="C1145" s="74">
        <v>14</v>
      </c>
      <c r="D1145" t="s">
        <v>501</v>
      </c>
      <c r="E1145" t="s">
        <v>1590</v>
      </c>
      <c r="F1145" t="s">
        <v>1591</v>
      </c>
      <c r="G1145" t="s">
        <v>101</v>
      </c>
      <c r="H1145" t="s">
        <v>179</v>
      </c>
      <c r="I1145" s="110">
        <v>1100</v>
      </c>
      <c r="J1145" s="110">
        <v>0</v>
      </c>
      <c r="K1145" s="110">
        <v>0</v>
      </c>
      <c r="L1145" s="110">
        <v>0</v>
      </c>
      <c r="M1145" s="110">
        <v>0</v>
      </c>
      <c r="N1145" s="110">
        <v>0</v>
      </c>
    </row>
    <row r="1146" spans="1:14" x14ac:dyDescent="0.25">
      <c r="A1146">
        <v>180113</v>
      </c>
      <c r="B1146" t="s">
        <v>5524</v>
      </c>
      <c r="C1146" s="74">
        <v>14</v>
      </c>
      <c r="D1146" t="s">
        <v>501</v>
      </c>
      <c r="E1146" t="s">
        <v>1592</v>
      </c>
      <c r="F1146" t="s">
        <v>548</v>
      </c>
      <c r="G1146" t="s">
        <v>101</v>
      </c>
      <c r="H1146" t="s">
        <v>1593</v>
      </c>
      <c r="I1146" s="110">
        <v>2200</v>
      </c>
      <c r="J1146" s="110">
        <v>0</v>
      </c>
      <c r="K1146" s="110">
        <v>0</v>
      </c>
      <c r="L1146" s="110">
        <v>0</v>
      </c>
      <c r="M1146" s="110">
        <v>0</v>
      </c>
      <c r="N1146" s="110">
        <v>0</v>
      </c>
    </row>
    <row r="1147" spans="1:14" x14ac:dyDescent="0.25">
      <c r="A1147">
        <v>180114</v>
      </c>
      <c r="B1147" t="s">
        <v>5524</v>
      </c>
      <c r="C1147" s="74">
        <v>14</v>
      </c>
      <c r="D1147" t="s">
        <v>501</v>
      </c>
      <c r="E1147" t="s">
        <v>1467</v>
      </c>
      <c r="F1147" t="s">
        <v>3011</v>
      </c>
      <c r="G1147" t="s">
        <v>101</v>
      </c>
      <c r="H1147" t="s">
        <v>6842</v>
      </c>
      <c r="I1147" s="110">
        <v>0</v>
      </c>
      <c r="J1147" s="110">
        <v>0</v>
      </c>
      <c r="K1147" s="110">
        <v>0</v>
      </c>
      <c r="L1147" s="110">
        <v>0</v>
      </c>
      <c r="M1147" s="110">
        <v>0</v>
      </c>
      <c r="N1147" s="110">
        <v>0</v>
      </c>
    </row>
    <row r="1148" spans="1:14" x14ac:dyDescent="0.25">
      <c r="A1148">
        <v>180115</v>
      </c>
      <c r="B1148" t="s">
        <v>5524</v>
      </c>
      <c r="C1148" s="74">
        <v>14</v>
      </c>
      <c r="D1148" t="s">
        <v>1594</v>
      </c>
      <c r="E1148" t="s">
        <v>1595</v>
      </c>
      <c r="F1148" t="s">
        <v>1596</v>
      </c>
      <c r="G1148" t="s">
        <v>101</v>
      </c>
      <c r="H1148" t="s">
        <v>1597</v>
      </c>
      <c r="I1148" s="110">
        <v>1200</v>
      </c>
      <c r="J1148" s="110">
        <v>0</v>
      </c>
      <c r="K1148" s="110">
        <v>0</v>
      </c>
      <c r="L1148" s="110">
        <v>0</v>
      </c>
      <c r="M1148" s="110">
        <v>0</v>
      </c>
      <c r="N1148" s="110">
        <v>0</v>
      </c>
    </row>
    <row r="1149" spans="1:14" x14ac:dyDescent="0.25">
      <c r="A1149">
        <v>140183</v>
      </c>
      <c r="B1149" t="s">
        <v>5522</v>
      </c>
      <c r="C1149" s="74">
        <v>12</v>
      </c>
      <c r="D1149" t="s">
        <v>6843</v>
      </c>
      <c r="E1149" t="s">
        <v>6844</v>
      </c>
      <c r="F1149" t="s">
        <v>869</v>
      </c>
      <c r="G1149" t="s">
        <v>6234</v>
      </c>
      <c r="H1149" t="s">
        <v>6845</v>
      </c>
      <c r="I1149" s="110">
        <v>0</v>
      </c>
      <c r="J1149" s="110">
        <v>0</v>
      </c>
      <c r="K1149" s="110">
        <v>0</v>
      </c>
      <c r="L1149" s="110">
        <v>0</v>
      </c>
      <c r="M1149" s="110">
        <v>0</v>
      </c>
      <c r="N1149" s="110">
        <v>0</v>
      </c>
    </row>
    <row r="1150" spans="1:14" x14ac:dyDescent="0.25">
      <c r="A1150">
        <v>180119</v>
      </c>
      <c r="B1150" t="s">
        <v>5524</v>
      </c>
      <c r="C1150" s="74">
        <v>14</v>
      </c>
      <c r="D1150" t="s">
        <v>6846</v>
      </c>
      <c r="E1150" t="s">
        <v>1302</v>
      </c>
      <c r="F1150" t="s">
        <v>6847</v>
      </c>
      <c r="G1150" t="s">
        <v>101</v>
      </c>
      <c r="H1150" t="s">
        <v>6848</v>
      </c>
      <c r="I1150" s="110">
        <v>0</v>
      </c>
      <c r="J1150" s="110">
        <v>0</v>
      </c>
      <c r="K1150" s="110">
        <v>0</v>
      </c>
      <c r="L1150" s="110">
        <v>0</v>
      </c>
      <c r="M1150" s="110">
        <v>0</v>
      </c>
      <c r="N1150" s="110">
        <v>0</v>
      </c>
    </row>
    <row r="1151" spans="1:14" x14ac:dyDescent="0.25">
      <c r="A1151">
        <v>180120</v>
      </c>
      <c r="B1151" t="s">
        <v>5524</v>
      </c>
      <c r="C1151" s="74">
        <v>14</v>
      </c>
      <c r="D1151" t="s">
        <v>6849</v>
      </c>
      <c r="E1151" t="s">
        <v>6850</v>
      </c>
      <c r="F1151" t="s">
        <v>6851</v>
      </c>
      <c r="G1151" t="s">
        <v>101</v>
      </c>
      <c r="H1151" t="s">
        <v>6852</v>
      </c>
      <c r="I1151" s="110">
        <v>0</v>
      </c>
      <c r="J1151" s="110">
        <v>0</v>
      </c>
      <c r="K1151" s="110">
        <v>0</v>
      </c>
      <c r="L1151" s="110">
        <v>0</v>
      </c>
      <c r="M1151" s="110">
        <v>0</v>
      </c>
      <c r="N1151" s="110">
        <v>0</v>
      </c>
    </row>
    <row r="1152" spans="1:14" x14ac:dyDescent="0.25">
      <c r="A1152">
        <v>180122</v>
      </c>
      <c r="B1152" t="s">
        <v>5524</v>
      </c>
      <c r="C1152" s="74">
        <v>14</v>
      </c>
      <c r="D1152" t="s">
        <v>6853</v>
      </c>
      <c r="E1152" t="s">
        <v>6854</v>
      </c>
      <c r="F1152" t="s">
        <v>6855</v>
      </c>
      <c r="G1152" t="s">
        <v>101</v>
      </c>
      <c r="H1152" t="s">
        <v>6856</v>
      </c>
      <c r="I1152" s="110">
        <v>0</v>
      </c>
      <c r="J1152" s="110">
        <v>0</v>
      </c>
      <c r="K1152" s="110">
        <v>0</v>
      </c>
      <c r="L1152" s="110">
        <v>0</v>
      </c>
      <c r="M1152" s="110">
        <v>0</v>
      </c>
      <c r="N1152" s="110">
        <v>0</v>
      </c>
    </row>
    <row r="1153" spans="1:14" x14ac:dyDescent="0.25">
      <c r="A1153">
        <v>180123</v>
      </c>
      <c r="B1153" t="s">
        <v>5524</v>
      </c>
      <c r="C1153" s="74">
        <v>14</v>
      </c>
      <c r="D1153" t="s">
        <v>501</v>
      </c>
      <c r="E1153" t="s">
        <v>1598</v>
      </c>
      <c r="F1153" t="s">
        <v>1599</v>
      </c>
      <c r="G1153" t="s">
        <v>101</v>
      </c>
      <c r="H1153" t="s">
        <v>178</v>
      </c>
      <c r="I1153" s="110">
        <v>7506.4</v>
      </c>
      <c r="J1153" s="110">
        <v>0</v>
      </c>
      <c r="K1153" s="110">
        <v>1005</v>
      </c>
      <c r="L1153" s="110">
        <v>628</v>
      </c>
      <c r="M1153" s="110">
        <v>0</v>
      </c>
      <c r="N1153" s="110">
        <v>0</v>
      </c>
    </row>
    <row r="1154" spans="1:14" x14ac:dyDescent="0.25">
      <c r="A1154">
        <v>180125</v>
      </c>
      <c r="B1154" t="s">
        <v>5524</v>
      </c>
      <c r="C1154" s="74">
        <v>14</v>
      </c>
      <c r="D1154" t="s">
        <v>1600</v>
      </c>
      <c r="E1154" t="s">
        <v>1601</v>
      </c>
      <c r="F1154" t="s">
        <v>1602</v>
      </c>
      <c r="G1154" t="s">
        <v>101</v>
      </c>
      <c r="H1154" t="s">
        <v>1603</v>
      </c>
      <c r="I1154" s="110">
        <v>0</v>
      </c>
      <c r="J1154" s="110">
        <v>0</v>
      </c>
      <c r="K1154" s="110">
        <v>802</v>
      </c>
      <c r="L1154" s="110">
        <v>350</v>
      </c>
      <c r="M1154" s="110">
        <v>720</v>
      </c>
      <c r="N1154" s="110">
        <v>205</v>
      </c>
    </row>
    <row r="1155" spans="1:14" x14ac:dyDescent="0.25">
      <c r="A1155">
        <v>180126</v>
      </c>
      <c r="B1155" t="s">
        <v>5524</v>
      </c>
      <c r="C1155" s="74">
        <v>14</v>
      </c>
      <c r="D1155" t="s">
        <v>6857</v>
      </c>
      <c r="E1155" t="s">
        <v>6858</v>
      </c>
      <c r="F1155" t="s">
        <v>6859</v>
      </c>
      <c r="G1155" t="s">
        <v>101</v>
      </c>
      <c r="H1155" t="s">
        <v>6860</v>
      </c>
      <c r="I1155" s="110">
        <v>0</v>
      </c>
      <c r="J1155" s="110">
        <v>0</v>
      </c>
      <c r="K1155" s="110">
        <v>0</v>
      </c>
      <c r="L1155" s="110">
        <v>0</v>
      </c>
      <c r="M1155" s="110">
        <v>0</v>
      </c>
      <c r="N1155" s="110">
        <v>0</v>
      </c>
    </row>
    <row r="1156" spans="1:14" x14ac:dyDescent="0.25">
      <c r="A1156">
        <v>180129</v>
      </c>
      <c r="B1156" t="s">
        <v>5524</v>
      </c>
      <c r="C1156" s="74">
        <v>14</v>
      </c>
      <c r="D1156" t="s">
        <v>6861</v>
      </c>
      <c r="E1156" t="s">
        <v>6862</v>
      </c>
      <c r="F1156" t="s">
        <v>1605</v>
      </c>
      <c r="G1156" t="s">
        <v>101</v>
      </c>
      <c r="H1156" t="s">
        <v>6863</v>
      </c>
      <c r="I1156" s="110">
        <v>0</v>
      </c>
      <c r="J1156" s="110">
        <v>0</v>
      </c>
      <c r="K1156" s="110">
        <v>0</v>
      </c>
      <c r="L1156" s="110">
        <v>0</v>
      </c>
      <c r="M1156" s="110">
        <v>0</v>
      </c>
      <c r="N1156" s="110">
        <v>0</v>
      </c>
    </row>
    <row r="1157" spans="1:14" x14ac:dyDescent="0.25">
      <c r="A1157">
        <v>180130</v>
      </c>
      <c r="B1157" t="s">
        <v>5524</v>
      </c>
      <c r="C1157" s="74">
        <v>14</v>
      </c>
      <c r="D1157" t="s">
        <v>501</v>
      </c>
      <c r="E1157" t="s">
        <v>1604</v>
      </c>
      <c r="F1157" t="s">
        <v>1605</v>
      </c>
      <c r="G1157" t="s">
        <v>101</v>
      </c>
      <c r="H1157" t="s">
        <v>1606</v>
      </c>
      <c r="I1157" s="110">
        <v>22458.26</v>
      </c>
      <c r="J1157" s="110">
        <v>0</v>
      </c>
      <c r="K1157" s="110">
        <v>1298</v>
      </c>
      <c r="L1157" s="110">
        <v>325</v>
      </c>
      <c r="M1157" s="110">
        <v>300</v>
      </c>
      <c r="N1157" s="110">
        <v>500</v>
      </c>
    </row>
    <row r="1158" spans="1:14" x14ac:dyDescent="0.25">
      <c r="A1158">
        <v>180131</v>
      </c>
      <c r="B1158" t="s">
        <v>5524</v>
      </c>
      <c r="C1158" s="74">
        <v>14</v>
      </c>
      <c r="D1158" t="s">
        <v>4845</v>
      </c>
      <c r="E1158" t="s">
        <v>6864</v>
      </c>
      <c r="F1158" t="s">
        <v>1605</v>
      </c>
      <c r="G1158" t="s">
        <v>101</v>
      </c>
      <c r="H1158" t="s">
        <v>6865</v>
      </c>
      <c r="I1158" s="110">
        <v>8000</v>
      </c>
      <c r="J1158" s="110">
        <v>0</v>
      </c>
      <c r="K1158" s="110">
        <v>0</v>
      </c>
      <c r="L1158" s="110">
        <v>0</v>
      </c>
      <c r="M1158" s="110">
        <v>0</v>
      </c>
      <c r="N1158" s="110">
        <v>0</v>
      </c>
    </row>
    <row r="1159" spans="1:14" x14ac:dyDescent="0.25">
      <c r="A1159">
        <v>180132</v>
      </c>
      <c r="B1159" t="s">
        <v>5524</v>
      </c>
      <c r="C1159" s="74">
        <v>14</v>
      </c>
      <c r="D1159" t="s">
        <v>1607</v>
      </c>
      <c r="E1159" t="s">
        <v>1608</v>
      </c>
      <c r="F1159" t="s">
        <v>1605</v>
      </c>
      <c r="G1159" t="s">
        <v>101</v>
      </c>
      <c r="H1159" t="s">
        <v>1609</v>
      </c>
      <c r="I1159" s="110">
        <v>0</v>
      </c>
      <c r="J1159" s="110">
        <v>0</v>
      </c>
      <c r="K1159" s="110">
        <v>558</v>
      </c>
      <c r="L1159" s="110">
        <v>544</v>
      </c>
      <c r="M1159" s="110">
        <v>0</v>
      </c>
      <c r="N1159" s="110">
        <v>0</v>
      </c>
    </row>
    <row r="1160" spans="1:14" x14ac:dyDescent="0.25">
      <c r="A1160">
        <v>180133</v>
      </c>
      <c r="B1160" t="s">
        <v>5524</v>
      </c>
      <c r="C1160" s="74">
        <v>14</v>
      </c>
      <c r="D1160" t="s">
        <v>1610</v>
      </c>
      <c r="E1160" t="s">
        <v>1611</v>
      </c>
      <c r="F1160" t="s">
        <v>1538</v>
      </c>
      <c r="G1160" t="s">
        <v>101</v>
      </c>
      <c r="H1160" t="s">
        <v>475</v>
      </c>
      <c r="I1160" s="110">
        <v>395</v>
      </c>
      <c r="J1160" s="110">
        <v>0</v>
      </c>
      <c r="K1160" s="110">
        <v>110</v>
      </c>
      <c r="L1160" s="110">
        <v>0</v>
      </c>
      <c r="M1160" s="110">
        <v>0</v>
      </c>
      <c r="N1160" s="110">
        <v>0</v>
      </c>
    </row>
    <row r="1161" spans="1:14" x14ac:dyDescent="0.25">
      <c r="A1161">
        <v>180134</v>
      </c>
      <c r="B1161" t="s">
        <v>5524</v>
      </c>
      <c r="C1161" s="74">
        <v>14</v>
      </c>
      <c r="D1161" t="s">
        <v>6866</v>
      </c>
      <c r="E1161" t="s">
        <v>6867</v>
      </c>
      <c r="F1161" t="s">
        <v>6868</v>
      </c>
      <c r="G1161" t="s">
        <v>101</v>
      </c>
      <c r="H1161" t="s">
        <v>6869</v>
      </c>
      <c r="I1161" s="110">
        <v>0</v>
      </c>
      <c r="J1161" s="110">
        <v>0</v>
      </c>
      <c r="K1161" s="110">
        <v>0</v>
      </c>
      <c r="L1161" s="110">
        <v>0</v>
      </c>
      <c r="M1161" s="110">
        <v>0</v>
      </c>
      <c r="N1161" s="110">
        <v>0</v>
      </c>
    </row>
    <row r="1162" spans="1:14" x14ac:dyDescent="0.25">
      <c r="A1162">
        <v>180135</v>
      </c>
      <c r="B1162" t="s">
        <v>5524</v>
      </c>
      <c r="C1162" s="74">
        <v>14</v>
      </c>
      <c r="D1162" t="s">
        <v>4455</v>
      </c>
      <c r="E1162" t="s">
        <v>1437</v>
      </c>
      <c r="F1162" t="s">
        <v>1359</v>
      </c>
      <c r="G1162" t="s">
        <v>101</v>
      </c>
      <c r="H1162" t="s">
        <v>6870</v>
      </c>
      <c r="I1162" s="110">
        <v>0</v>
      </c>
      <c r="J1162" s="110">
        <v>0</v>
      </c>
      <c r="K1162" s="110">
        <v>0</v>
      </c>
      <c r="L1162" s="110">
        <v>0</v>
      </c>
      <c r="M1162" s="110">
        <v>206</v>
      </c>
      <c r="N1162" s="110">
        <v>0</v>
      </c>
    </row>
    <row r="1163" spans="1:14" x14ac:dyDescent="0.25">
      <c r="A1163">
        <v>180136</v>
      </c>
      <c r="B1163" t="s">
        <v>5524</v>
      </c>
      <c r="C1163" s="74">
        <v>14</v>
      </c>
      <c r="D1163" t="s">
        <v>501</v>
      </c>
      <c r="E1163" t="s">
        <v>1612</v>
      </c>
      <c r="F1163" t="s">
        <v>1613</v>
      </c>
      <c r="G1163" t="s">
        <v>101</v>
      </c>
      <c r="H1163" t="s">
        <v>1614</v>
      </c>
      <c r="I1163" s="110">
        <v>12905.09</v>
      </c>
      <c r="J1163" s="110">
        <v>0</v>
      </c>
      <c r="K1163" s="110">
        <v>0</v>
      </c>
      <c r="L1163" s="110">
        <v>0</v>
      </c>
      <c r="M1163" s="110">
        <v>0</v>
      </c>
      <c r="N1163" s="110">
        <v>0</v>
      </c>
    </row>
    <row r="1164" spans="1:14" x14ac:dyDescent="0.25">
      <c r="A1164">
        <v>180137</v>
      </c>
      <c r="B1164" t="s">
        <v>5524</v>
      </c>
      <c r="C1164" s="74">
        <v>14</v>
      </c>
      <c r="D1164" t="s">
        <v>1258</v>
      </c>
      <c r="E1164" t="s">
        <v>6871</v>
      </c>
      <c r="F1164" t="s">
        <v>6872</v>
      </c>
      <c r="G1164" t="s">
        <v>101</v>
      </c>
      <c r="H1164" t="s">
        <v>6873</v>
      </c>
      <c r="I1164" s="110">
        <v>0</v>
      </c>
      <c r="J1164" s="110">
        <v>0</v>
      </c>
      <c r="K1164" s="110">
        <v>0</v>
      </c>
      <c r="L1164" s="110">
        <v>0</v>
      </c>
      <c r="M1164" s="110">
        <v>0</v>
      </c>
      <c r="N1164" s="110">
        <v>0</v>
      </c>
    </row>
    <row r="1165" spans="1:14" x14ac:dyDescent="0.25">
      <c r="A1165">
        <v>180140</v>
      </c>
      <c r="B1165" t="s">
        <v>5524</v>
      </c>
      <c r="C1165" s="74">
        <v>14</v>
      </c>
      <c r="D1165" t="s">
        <v>1615</v>
      </c>
      <c r="E1165" t="s">
        <v>1616</v>
      </c>
      <c r="F1165" t="s">
        <v>1617</v>
      </c>
      <c r="G1165" t="s">
        <v>101</v>
      </c>
      <c r="H1165" t="s">
        <v>1618</v>
      </c>
      <c r="I1165" s="110">
        <v>2200</v>
      </c>
      <c r="J1165" s="110">
        <v>0</v>
      </c>
      <c r="K1165" s="110">
        <v>97</v>
      </c>
      <c r="L1165" s="110">
        <v>95</v>
      </c>
      <c r="M1165" s="110">
        <v>0</v>
      </c>
      <c r="N1165" s="110">
        <v>0</v>
      </c>
    </row>
    <row r="1166" spans="1:14" x14ac:dyDescent="0.25">
      <c r="A1166">
        <v>180141</v>
      </c>
      <c r="B1166" t="s">
        <v>5524</v>
      </c>
      <c r="C1166" s="74">
        <v>14</v>
      </c>
      <c r="D1166" t="s">
        <v>1619</v>
      </c>
      <c r="E1166" t="s">
        <v>1620</v>
      </c>
      <c r="F1166" t="s">
        <v>1621</v>
      </c>
      <c r="G1166" t="s">
        <v>101</v>
      </c>
      <c r="H1166" t="s">
        <v>1622</v>
      </c>
      <c r="I1166" s="110">
        <v>0</v>
      </c>
      <c r="J1166" s="110">
        <v>0</v>
      </c>
      <c r="K1166" s="110">
        <v>75</v>
      </c>
      <c r="L1166" s="110">
        <v>37</v>
      </c>
      <c r="M1166" s="110">
        <v>45</v>
      </c>
      <c r="N1166" s="110">
        <v>0</v>
      </c>
    </row>
    <row r="1167" spans="1:14" x14ac:dyDescent="0.25">
      <c r="A1167">
        <v>150134</v>
      </c>
      <c r="B1167" t="s">
        <v>5523</v>
      </c>
      <c r="C1167" s="74">
        <v>12</v>
      </c>
      <c r="D1167" t="s">
        <v>1445</v>
      </c>
      <c r="E1167" t="s">
        <v>6874</v>
      </c>
      <c r="F1167" t="s">
        <v>1038</v>
      </c>
      <c r="G1167" t="s">
        <v>104</v>
      </c>
      <c r="H1167" t="s">
        <v>6875</v>
      </c>
      <c r="I1167" s="110">
        <v>0</v>
      </c>
      <c r="J1167" s="110">
        <v>0</v>
      </c>
      <c r="K1167" s="110">
        <v>0</v>
      </c>
      <c r="L1167" s="110">
        <v>0</v>
      </c>
      <c r="M1167" s="110">
        <v>0</v>
      </c>
      <c r="N1167" s="110">
        <v>0</v>
      </c>
    </row>
    <row r="1168" spans="1:14" x14ac:dyDescent="0.25">
      <c r="A1168">
        <v>180144</v>
      </c>
      <c r="B1168" t="s">
        <v>5524</v>
      </c>
      <c r="C1168" s="74">
        <v>14</v>
      </c>
      <c r="D1168" t="s">
        <v>501</v>
      </c>
      <c r="E1168" t="s">
        <v>1623</v>
      </c>
      <c r="F1168" t="s">
        <v>1624</v>
      </c>
      <c r="G1168" t="s">
        <v>101</v>
      </c>
      <c r="H1168" t="s">
        <v>1625</v>
      </c>
      <c r="I1168" s="110">
        <v>13509.99</v>
      </c>
      <c r="J1168" s="110">
        <v>0</v>
      </c>
      <c r="K1168" s="110">
        <v>598</v>
      </c>
      <c r="L1168" s="110">
        <v>619</v>
      </c>
      <c r="M1168" s="110">
        <v>100</v>
      </c>
      <c r="N1168" s="110">
        <v>0</v>
      </c>
    </row>
    <row r="1169" spans="1:14" x14ac:dyDescent="0.25">
      <c r="A1169">
        <v>180145</v>
      </c>
      <c r="B1169" t="s">
        <v>5524</v>
      </c>
      <c r="C1169" s="74">
        <v>14</v>
      </c>
      <c r="D1169" t="s">
        <v>867</v>
      </c>
      <c r="E1169" t="s">
        <v>567</v>
      </c>
      <c r="F1169" t="s">
        <v>1624</v>
      </c>
      <c r="G1169" t="s">
        <v>101</v>
      </c>
      <c r="H1169" t="s">
        <v>6876</v>
      </c>
      <c r="I1169" s="110">
        <v>0</v>
      </c>
      <c r="J1169" s="110">
        <v>0</v>
      </c>
      <c r="K1169" s="110">
        <v>0</v>
      </c>
      <c r="L1169" s="110">
        <v>0</v>
      </c>
      <c r="M1169" s="110">
        <v>100</v>
      </c>
      <c r="N1169" s="110">
        <v>0</v>
      </c>
    </row>
    <row r="1170" spans="1:14" x14ac:dyDescent="0.25">
      <c r="A1170">
        <v>180146</v>
      </c>
      <c r="B1170" t="s">
        <v>5524</v>
      </c>
      <c r="C1170" s="74">
        <v>14</v>
      </c>
      <c r="D1170" t="s">
        <v>501</v>
      </c>
      <c r="E1170" t="s">
        <v>6877</v>
      </c>
      <c r="F1170" t="s">
        <v>1101</v>
      </c>
      <c r="G1170" t="s">
        <v>101</v>
      </c>
      <c r="H1170" t="s">
        <v>6878</v>
      </c>
      <c r="I1170" s="110">
        <v>0</v>
      </c>
      <c r="J1170" s="110">
        <v>0</v>
      </c>
      <c r="K1170" s="110">
        <v>0</v>
      </c>
      <c r="L1170" s="110">
        <v>0</v>
      </c>
      <c r="M1170" s="110">
        <v>0</v>
      </c>
      <c r="N1170" s="110">
        <v>0</v>
      </c>
    </row>
    <row r="1171" spans="1:14" x14ac:dyDescent="0.25">
      <c r="A1171">
        <v>180148</v>
      </c>
      <c r="B1171" t="s">
        <v>5524</v>
      </c>
      <c r="C1171" s="74">
        <v>14</v>
      </c>
      <c r="D1171" t="s">
        <v>1626</v>
      </c>
      <c r="E1171" t="s">
        <v>1627</v>
      </c>
      <c r="F1171" t="s">
        <v>1628</v>
      </c>
      <c r="G1171" t="s">
        <v>101</v>
      </c>
      <c r="H1171" t="s">
        <v>1629</v>
      </c>
      <c r="I1171" s="110">
        <v>6875</v>
      </c>
      <c r="J1171" s="110">
        <v>0</v>
      </c>
      <c r="K1171" s="110">
        <v>0</v>
      </c>
      <c r="L1171" s="110">
        <v>3</v>
      </c>
      <c r="M1171" s="110">
        <v>0</v>
      </c>
      <c r="N1171" s="110">
        <v>0</v>
      </c>
    </row>
    <row r="1172" spans="1:14" x14ac:dyDescent="0.25">
      <c r="A1172">
        <v>180149</v>
      </c>
      <c r="B1172" t="s">
        <v>5524</v>
      </c>
      <c r="C1172" s="74">
        <v>14</v>
      </c>
      <c r="D1172" t="s">
        <v>1630</v>
      </c>
      <c r="E1172" t="s">
        <v>1631</v>
      </c>
      <c r="F1172" t="s">
        <v>1628</v>
      </c>
      <c r="G1172" t="s">
        <v>101</v>
      </c>
      <c r="H1172" t="s">
        <v>1632</v>
      </c>
      <c r="I1172" s="110">
        <v>600</v>
      </c>
      <c r="J1172" s="110">
        <v>0</v>
      </c>
      <c r="K1172" s="110">
        <v>300</v>
      </c>
      <c r="L1172" s="110">
        <v>0</v>
      </c>
      <c r="M1172" s="110">
        <v>0</v>
      </c>
      <c r="N1172" s="110">
        <v>0</v>
      </c>
    </row>
    <row r="1173" spans="1:14" x14ac:dyDescent="0.25">
      <c r="A1173">
        <v>180151</v>
      </c>
      <c r="B1173" t="s">
        <v>5524</v>
      </c>
      <c r="C1173" s="74">
        <v>14</v>
      </c>
      <c r="D1173" t="s">
        <v>728</v>
      </c>
      <c r="E1173" t="s">
        <v>1633</v>
      </c>
      <c r="F1173" t="s">
        <v>1628</v>
      </c>
      <c r="G1173" t="s">
        <v>101</v>
      </c>
      <c r="H1173" t="s">
        <v>1634</v>
      </c>
      <c r="I1173" s="110">
        <v>60874.05</v>
      </c>
      <c r="J1173" s="110">
        <v>0</v>
      </c>
      <c r="K1173" s="110">
        <v>0</v>
      </c>
      <c r="L1173" s="110">
        <v>0</v>
      </c>
      <c r="M1173" s="110">
        <v>0</v>
      </c>
      <c r="N1173" s="110">
        <v>0</v>
      </c>
    </row>
    <row r="1174" spans="1:14" x14ac:dyDescent="0.25">
      <c r="A1174">
        <v>180152</v>
      </c>
      <c r="B1174" t="s">
        <v>5524</v>
      </c>
      <c r="C1174" s="74">
        <v>14</v>
      </c>
      <c r="D1174" t="s">
        <v>1532</v>
      </c>
      <c r="E1174" t="s">
        <v>1635</v>
      </c>
      <c r="F1174" t="s">
        <v>1628</v>
      </c>
      <c r="G1174" t="s">
        <v>101</v>
      </c>
      <c r="H1174" t="s">
        <v>1636</v>
      </c>
      <c r="I1174" s="110">
        <v>59137</v>
      </c>
      <c r="J1174" s="110">
        <v>0</v>
      </c>
      <c r="K1174" s="110">
        <v>0</v>
      </c>
      <c r="L1174" s="110">
        <v>0</v>
      </c>
      <c r="M1174" s="110">
        <v>0</v>
      </c>
      <c r="N1174" s="110">
        <v>50</v>
      </c>
    </row>
    <row r="1175" spans="1:14" x14ac:dyDescent="0.25">
      <c r="A1175">
        <v>180153</v>
      </c>
      <c r="B1175" t="s">
        <v>5524</v>
      </c>
      <c r="C1175" s="74">
        <v>14</v>
      </c>
      <c r="D1175" t="s">
        <v>6879</v>
      </c>
      <c r="E1175" t="s">
        <v>6880</v>
      </c>
      <c r="F1175" t="s">
        <v>1628</v>
      </c>
      <c r="G1175" t="s">
        <v>101</v>
      </c>
      <c r="H1175" t="s">
        <v>6881</v>
      </c>
      <c r="I1175" s="110">
        <v>0</v>
      </c>
      <c r="J1175" s="110">
        <v>0</v>
      </c>
      <c r="K1175" s="110">
        <v>0</v>
      </c>
      <c r="L1175" s="110">
        <v>0</v>
      </c>
      <c r="M1175" s="110">
        <v>0</v>
      </c>
      <c r="N1175" s="110">
        <v>0</v>
      </c>
    </row>
    <row r="1176" spans="1:14" x14ac:dyDescent="0.25">
      <c r="A1176">
        <v>180154</v>
      </c>
      <c r="B1176" t="s">
        <v>5524</v>
      </c>
      <c r="C1176" s="74">
        <v>14</v>
      </c>
      <c r="D1176" t="s">
        <v>1637</v>
      </c>
      <c r="E1176" t="s">
        <v>1638</v>
      </c>
      <c r="F1176" t="s">
        <v>1628</v>
      </c>
      <c r="G1176" t="s">
        <v>101</v>
      </c>
      <c r="H1176" t="s">
        <v>1639</v>
      </c>
      <c r="I1176" s="110">
        <v>500</v>
      </c>
      <c r="J1176" s="110">
        <v>0</v>
      </c>
      <c r="K1176" s="110">
        <v>375</v>
      </c>
      <c r="L1176" s="110">
        <v>65</v>
      </c>
      <c r="M1176" s="110">
        <v>194</v>
      </c>
      <c r="N1176" s="110">
        <v>200</v>
      </c>
    </row>
    <row r="1177" spans="1:14" x14ac:dyDescent="0.25">
      <c r="A1177">
        <v>180155</v>
      </c>
      <c r="B1177" t="s">
        <v>5524</v>
      </c>
      <c r="C1177" s="74">
        <v>14</v>
      </c>
      <c r="D1177" t="s">
        <v>6882</v>
      </c>
      <c r="E1177" t="s">
        <v>6883</v>
      </c>
      <c r="F1177" t="s">
        <v>1628</v>
      </c>
      <c r="G1177" t="s">
        <v>101</v>
      </c>
      <c r="H1177" t="s">
        <v>6884</v>
      </c>
      <c r="I1177" s="110">
        <v>0</v>
      </c>
      <c r="J1177" s="110">
        <v>0</v>
      </c>
      <c r="K1177" s="110">
        <v>0</v>
      </c>
      <c r="L1177" s="110">
        <v>0</v>
      </c>
      <c r="M1177" s="110">
        <v>0</v>
      </c>
      <c r="N1177" s="110">
        <v>0</v>
      </c>
    </row>
    <row r="1178" spans="1:14" x14ac:dyDescent="0.25">
      <c r="A1178">
        <v>180156</v>
      </c>
      <c r="B1178" t="s">
        <v>5524</v>
      </c>
      <c r="C1178" s="74">
        <v>14</v>
      </c>
      <c r="D1178" t="s">
        <v>6885</v>
      </c>
      <c r="E1178" t="s">
        <v>6886</v>
      </c>
      <c r="F1178" t="s">
        <v>1700</v>
      </c>
      <c r="G1178" t="s">
        <v>101</v>
      </c>
      <c r="H1178" t="s">
        <v>6887</v>
      </c>
      <c r="I1178" s="110">
        <v>0</v>
      </c>
      <c r="J1178" s="110">
        <v>0</v>
      </c>
      <c r="K1178" s="110">
        <v>15</v>
      </c>
      <c r="L1178" s="110">
        <v>132</v>
      </c>
      <c r="M1178" s="110">
        <v>135</v>
      </c>
      <c r="N1178" s="110">
        <v>0</v>
      </c>
    </row>
    <row r="1179" spans="1:14" x14ac:dyDescent="0.25">
      <c r="A1179">
        <v>180157</v>
      </c>
      <c r="B1179" t="s">
        <v>5524</v>
      </c>
      <c r="C1179" s="74">
        <v>14</v>
      </c>
      <c r="D1179" t="s">
        <v>1640</v>
      </c>
      <c r="E1179" t="s">
        <v>1641</v>
      </c>
      <c r="F1179" t="s">
        <v>1628</v>
      </c>
      <c r="G1179" t="s">
        <v>101</v>
      </c>
      <c r="H1179" t="s">
        <v>1642</v>
      </c>
      <c r="I1179" s="110">
        <v>1872</v>
      </c>
      <c r="J1179" s="110">
        <v>0</v>
      </c>
      <c r="K1179" s="110">
        <v>0</v>
      </c>
      <c r="L1179" s="110">
        <v>0</v>
      </c>
      <c r="M1179" s="110">
        <v>0</v>
      </c>
      <c r="N1179" s="110">
        <v>0</v>
      </c>
    </row>
    <row r="1180" spans="1:14" x14ac:dyDescent="0.25">
      <c r="A1180">
        <v>180158</v>
      </c>
      <c r="B1180" t="s">
        <v>5524</v>
      </c>
      <c r="C1180" s="74">
        <v>14</v>
      </c>
      <c r="D1180" t="s">
        <v>6888</v>
      </c>
      <c r="E1180" t="s">
        <v>6889</v>
      </c>
      <c r="F1180" t="s">
        <v>1628</v>
      </c>
      <c r="G1180" t="s">
        <v>101</v>
      </c>
      <c r="H1180" t="s">
        <v>6890</v>
      </c>
      <c r="I1180" s="110">
        <v>0</v>
      </c>
      <c r="J1180" s="110">
        <v>0</v>
      </c>
      <c r="K1180" s="110">
        <v>0</v>
      </c>
      <c r="L1180" s="110">
        <v>0</v>
      </c>
      <c r="M1180" s="110">
        <v>0</v>
      </c>
      <c r="N1180" s="110">
        <v>0</v>
      </c>
    </row>
    <row r="1181" spans="1:14" x14ac:dyDescent="0.25">
      <c r="A1181">
        <v>180159</v>
      </c>
      <c r="B1181" t="s">
        <v>5524</v>
      </c>
      <c r="C1181" s="74">
        <v>14</v>
      </c>
      <c r="D1181" t="s">
        <v>1643</v>
      </c>
      <c r="E1181" t="s">
        <v>1644</v>
      </c>
      <c r="F1181" t="s">
        <v>1628</v>
      </c>
      <c r="G1181" t="s">
        <v>101</v>
      </c>
      <c r="H1181" t="s">
        <v>1645</v>
      </c>
      <c r="I1181" s="110">
        <v>4892.5</v>
      </c>
      <c r="J1181" s="110">
        <v>0</v>
      </c>
      <c r="K1181" s="110">
        <v>501</v>
      </c>
      <c r="L1181" s="110">
        <v>209</v>
      </c>
      <c r="M1181" s="110">
        <v>442</v>
      </c>
      <c r="N1181" s="110">
        <v>621</v>
      </c>
    </row>
    <row r="1182" spans="1:14" x14ac:dyDescent="0.25">
      <c r="A1182">
        <v>180161</v>
      </c>
      <c r="B1182" t="s">
        <v>5524</v>
      </c>
      <c r="C1182" s="74">
        <v>14</v>
      </c>
      <c r="D1182" t="s">
        <v>501</v>
      </c>
      <c r="E1182" t="s">
        <v>1437</v>
      </c>
      <c r="F1182" t="s">
        <v>1646</v>
      </c>
      <c r="G1182" t="s">
        <v>101</v>
      </c>
      <c r="H1182" t="s">
        <v>1647</v>
      </c>
      <c r="I1182" s="110">
        <v>128.19999999999999</v>
      </c>
      <c r="J1182" s="110">
        <v>0</v>
      </c>
      <c r="K1182" s="110">
        <v>0</v>
      </c>
      <c r="L1182" s="110">
        <v>0</v>
      </c>
      <c r="M1182" s="110">
        <v>0</v>
      </c>
      <c r="N1182" s="110">
        <v>0</v>
      </c>
    </row>
    <row r="1183" spans="1:14" x14ac:dyDescent="0.25">
      <c r="A1183">
        <v>180167</v>
      </c>
      <c r="B1183" t="s">
        <v>5524</v>
      </c>
      <c r="C1183" s="74">
        <v>14</v>
      </c>
      <c r="D1183" t="s">
        <v>1648</v>
      </c>
      <c r="E1183" t="s">
        <v>1649</v>
      </c>
      <c r="F1183" t="s">
        <v>1650</v>
      </c>
      <c r="G1183" t="s">
        <v>101</v>
      </c>
      <c r="H1183" t="s">
        <v>1651</v>
      </c>
      <c r="I1183" s="110">
        <v>42434.7</v>
      </c>
      <c r="J1183" s="110">
        <v>216.43</v>
      </c>
      <c r="K1183" s="110">
        <v>3348.85</v>
      </c>
      <c r="L1183" s="110">
        <v>1396</v>
      </c>
      <c r="M1183" s="110">
        <v>0</v>
      </c>
      <c r="N1183" s="110">
        <v>0</v>
      </c>
    </row>
    <row r="1184" spans="1:14" x14ac:dyDescent="0.25">
      <c r="A1184">
        <v>180171</v>
      </c>
      <c r="B1184" t="s">
        <v>5524</v>
      </c>
      <c r="C1184" s="74">
        <v>14</v>
      </c>
      <c r="D1184" t="s">
        <v>1652</v>
      </c>
      <c r="E1184" t="s">
        <v>1653</v>
      </c>
      <c r="F1184" t="s">
        <v>1650</v>
      </c>
      <c r="G1184" t="s">
        <v>101</v>
      </c>
      <c r="H1184" t="s">
        <v>1654</v>
      </c>
      <c r="I1184" s="110">
        <v>7000</v>
      </c>
      <c r="J1184" s="110">
        <v>0</v>
      </c>
      <c r="K1184" s="110">
        <v>200</v>
      </c>
      <c r="L1184" s="110">
        <v>0</v>
      </c>
      <c r="M1184" s="110">
        <v>0</v>
      </c>
      <c r="N1184" s="110">
        <v>100</v>
      </c>
    </row>
    <row r="1185" spans="1:14" x14ac:dyDescent="0.25">
      <c r="A1185">
        <v>180174</v>
      </c>
      <c r="B1185" t="s">
        <v>5524</v>
      </c>
      <c r="C1185" s="74">
        <v>14</v>
      </c>
      <c r="D1185" t="s">
        <v>6891</v>
      </c>
      <c r="E1185" t="s">
        <v>6892</v>
      </c>
      <c r="F1185" t="s">
        <v>1650</v>
      </c>
      <c r="G1185" t="s">
        <v>101</v>
      </c>
      <c r="H1185" t="s">
        <v>6893</v>
      </c>
      <c r="I1185" s="110">
        <v>0</v>
      </c>
      <c r="J1185" s="110">
        <v>0</v>
      </c>
      <c r="K1185" s="110">
        <v>400</v>
      </c>
      <c r="L1185" s="110">
        <v>400</v>
      </c>
      <c r="M1185" s="110">
        <v>400</v>
      </c>
      <c r="N1185" s="110">
        <v>400</v>
      </c>
    </row>
    <row r="1186" spans="1:14" x14ac:dyDescent="0.25">
      <c r="A1186">
        <v>180175</v>
      </c>
      <c r="B1186" t="s">
        <v>5524</v>
      </c>
      <c r="C1186" s="74">
        <v>14</v>
      </c>
      <c r="D1186" t="s">
        <v>6894</v>
      </c>
      <c r="E1186" t="s">
        <v>6895</v>
      </c>
      <c r="F1186" t="s">
        <v>1650</v>
      </c>
      <c r="G1186" t="s">
        <v>101</v>
      </c>
      <c r="H1186" t="s">
        <v>6896</v>
      </c>
      <c r="I1186" s="110">
        <v>0</v>
      </c>
      <c r="J1186" s="110">
        <v>0</v>
      </c>
      <c r="K1186" s="110">
        <v>0</v>
      </c>
      <c r="L1186" s="110">
        <v>0</v>
      </c>
      <c r="M1186" s="110">
        <v>0</v>
      </c>
      <c r="N1186" s="110">
        <v>0</v>
      </c>
    </row>
    <row r="1187" spans="1:14" x14ac:dyDescent="0.25">
      <c r="A1187">
        <v>180176</v>
      </c>
      <c r="B1187" t="s">
        <v>5524</v>
      </c>
      <c r="C1187" s="74">
        <v>14</v>
      </c>
      <c r="D1187" t="s">
        <v>1655</v>
      </c>
      <c r="E1187" t="s">
        <v>1656</v>
      </c>
      <c r="F1187" t="s">
        <v>1650</v>
      </c>
      <c r="G1187" t="s">
        <v>101</v>
      </c>
      <c r="H1187" t="s">
        <v>1657</v>
      </c>
      <c r="I1187" s="110">
        <v>25545</v>
      </c>
      <c r="J1187" s="110">
        <v>0</v>
      </c>
      <c r="K1187" s="110">
        <v>0</v>
      </c>
      <c r="L1187" s="110">
        <v>0</v>
      </c>
      <c r="M1187" s="110">
        <v>0</v>
      </c>
      <c r="N1187" s="110">
        <v>0</v>
      </c>
    </row>
    <row r="1188" spans="1:14" x14ac:dyDescent="0.25">
      <c r="A1188">
        <v>180177</v>
      </c>
      <c r="B1188" t="s">
        <v>5524</v>
      </c>
      <c r="C1188" s="74">
        <v>14</v>
      </c>
      <c r="D1188" t="s">
        <v>1658</v>
      </c>
      <c r="E1188" t="s">
        <v>1659</v>
      </c>
      <c r="F1188" t="s">
        <v>1650</v>
      </c>
      <c r="G1188" t="s">
        <v>101</v>
      </c>
      <c r="H1188" t="s">
        <v>1660</v>
      </c>
      <c r="I1188" s="110">
        <v>0</v>
      </c>
      <c r="J1188" s="110">
        <v>0</v>
      </c>
      <c r="K1188" s="110">
        <v>25</v>
      </c>
      <c r="L1188" s="110">
        <v>25</v>
      </c>
      <c r="M1188" s="110">
        <v>0</v>
      </c>
      <c r="N1188" s="110">
        <v>0</v>
      </c>
    </row>
    <row r="1189" spans="1:14" x14ac:dyDescent="0.25">
      <c r="A1189">
        <v>180178</v>
      </c>
      <c r="B1189" t="s">
        <v>5524</v>
      </c>
      <c r="C1189" s="74">
        <v>14</v>
      </c>
      <c r="D1189" t="s">
        <v>6897</v>
      </c>
      <c r="E1189" t="s">
        <v>6898</v>
      </c>
      <c r="F1189" t="s">
        <v>1650</v>
      </c>
      <c r="G1189" t="s">
        <v>101</v>
      </c>
      <c r="H1189" t="s">
        <v>6899</v>
      </c>
      <c r="I1189" s="110">
        <v>0</v>
      </c>
      <c r="J1189" s="110">
        <v>0</v>
      </c>
      <c r="K1189" s="110">
        <v>0</v>
      </c>
      <c r="L1189" s="110">
        <v>0</v>
      </c>
      <c r="M1189" s="110">
        <v>0</v>
      </c>
      <c r="N1189" s="110">
        <v>0</v>
      </c>
    </row>
    <row r="1190" spans="1:14" x14ac:dyDescent="0.25">
      <c r="A1190">
        <v>180179</v>
      </c>
      <c r="B1190" t="s">
        <v>5524</v>
      </c>
      <c r="C1190" s="74">
        <v>14</v>
      </c>
      <c r="D1190" t="s">
        <v>1661</v>
      </c>
      <c r="E1190" t="s">
        <v>1662</v>
      </c>
      <c r="F1190" t="s">
        <v>1650</v>
      </c>
      <c r="G1190" t="s">
        <v>101</v>
      </c>
      <c r="H1190" t="s">
        <v>1663</v>
      </c>
      <c r="I1190" s="110">
        <v>2749.96</v>
      </c>
      <c r="J1190" s="110">
        <v>0</v>
      </c>
      <c r="K1190" s="110">
        <v>127</v>
      </c>
      <c r="L1190" s="110">
        <v>0</v>
      </c>
      <c r="M1190" s="110">
        <v>133</v>
      </c>
      <c r="N1190" s="110">
        <v>102</v>
      </c>
    </row>
    <row r="1191" spans="1:14" x14ac:dyDescent="0.25">
      <c r="A1191">
        <v>180180</v>
      </c>
      <c r="B1191" t="s">
        <v>5524</v>
      </c>
      <c r="C1191" s="74">
        <v>14</v>
      </c>
      <c r="D1191" t="s">
        <v>6900</v>
      </c>
      <c r="E1191" t="s">
        <v>6901</v>
      </c>
      <c r="F1191" t="s">
        <v>1650</v>
      </c>
      <c r="G1191" t="s">
        <v>101</v>
      </c>
      <c r="H1191" t="s">
        <v>6902</v>
      </c>
      <c r="I1191" s="110">
        <v>0</v>
      </c>
      <c r="J1191" s="110">
        <v>0</v>
      </c>
      <c r="K1191" s="110">
        <v>319.89999999999998</v>
      </c>
      <c r="L1191" s="110">
        <v>0</v>
      </c>
      <c r="M1191" s="110">
        <v>0</v>
      </c>
      <c r="N1191" s="110">
        <v>0</v>
      </c>
    </row>
    <row r="1192" spans="1:14" x14ac:dyDescent="0.25">
      <c r="A1192">
        <v>180181</v>
      </c>
      <c r="B1192" t="s">
        <v>5524</v>
      </c>
      <c r="C1192" s="74">
        <v>14</v>
      </c>
      <c r="D1192" t="s">
        <v>6903</v>
      </c>
      <c r="E1192" t="s">
        <v>6904</v>
      </c>
      <c r="F1192" t="s">
        <v>1650</v>
      </c>
      <c r="G1192" t="s">
        <v>101</v>
      </c>
      <c r="H1192" t="s">
        <v>6905</v>
      </c>
      <c r="I1192" s="110">
        <v>0</v>
      </c>
      <c r="J1192" s="110">
        <v>0</v>
      </c>
      <c r="K1192" s="110">
        <v>0</v>
      </c>
      <c r="L1192" s="110">
        <v>0</v>
      </c>
      <c r="M1192" s="110">
        <v>0</v>
      </c>
      <c r="N1192" s="110">
        <v>0</v>
      </c>
    </row>
    <row r="1193" spans="1:14" x14ac:dyDescent="0.25">
      <c r="A1193">
        <v>180183</v>
      </c>
      <c r="B1193" t="s">
        <v>5524</v>
      </c>
      <c r="C1193" s="74">
        <v>14</v>
      </c>
      <c r="D1193" t="s">
        <v>501</v>
      </c>
      <c r="E1193" t="s">
        <v>1664</v>
      </c>
      <c r="F1193" t="s">
        <v>1665</v>
      </c>
      <c r="G1193" t="s">
        <v>101</v>
      </c>
      <c r="H1193" t="s">
        <v>1666</v>
      </c>
      <c r="I1193" s="110">
        <v>22750</v>
      </c>
      <c r="J1193" s="110">
        <v>0</v>
      </c>
      <c r="K1193" s="110">
        <v>2593</v>
      </c>
      <c r="L1193" s="110">
        <v>1725</v>
      </c>
      <c r="M1193" s="110">
        <v>0</v>
      </c>
      <c r="N1193" s="110">
        <v>0</v>
      </c>
    </row>
    <row r="1194" spans="1:14" x14ac:dyDescent="0.25">
      <c r="A1194">
        <v>180185</v>
      </c>
      <c r="B1194" t="s">
        <v>5524</v>
      </c>
      <c r="C1194" s="74">
        <v>14</v>
      </c>
      <c r="D1194" t="s">
        <v>4309</v>
      </c>
      <c r="E1194" t="s">
        <v>6906</v>
      </c>
      <c r="F1194" t="s">
        <v>809</v>
      </c>
      <c r="G1194" t="s">
        <v>101</v>
      </c>
      <c r="H1194" t="s">
        <v>6907</v>
      </c>
      <c r="I1194" s="110">
        <v>0</v>
      </c>
      <c r="J1194" s="110">
        <v>0</v>
      </c>
      <c r="K1194" s="110">
        <v>0</v>
      </c>
      <c r="L1194" s="110">
        <v>0</v>
      </c>
      <c r="M1194" s="110">
        <v>0</v>
      </c>
      <c r="N1194" s="110">
        <v>0</v>
      </c>
    </row>
    <row r="1195" spans="1:14" x14ac:dyDescent="0.25">
      <c r="A1195">
        <v>180187</v>
      </c>
      <c r="B1195" t="s">
        <v>5524</v>
      </c>
      <c r="C1195" s="74">
        <v>14</v>
      </c>
      <c r="D1195" t="s">
        <v>501</v>
      </c>
      <c r="E1195" t="s">
        <v>1667</v>
      </c>
      <c r="F1195" t="s">
        <v>1668</v>
      </c>
      <c r="G1195" t="s">
        <v>101</v>
      </c>
      <c r="H1195" t="s">
        <v>1669</v>
      </c>
      <c r="I1195" s="110">
        <v>5000</v>
      </c>
      <c r="J1195" s="110">
        <v>0</v>
      </c>
      <c r="K1195" s="110">
        <v>190</v>
      </c>
      <c r="L1195" s="110">
        <v>155</v>
      </c>
      <c r="M1195" s="110">
        <v>0</v>
      </c>
      <c r="N1195" s="110">
        <v>210</v>
      </c>
    </row>
    <row r="1196" spans="1:14" x14ac:dyDescent="0.25">
      <c r="A1196">
        <v>180188</v>
      </c>
      <c r="B1196" t="s">
        <v>5524</v>
      </c>
      <c r="C1196" s="74">
        <v>14</v>
      </c>
      <c r="D1196" t="s">
        <v>867</v>
      </c>
      <c r="E1196" t="s">
        <v>6908</v>
      </c>
      <c r="F1196" t="s">
        <v>1668</v>
      </c>
      <c r="G1196" t="s">
        <v>101</v>
      </c>
      <c r="H1196" t="s">
        <v>6909</v>
      </c>
      <c r="I1196" s="110">
        <v>0</v>
      </c>
      <c r="J1196" s="110">
        <v>0</v>
      </c>
      <c r="K1196" s="110">
        <v>0</v>
      </c>
      <c r="L1196" s="110">
        <v>25</v>
      </c>
      <c r="M1196" s="110">
        <v>0</v>
      </c>
      <c r="N1196" s="110">
        <v>0</v>
      </c>
    </row>
    <row r="1197" spans="1:14" x14ac:dyDescent="0.25">
      <c r="A1197">
        <v>180189</v>
      </c>
      <c r="B1197" t="s">
        <v>5524</v>
      </c>
      <c r="C1197" s="74">
        <v>14</v>
      </c>
      <c r="D1197" t="s">
        <v>1670</v>
      </c>
      <c r="E1197" t="s">
        <v>1671</v>
      </c>
      <c r="F1197" t="s">
        <v>1672</v>
      </c>
      <c r="G1197" t="s">
        <v>101</v>
      </c>
      <c r="H1197" t="s">
        <v>1673</v>
      </c>
      <c r="I1197" s="110">
        <v>0</v>
      </c>
      <c r="J1197" s="110">
        <v>0</v>
      </c>
      <c r="K1197" s="110">
        <v>270</v>
      </c>
      <c r="L1197" s="110">
        <v>0</v>
      </c>
      <c r="M1197" s="110">
        <v>25</v>
      </c>
      <c r="N1197" s="110">
        <v>175</v>
      </c>
    </row>
    <row r="1198" spans="1:14" x14ac:dyDescent="0.25">
      <c r="A1198">
        <v>180190</v>
      </c>
      <c r="B1198" t="s">
        <v>5524</v>
      </c>
      <c r="C1198" s="74">
        <v>14</v>
      </c>
      <c r="D1198" t="s">
        <v>1674</v>
      </c>
      <c r="E1198" t="s">
        <v>1675</v>
      </c>
      <c r="F1198" t="s">
        <v>1672</v>
      </c>
      <c r="G1198" t="s">
        <v>101</v>
      </c>
      <c r="H1198" t="s">
        <v>1676</v>
      </c>
      <c r="I1198" s="110">
        <v>0</v>
      </c>
      <c r="J1198" s="110">
        <v>0</v>
      </c>
      <c r="K1198" s="110">
        <v>340</v>
      </c>
      <c r="L1198" s="110">
        <v>244</v>
      </c>
      <c r="M1198" s="110">
        <v>0</v>
      </c>
      <c r="N1198" s="110">
        <v>0</v>
      </c>
    </row>
    <row r="1199" spans="1:14" x14ac:dyDescent="0.25">
      <c r="A1199">
        <v>180193</v>
      </c>
      <c r="B1199" t="s">
        <v>5524</v>
      </c>
      <c r="C1199" s="74">
        <v>14</v>
      </c>
      <c r="D1199" t="s">
        <v>501</v>
      </c>
      <c r="E1199" t="s">
        <v>1677</v>
      </c>
      <c r="F1199" t="s">
        <v>1678</v>
      </c>
      <c r="G1199" t="s">
        <v>101</v>
      </c>
      <c r="H1199" t="s">
        <v>1679</v>
      </c>
      <c r="I1199" s="110">
        <v>700</v>
      </c>
      <c r="J1199" s="110">
        <v>0</v>
      </c>
      <c r="K1199" s="110">
        <v>1004</v>
      </c>
      <c r="L1199" s="110">
        <v>512.25</v>
      </c>
      <c r="M1199" s="110">
        <v>0</v>
      </c>
      <c r="N1199" s="110">
        <v>240</v>
      </c>
    </row>
    <row r="1200" spans="1:14" x14ac:dyDescent="0.25">
      <c r="A1200">
        <v>180194</v>
      </c>
      <c r="B1200" t="s">
        <v>5524</v>
      </c>
      <c r="C1200" s="74">
        <v>14</v>
      </c>
      <c r="D1200" t="s">
        <v>6910</v>
      </c>
      <c r="E1200" t="s">
        <v>6911</v>
      </c>
      <c r="F1200" t="s">
        <v>1678</v>
      </c>
      <c r="G1200" t="s">
        <v>101</v>
      </c>
      <c r="H1200" t="s">
        <v>6912</v>
      </c>
      <c r="I1200" s="110">
        <v>0</v>
      </c>
      <c r="J1200" s="110">
        <v>0</v>
      </c>
      <c r="K1200" s="110">
        <v>0</v>
      </c>
      <c r="L1200" s="110">
        <v>0</v>
      </c>
      <c r="M1200" s="110">
        <v>0</v>
      </c>
      <c r="N1200" s="110">
        <v>0</v>
      </c>
    </row>
    <row r="1201" spans="1:14" x14ac:dyDescent="0.25">
      <c r="A1201">
        <v>180195</v>
      </c>
      <c r="B1201" t="s">
        <v>5524</v>
      </c>
      <c r="C1201" s="74">
        <v>14</v>
      </c>
      <c r="D1201" t="s">
        <v>1680</v>
      </c>
      <c r="E1201" t="s">
        <v>1681</v>
      </c>
      <c r="F1201" t="s">
        <v>1678</v>
      </c>
      <c r="G1201" t="s">
        <v>101</v>
      </c>
      <c r="H1201" t="s">
        <v>1682</v>
      </c>
      <c r="I1201" s="110">
        <v>0</v>
      </c>
      <c r="J1201" s="110">
        <v>0</v>
      </c>
      <c r="K1201" s="110">
        <v>165</v>
      </c>
      <c r="L1201" s="110">
        <v>141</v>
      </c>
      <c r="M1201" s="110">
        <v>0</v>
      </c>
      <c r="N1201" s="110">
        <v>0</v>
      </c>
    </row>
    <row r="1202" spans="1:14" x14ac:dyDescent="0.25">
      <c r="A1202">
        <v>180196</v>
      </c>
      <c r="B1202" t="s">
        <v>5524</v>
      </c>
      <c r="C1202" s="74">
        <v>14</v>
      </c>
      <c r="D1202" t="s">
        <v>501</v>
      </c>
      <c r="E1202" t="s">
        <v>3792</v>
      </c>
      <c r="F1202" t="s">
        <v>6913</v>
      </c>
      <c r="G1202" t="s">
        <v>101</v>
      </c>
      <c r="H1202" t="s">
        <v>6914</v>
      </c>
      <c r="I1202" s="110">
        <v>0</v>
      </c>
      <c r="J1202" s="110">
        <v>0</v>
      </c>
      <c r="K1202" s="110">
        <v>0</v>
      </c>
      <c r="L1202" s="110">
        <v>0</v>
      </c>
      <c r="M1202" s="110">
        <v>0</v>
      </c>
      <c r="N1202" s="110">
        <v>0</v>
      </c>
    </row>
    <row r="1203" spans="1:14" x14ac:dyDescent="0.25">
      <c r="A1203">
        <v>180197</v>
      </c>
      <c r="B1203" t="s">
        <v>5524</v>
      </c>
      <c r="C1203" s="74">
        <v>14</v>
      </c>
      <c r="D1203" t="s">
        <v>1683</v>
      </c>
      <c r="E1203" t="s">
        <v>1684</v>
      </c>
      <c r="F1203" t="s">
        <v>1650</v>
      </c>
      <c r="G1203" t="s">
        <v>101</v>
      </c>
      <c r="H1203" t="s">
        <v>1685</v>
      </c>
      <c r="I1203" s="110">
        <v>0</v>
      </c>
      <c r="J1203" s="110">
        <v>0</v>
      </c>
      <c r="K1203" s="110">
        <v>0</v>
      </c>
      <c r="L1203" s="110">
        <v>0</v>
      </c>
      <c r="M1203" s="110">
        <v>0</v>
      </c>
      <c r="N1203" s="110">
        <v>3500</v>
      </c>
    </row>
    <row r="1204" spans="1:14" x14ac:dyDescent="0.25">
      <c r="A1204">
        <v>180198</v>
      </c>
      <c r="B1204" t="s">
        <v>5524</v>
      </c>
      <c r="C1204" s="74">
        <v>14</v>
      </c>
      <c r="D1204" t="s">
        <v>1686</v>
      </c>
      <c r="E1204" t="s">
        <v>1687</v>
      </c>
      <c r="F1204" t="s">
        <v>1688</v>
      </c>
      <c r="G1204" t="s">
        <v>101</v>
      </c>
      <c r="H1204" t="s">
        <v>1689</v>
      </c>
      <c r="I1204" s="110">
        <v>1000</v>
      </c>
      <c r="J1204" s="110">
        <v>0</v>
      </c>
      <c r="K1204" s="110">
        <v>168</v>
      </c>
      <c r="L1204" s="110">
        <v>25</v>
      </c>
      <c r="M1204" s="110">
        <v>0</v>
      </c>
      <c r="N1204" s="110">
        <v>0</v>
      </c>
    </row>
    <row r="1205" spans="1:14" x14ac:dyDescent="0.25">
      <c r="A1205">
        <v>180199</v>
      </c>
      <c r="B1205" t="s">
        <v>5524</v>
      </c>
      <c r="C1205" s="74">
        <v>14</v>
      </c>
      <c r="D1205" t="s">
        <v>867</v>
      </c>
      <c r="E1205" t="s">
        <v>536</v>
      </c>
      <c r="F1205" t="s">
        <v>1688</v>
      </c>
      <c r="G1205" t="s">
        <v>101</v>
      </c>
      <c r="H1205" t="s">
        <v>474</v>
      </c>
      <c r="I1205" s="110">
        <v>0</v>
      </c>
      <c r="J1205" s="110">
        <v>0</v>
      </c>
      <c r="K1205" s="110">
        <v>25</v>
      </c>
      <c r="L1205" s="110">
        <v>0</v>
      </c>
      <c r="M1205" s="110">
        <v>0</v>
      </c>
      <c r="N1205" s="110">
        <v>0</v>
      </c>
    </row>
    <row r="1206" spans="1:14" x14ac:dyDescent="0.25">
      <c r="A1206">
        <v>180200</v>
      </c>
      <c r="B1206" t="s">
        <v>5524</v>
      </c>
      <c r="C1206" s="74">
        <v>14</v>
      </c>
      <c r="D1206" t="s">
        <v>501</v>
      </c>
      <c r="E1206" t="s">
        <v>6915</v>
      </c>
      <c r="F1206" t="s">
        <v>6916</v>
      </c>
      <c r="G1206" t="s">
        <v>101</v>
      </c>
      <c r="H1206" t="s">
        <v>6917</v>
      </c>
      <c r="I1206" s="110">
        <v>0</v>
      </c>
      <c r="J1206" s="110">
        <v>0</v>
      </c>
      <c r="K1206" s="110">
        <v>0</v>
      </c>
      <c r="L1206" s="110">
        <v>0</v>
      </c>
      <c r="M1206" s="110">
        <v>0</v>
      </c>
      <c r="N1206" s="110">
        <v>0</v>
      </c>
    </row>
    <row r="1207" spans="1:14" x14ac:dyDescent="0.25">
      <c r="A1207">
        <v>180203</v>
      </c>
      <c r="B1207" t="s">
        <v>5524</v>
      </c>
      <c r="C1207" s="74">
        <v>14</v>
      </c>
      <c r="D1207" t="s">
        <v>6918</v>
      </c>
      <c r="E1207" t="s">
        <v>6919</v>
      </c>
      <c r="F1207" t="s">
        <v>6920</v>
      </c>
      <c r="G1207" t="s">
        <v>101</v>
      </c>
      <c r="H1207" t="s">
        <v>6921</v>
      </c>
      <c r="I1207" s="110">
        <v>0</v>
      </c>
      <c r="J1207" s="110">
        <v>0</v>
      </c>
      <c r="K1207" s="110">
        <v>0</v>
      </c>
      <c r="L1207" s="110">
        <v>0</v>
      </c>
      <c r="M1207" s="110">
        <v>0</v>
      </c>
      <c r="N1207" s="110">
        <v>0</v>
      </c>
    </row>
    <row r="1208" spans="1:14" x14ac:dyDescent="0.25">
      <c r="A1208">
        <v>180204</v>
      </c>
      <c r="B1208" t="s">
        <v>5524</v>
      </c>
      <c r="C1208" s="74">
        <v>14</v>
      </c>
      <c r="D1208" t="s">
        <v>6195</v>
      </c>
      <c r="E1208" t="s">
        <v>6922</v>
      </c>
      <c r="F1208" t="s">
        <v>1714</v>
      </c>
      <c r="G1208" t="s">
        <v>101</v>
      </c>
      <c r="H1208" t="s">
        <v>6923</v>
      </c>
      <c r="I1208" s="110">
        <v>0</v>
      </c>
      <c r="J1208" s="110">
        <v>0</v>
      </c>
      <c r="K1208" s="110">
        <v>0</v>
      </c>
      <c r="L1208" s="110">
        <v>0</v>
      </c>
      <c r="M1208" s="110">
        <v>0</v>
      </c>
      <c r="N1208" s="110">
        <v>0</v>
      </c>
    </row>
    <row r="1209" spans="1:14" x14ac:dyDescent="0.25">
      <c r="A1209">
        <v>180205</v>
      </c>
      <c r="B1209" t="s">
        <v>5524</v>
      </c>
      <c r="C1209" s="74">
        <v>14</v>
      </c>
      <c r="D1209" t="s">
        <v>6924</v>
      </c>
      <c r="E1209" t="s">
        <v>6925</v>
      </c>
      <c r="F1209" t="s">
        <v>6926</v>
      </c>
      <c r="G1209" t="s">
        <v>101</v>
      </c>
      <c r="H1209" t="s">
        <v>6927</v>
      </c>
      <c r="I1209" s="110">
        <v>0</v>
      </c>
      <c r="J1209" s="110">
        <v>0</v>
      </c>
      <c r="K1209" s="110">
        <v>0</v>
      </c>
      <c r="L1209" s="110">
        <v>0</v>
      </c>
      <c r="M1209" s="110">
        <v>0</v>
      </c>
      <c r="N1209" s="110">
        <v>0</v>
      </c>
    </row>
    <row r="1210" spans="1:14" x14ac:dyDescent="0.25">
      <c r="A1210">
        <v>180206</v>
      </c>
      <c r="B1210" t="s">
        <v>5524</v>
      </c>
      <c r="C1210" s="74">
        <v>14</v>
      </c>
      <c r="D1210" t="s">
        <v>501</v>
      </c>
      <c r="E1210" t="s">
        <v>1690</v>
      </c>
      <c r="F1210" t="s">
        <v>1691</v>
      </c>
      <c r="G1210" t="s">
        <v>101</v>
      </c>
      <c r="H1210" t="s">
        <v>1692</v>
      </c>
      <c r="I1210" s="110">
        <v>2083.33</v>
      </c>
      <c r="J1210" s="110">
        <v>0</v>
      </c>
      <c r="K1210" s="110">
        <v>235</v>
      </c>
      <c r="L1210" s="110">
        <v>0</v>
      </c>
      <c r="M1210" s="110">
        <v>0</v>
      </c>
      <c r="N1210" s="110">
        <v>0</v>
      </c>
    </row>
    <row r="1211" spans="1:14" x14ac:dyDescent="0.25">
      <c r="A1211">
        <v>150256</v>
      </c>
      <c r="B1211" t="s">
        <v>5523</v>
      </c>
      <c r="C1211" s="74">
        <v>12</v>
      </c>
      <c r="D1211" t="s">
        <v>6928</v>
      </c>
      <c r="E1211" t="s">
        <v>6929</v>
      </c>
      <c r="F1211" t="s">
        <v>1216</v>
      </c>
      <c r="G1211" t="s">
        <v>104</v>
      </c>
      <c r="H1211" t="s">
        <v>6930</v>
      </c>
      <c r="I1211" s="110">
        <v>0</v>
      </c>
      <c r="J1211" s="110">
        <v>0</v>
      </c>
      <c r="K1211" s="110">
        <v>0</v>
      </c>
      <c r="L1211" s="110">
        <v>0</v>
      </c>
      <c r="M1211" s="110">
        <v>0</v>
      </c>
      <c r="N1211" s="110">
        <v>0</v>
      </c>
    </row>
    <row r="1212" spans="1:14" x14ac:dyDescent="0.25">
      <c r="A1212">
        <v>180210</v>
      </c>
      <c r="B1212" t="s">
        <v>5524</v>
      </c>
      <c r="C1212" s="74">
        <v>14</v>
      </c>
      <c r="D1212" t="s">
        <v>501</v>
      </c>
      <c r="E1212" t="s">
        <v>1693</v>
      </c>
      <c r="F1212" t="s">
        <v>824</v>
      </c>
      <c r="G1212" t="s">
        <v>101</v>
      </c>
      <c r="H1212" t="s">
        <v>1694</v>
      </c>
      <c r="I1212" s="110">
        <v>10000</v>
      </c>
      <c r="J1212" s="110">
        <v>0</v>
      </c>
      <c r="K1212" s="110">
        <v>596</v>
      </c>
      <c r="L1212" s="110">
        <v>0</v>
      </c>
      <c r="M1212" s="110">
        <v>645</v>
      </c>
      <c r="N1212" s="110">
        <v>316</v>
      </c>
    </row>
    <row r="1213" spans="1:14" x14ac:dyDescent="0.25">
      <c r="A1213">
        <v>180211</v>
      </c>
      <c r="B1213" t="s">
        <v>5524</v>
      </c>
      <c r="C1213" s="74">
        <v>14</v>
      </c>
      <c r="D1213" t="s">
        <v>6931</v>
      </c>
      <c r="E1213" t="s">
        <v>6932</v>
      </c>
      <c r="F1213" t="s">
        <v>1697</v>
      </c>
      <c r="G1213" t="s">
        <v>101</v>
      </c>
      <c r="H1213" t="s">
        <v>6933</v>
      </c>
      <c r="I1213" s="110">
        <v>0</v>
      </c>
      <c r="J1213" s="110">
        <v>0</v>
      </c>
      <c r="K1213" s="110">
        <v>0</v>
      </c>
      <c r="L1213" s="110">
        <v>0</v>
      </c>
      <c r="M1213" s="110">
        <v>0</v>
      </c>
      <c r="N1213" s="110">
        <v>0</v>
      </c>
    </row>
    <row r="1214" spans="1:14" x14ac:dyDescent="0.25">
      <c r="A1214">
        <v>180212</v>
      </c>
      <c r="B1214" t="s">
        <v>5524</v>
      </c>
      <c r="C1214" s="74">
        <v>14</v>
      </c>
      <c r="D1214" t="s">
        <v>1695</v>
      </c>
      <c r="E1214" t="s">
        <v>1696</v>
      </c>
      <c r="F1214" t="s">
        <v>1697</v>
      </c>
      <c r="G1214" t="s">
        <v>101</v>
      </c>
      <c r="H1214" t="s">
        <v>1698</v>
      </c>
      <c r="I1214" s="110">
        <v>150</v>
      </c>
      <c r="J1214" s="110">
        <v>0</v>
      </c>
      <c r="K1214" s="110">
        <v>0</v>
      </c>
      <c r="L1214" s="110">
        <v>0</v>
      </c>
      <c r="M1214" s="110">
        <v>0</v>
      </c>
      <c r="N1214" s="110">
        <v>0</v>
      </c>
    </row>
    <row r="1215" spans="1:14" x14ac:dyDescent="0.25">
      <c r="A1215">
        <v>180214</v>
      </c>
      <c r="B1215" t="s">
        <v>5524</v>
      </c>
      <c r="C1215" s="74">
        <v>14</v>
      </c>
      <c r="D1215" t="s">
        <v>501</v>
      </c>
      <c r="E1215" t="s">
        <v>6934</v>
      </c>
      <c r="F1215" t="s">
        <v>2295</v>
      </c>
      <c r="G1215" t="s">
        <v>101</v>
      </c>
      <c r="H1215" t="s">
        <v>6935</v>
      </c>
      <c r="I1215" s="110">
        <v>0</v>
      </c>
      <c r="J1215" s="110">
        <v>0</v>
      </c>
      <c r="K1215" s="110">
        <v>0</v>
      </c>
      <c r="L1215" s="110">
        <v>0</v>
      </c>
      <c r="M1215" s="110">
        <v>0</v>
      </c>
      <c r="N1215" s="110">
        <v>0</v>
      </c>
    </row>
    <row r="1216" spans="1:14" x14ac:dyDescent="0.25">
      <c r="A1216">
        <v>180217</v>
      </c>
      <c r="B1216" t="s">
        <v>5524</v>
      </c>
      <c r="C1216" s="74">
        <v>14</v>
      </c>
      <c r="D1216" t="s">
        <v>6928</v>
      </c>
      <c r="E1216" t="s">
        <v>6936</v>
      </c>
      <c r="F1216" t="s">
        <v>6937</v>
      </c>
      <c r="G1216" t="s">
        <v>101</v>
      </c>
      <c r="H1216" t="s">
        <v>6938</v>
      </c>
      <c r="I1216" s="110">
        <v>0</v>
      </c>
      <c r="J1216" s="110">
        <v>0</v>
      </c>
      <c r="K1216" s="110">
        <v>0</v>
      </c>
      <c r="L1216" s="110">
        <v>0</v>
      </c>
      <c r="M1216" s="110">
        <v>0</v>
      </c>
      <c r="N1216" s="110">
        <v>0</v>
      </c>
    </row>
    <row r="1217" spans="1:14" x14ac:dyDescent="0.25">
      <c r="A1217">
        <v>180219</v>
      </c>
      <c r="B1217" t="s">
        <v>5524</v>
      </c>
      <c r="C1217" s="74">
        <v>14</v>
      </c>
      <c r="D1217" t="s">
        <v>990</v>
      </c>
      <c r="E1217" t="s">
        <v>1699</v>
      </c>
      <c r="F1217" t="s">
        <v>1700</v>
      </c>
      <c r="G1217" t="s">
        <v>101</v>
      </c>
      <c r="H1217" t="s">
        <v>1701</v>
      </c>
      <c r="I1217" s="110">
        <v>0</v>
      </c>
      <c r="J1217" s="110">
        <v>0</v>
      </c>
      <c r="K1217" s="110">
        <v>237</v>
      </c>
      <c r="L1217" s="110">
        <v>105</v>
      </c>
      <c r="M1217" s="110">
        <v>0</v>
      </c>
      <c r="N1217" s="110">
        <v>0</v>
      </c>
    </row>
    <row r="1218" spans="1:14" x14ac:dyDescent="0.25">
      <c r="A1218">
        <v>180220</v>
      </c>
      <c r="B1218" t="s">
        <v>5524</v>
      </c>
      <c r="C1218" s="74">
        <v>14</v>
      </c>
      <c r="D1218" t="s">
        <v>1702</v>
      </c>
      <c r="E1218" t="s">
        <v>1703</v>
      </c>
      <c r="F1218" t="s">
        <v>1700</v>
      </c>
      <c r="G1218" t="s">
        <v>101</v>
      </c>
      <c r="H1218" t="s">
        <v>1704</v>
      </c>
      <c r="I1218" s="110">
        <v>3160</v>
      </c>
      <c r="J1218" s="110">
        <v>0</v>
      </c>
      <c r="K1218" s="110">
        <v>10</v>
      </c>
      <c r="L1218" s="110">
        <v>230</v>
      </c>
      <c r="M1218" s="110">
        <v>0</v>
      </c>
      <c r="N1218" s="110">
        <v>0</v>
      </c>
    </row>
    <row r="1219" spans="1:14" x14ac:dyDescent="0.25">
      <c r="A1219">
        <v>180221</v>
      </c>
      <c r="B1219" t="s">
        <v>5524</v>
      </c>
      <c r="C1219" s="74">
        <v>14</v>
      </c>
      <c r="D1219" t="s">
        <v>6939</v>
      </c>
      <c r="E1219" t="s">
        <v>6940</v>
      </c>
      <c r="F1219" t="s">
        <v>1700</v>
      </c>
      <c r="G1219" t="s">
        <v>101</v>
      </c>
      <c r="H1219" t="s">
        <v>6941</v>
      </c>
      <c r="I1219" s="110">
        <v>0</v>
      </c>
      <c r="J1219" s="110">
        <v>0</v>
      </c>
      <c r="K1219" s="110">
        <v>0</v>
      </c>
      <c r="L1219" s="110">
        <v>0</v>
      </c>
      <c r="M1219" s="110">
        <v>0</v>
      </c>
      <c r="N1219" s="110">
        <v>0</v>
      </c>
    </row>
    <row r="1220" spans="1:14" x14ac:dyDescent="0.25">
      <c r="A1220">
        <v>180222</v>
      </c>
      <c r="B1220" t="s">
        <v>5524</v>
      </c>
      <c r="C1220" s="74">
        <v>14</v>
      </c>
      <c r="D1220" t="s">
        <v>6942</v>
      </c>
      <c r="E1220" t="s">
        <v>6943</v>
      </c>
      <c r="F1220" t="s">
        <v>6944</v>
      </c>
      <c r="G1220" t="s">
        <v>101</v>
      </c>
      <c r="H1220" t="s">
        <v>6945</v>
      </c>
      <c r="I1220" s="110">
        <v>0</v>
      </c>
      <c r="J1220" s="110">
        <v>0</v>
      </c>
      <c r="K1220" s="110">
        <v>0</v>
      </c>
      <c r="L1220" s="110">
        <v>0</v>
      </c>
      <c r="M1220" s="110">
        <v>0</v>
      </c>
      <c r="N1220" s="110">
        <v>0</v>
      </c>
    </row>
    <row r="1221" spans="1:14" x14ac:dyDescent="0.25">
      <c r="A1221">
        <v>150288</v>
      </c>
      <c r="B1221" t="s">
        <v>5523</v>
      </c>
      <c r="C1221" s="74">
        <v>12</v>
      </c>
      <c r="D1221" t="s">
        <v>6946</v>
      </c>
      <c r="E1221" t="s">
        <v>6947</v>
      </c>
      <c r="F1221" t="s">
        <v>1038</v>
      </c>
      <c r="G1221" t="s">
        <v>104</v>
      </c>
      <c r="H1221" t="s">
        <v>6948</v>
      </c>
      <c r="I1221" s="110">
        <v>0</v>
      </c>
      <c r="J1221" s="110">
        <v>0</v>
      </c>
      <c r="K1221" s="110">
        <v>0</v>
      </c>
      <c r="L1221" s="110">
        <v>0</v>
      </c>
      <c r="M1221" s="110">
        <v>0</v>
      </c>
      <c r="N1221" s="110">
        <v>0</v>
      </c>
    </row>
    <row r="1222" spans="1:14" x14ac:dyDescent="0.25">
      <c r="A1222">
        <v>180224</v>
      </c>
      <c r="B1222" t="s">
        <v>5524</v>
      </c>
      <c r="C1222" s="74">
        <v>14</v>
      </c>
      <c r="D1222" t="s">
        <v>501</v>
      </c>
      <c r="E1222" t="s">
        <v>1705</v>
      </c>
      <c r="F1222" t="s">
        <v>1706</v>
      </c>
      <c r="G1222" t="s">
        <v>101</v>
      </c>
      <c r="H1222" t="s">
        <v>1707</v>
      </c>
      <c r="I1222" s="110">
        <v>500</v>
      </c>
      <c r="J1222" s="110">
        <v>0</v>
      </c>
      <c r="K1222" s="110">
        <v>0</v>
      </c>
      <c r="L1222" s="110">
        <v>0</v>
      </c>
      <c r="M1222" s="110">
        <v>0</v>
      </c>
      <c r="N1222" s="110">
        <v>0</v>
      </c>
    </row>
    <row r="1223" spans="1:14" x14ac:dyDescent="0.25">
      <c r="A1223">
        <v>180230</v>
      </c>
      <c r="B1223" t="s">
        <v>5524</v>
      </c>
      <c r="C1223" s="74">
        <v>14</v>
      </c>
      <c r="D1223" t="s">
        <v>1708</v>
      </c>
      <c r="E1223" t="s">
        <v>1709</v>
      </c>
      <c r="F1223" t="s">
        <v>1710</v>
      </c>
      <c r="G1223" t="s">
        <v>101</v>
      </c>
      <c r="H1223" t="s">
        <v>1711</v>
      </c>
      <c r="I1223" s="110">
        <v>1154.76</v>
      </c>
      <c r="J1223" s="110">
        <v>0</v>
      </c>
      <c r="K1223" s="110">
        <v>471</v>
      </c>
      <c r="L1223" s="110">
        <v>0</v>
      </c>
      <c r="M1223" s="110">
        <v>0</v>
      </c>
      <c r="N1223" s="110">
        <v>0</v>
      </c>
    </row>
    <row r="1224" spans="1:14" x14ac:dyDescent="0.25">
      <c r="A1224">
        <v>180231</v>
      </c>
      <c r="B1224" t="s">
        <v>5524</v>
      </c>
      <c r="C1224" s="74">
        <v>14</v>
      </c>
      <c r="D1224" t="s">
        <v>501</v>
      </c>
      <c r="E1224" t="s">
        <v>505</v>
      </c>
      <c r="F1224" t="s">
        <v>1710</v>
      </c>
      <c r="G1224" t="s">
        <v>101</v>
      </c>
      <c r="H1224" t="s">
        <v>1712</v>
      </c>
      <c r="I1224" s="110">
        <v>21639.62</v>
      </c>
      <c r="J1224" s="110">
        <v>0</v>
      </c>
      <c r="K1224" s="110">
        <v>503</v>
      </c>
      <c r="L1224" s="110">
        <v>369</v>
      </c>
      <c r="M1224" s="110">
        <v>301</v>
      </c>
      <c r="N1224" s="110">
        <v>279</v>
      </c>
    </row>
    <row r="1225" spans="1:14" x14ac:dyDescent="0.25">
      <c r="A1225">
        <v>180232</v>
      </c>
      <c r="B1225" t="s">
        <v>5524</v>
      </c>
      <c r="C1225" s="74">
        <v>14</v>
      </c>
      <c r="D1225" t="s">
        <v>501</v>
      </c>
      <c r="E1225" t="s">
        <v>1713</v>
      </c>
      <c r="F1225" t="s">
        <v>1714</v>
      </c>
      <c r="G1225" t="s">
        <v>101</v>
      </c>
      <c r="H1225" t="s">
        <v>1715</v>
      </c>
      <c r="I1225" s="110">
        <v>1200</v>
      </c>
      <c r="J1225" s="110">
        <v>0</v>
      </c>
      <c r="K1225" s="110">
        <v>30</v>
      </c>
      <c r="L1225" s="110">
        <v>135</v>
      </c>
      <c r="M1225" s="110">
        <v>0</v>
      </c>
      <c r="N1225" s="110">
        <v>0</v>
      </c>
    </row>
    <row r="1226" spans="1:14" x14ac:dyDescent="0.25">
      <c r="A1226">
        <v>180234</v>
      </c>
      <c r="B1226" t="s">
        <v>5524</v>
      </c>
      <c r="C1226" s="74">
        <v>14</v>
      </c>
      <c r="D1226" t="s">
        <v>501</v>
      </c>
      <c r="E1226" t="s">
        <v>2189</v>
      </c>
      <c r="F1226" t="s">
        <v>6949</v>
      </c>
      <c r="G1226" t="s">
        <v>101</v>
      </c>
      <c r="H1226" t="s">
        <v>6950</v>
      </c>
      <c r="I1226" s="110">
        <v>0</v>
      </c>
      <c r="J1226" s="110">
        <v>0</v>
      </c>
      <c r="K1226" s="110">
        <v>0</v>
      </c>
      <c r="L1226" s="110">
        <v>0</v>
      </c>
      <c r="M1226" s="110">
        <v>0</v>
      </c>
      <c r="N1226" s="110">
        <v>0</v>
      </c>
    </row>
    <row r="1227" spans="1:14" x14ac:dyDescent="0.25">
      <c r="A1227">
        <v>150295</v>
      </c>
      <c r="B1227" t="s">
        <v>5523</v>
      </c>
      <c r="C1227" s="74">
        <v>12</v>
      </c>
      <c r="D1227" t="s">
        <v>6951</v>
      </c>
      <c r="E1227" t="s">
        <v>6952</v>
      </c>
      <c r="F1227" t="s">
        <v>6953</v>
      </c>
      <c r="G1227" t="s">
        <v>104</v>
      </c>
      <c r="H1227" t="s">
        <v>6954</v>
      </c>
      <c r="I1227" s="110">
        <v>0</v>
      </c>
      <c r="J1227" s="110">
        <v>0</v>
      </c>
      <c r="K1227" s="110">
        <v>0</v>
      </c>
      <c r="L1227" s="110">
        <v>0</v>
      </c>
      <c r="M1227" s="110">
        <v>0</v>
      </c>
      <c r="N1227" s="110">
        <v>0</v>
      </c>
    </row>
    <row r="1228" spans="1:14" x14ac:dyDescent="0.25">
      <c r="A1228">
        <v>180238</v>
      </c>
      <c r="B1228" t="s">
        <v>5524</v>
      </c>
      <c r="C1228" s="74">
        <v>14</v>
      </c>
      <c r="D1228" t="s">
        <v>501</v>
      </c>
      <c r="E1228" t="s">
        <v>1716</v>
      </c>
      <c r="F1228" t="s">
        <v>1717</v>
      </c>
      <c r="G1228" t="s">
        <v>101</v>
      </c>
      <c r="H1228" t="s">
        <v>1718</v>
      </c>
      <c r="I1228" s="110">
        <v>2000</v>
      </c>
      <c r="J1228" s="110">
        <v>500</v>
      </c>
      <c r="K1228" s="110">
        <v>725</v>
      </c>
      <c r="L1228" s="110">
        <v>365</v>
      </c>
      <c r="M1228" s="110">
        <v>0</v>
      </c>
      <c r="N1228" s="110">
        <v>0</v>
      </c>
    </row>
    <row r="1229" spans="1:14" x14ac:dyDescent="0.25">
      <c r="A1229">
        <v>180239</v>
      </c>
      <c r="B1229" t="s">
        <v>5524</v>
      </c>
      <c r="C1229" s="74">
        <v>14</v>
      </c>
      <c r="D1229" t="s">
        <v>6955</v>
      </c>
      <c r="E1229" t="s">
        <v>1167</v>
      </c>
      <c r="F1229" t="s">
        <v>6956</v>
      </c>
      <c r="G1229" t="s">
        <v>101</v>
      </c>
      <c r="H1229" t="s">
        <v>6957</v>
      </c>
      <c r="I1229" s="110">
        <v>0</v>
      </c>
      <c r="J1229" s="110">
        <v>0</v>
      </c>
      <c r="K1229" s="110">
        <v>0</v>
      </c>
      <c r="L1229" s="110">
        <v>0</v>
      </c>
      <c r="M1229" s="110">
        <v>0</v>
      </c>
      <c r="N1229" s="110">
        <v>0</v>
      </c>
    </row>
    <row r="1230" spans="1:14" x14ac:dyDescent="0.25">
      <c r="A1230">
        <v>180240</v>
      </c>
      <c r="B1230" t="s">
        <v>5524</v>
      </c>
      <c r="C1230" s="74">
        <v>14</v>
      </c>
      <c r="D1230" t="s">
        <v>4364</v>
      </c>
      <c r="E1230" t="s">
        <v>6958</v>
      </c>
      <c r="F1230" t="s">
        <v>6956</v>
      </c>
      <c r="G1230" t="s">
        <v>101</v>
      </c>
      <c r="H1230" t="s">
        <v>6959</v>
      </c>
      <c r="I1230" s="110">
        <v>0</v>
      </c>
      <c r="J1230" s="110">
        <v>0</v>
      </c>
      <c r="K1230" s="110">
        <v>0</v>
      </c>
      <c r="L1230" s="110">
        <v>0</v>
      </c>
      <c r="M1230" s="110">
        <v>0</v>
      </c>
      <c r="N1230" s="110">
        <v>0</v>
      </c>
    </row>
    <row r="1231" spans="1:14" x14ac:dyDescent="0.25">
      <c r="A1231">
        <v>180241</v>
      </c>
      <c r="B1231" t="s">
        <v>5524</v>
      </c>
      <c r="C1231" s="74">
        <v>14</v>
      </c>
      <c r="D1231" t="s">
        <v>1719</v>
      </c>
      <c r="E1231" t="s">
        <v>1720</v>
      </c>
      <c r="F1231" t="s">
        <v>837</v>
      </c>
      <c r="G1231" t="s">
        <v>101</v>
      </c>
      <c r="H1231" t="s">
        <v>1721</v>
      </c>
      <c r="I1231" s="110">
        <v>4583.26</v>
      </c>
      <c r="J1231" s="110">
        <v>0</v>
      </c>
      <c r="K1231" s="110">
        <v>0</v>
      </c>
      <c r="L1231" s="110">
        <v>0</v>
      </c>
      <c r="M1231" s="110">
        <v>0</v>
      </c>
      <c r="N1231" s="110">
        <v>0</v>
      </c>
    </row>
    <row r="1232" spans="1:14" x14ac:dyDescent="0.25">
      <c r="A1232">
        <v>180242</v>
      </c>
      <c r="B1232" t="s">
        <v>5524</v>
      </c>
      <c r="C1232" s="74">
        <v>14</v>
      </c>
      <c r="D1232" t="s">
        <v>501</v>
      </c>
      <c r="E1232" t="s">
        <v>1722</v>
      </c>
      <c r="F1232" t="s">
        <v>837</v>
      </c>
      <c r="G1232" t="s">
        <v>101</v>
      </c>
      <c r="H1232" t="s">
        <v>186</v>
      </c>
      <c r="I1232" s="110">
        <v>11333.3</v>
      </c>
      <c r="J1232" s="110">
        <v>0</v>
      </c>
      <c r="K1232" s="110">
        <v>100</v>
      </c>
      <c r="L1232" s="110">
        <v>432</v>
      </c>
      <c r="M1232" s="110">
        <v>0</v>
      </c>
      <c r="N1232" s="110">
        <v>0</v>
      </c>
    </row>
    <row r="1233" spans="1:14" x14ac:dyDescent="0.25">
      <c r="A1233">
        <v>180244</v>
      </c>
      <c r="B1233" t="s">
        <v>5524</v>
      </c>
      <c r="C1233" s="74">
        <v>14</v>
      </c>
      <c r="D1233" t="s">
        <v>4632</v>
      </c>
      <c r="E1233" t="s">
        <v>1148</v>
      </c>
      <c r="F1233" t="s">
        <v>837</v>
      </c>
      <c r="G1233" t="s">
        <v>101</v>
      </c>
      <c r="H1233" t="s">
        <v>6960</v>
      </c>
      <c r="I1233" s="110">
        <v>0</v>
      </c>
      <c r="J1233" s="110">
        <v>0</v>
      </c>
      <c r="K1233" s="110">
        <v>0</v>
      </c>
      <c r="L1233" s="110">
        <v>0</v>
      </c>
      <c r="M1233" s="110">
        <v>0</v>
      </c>
      <c r="N1233" s="110">
        <v>0</v>
      </c>
    </row>
    <row r="1234" spans="1:14" x14ac:dyDescent="0.25">
      <c r="A1234">
        <v>180246</v>
      </c>
      <c r="B1234" t="s">
        <v>5524</v>
      </c>
      <c r="C1234" s="74">
        <v>14</v>
      </c>
      <c r="D1234" t="s">
        <v>6961</v>
      </c>
      <c r="E1234" t="s">
        <v>1186</v>
      </c>
      <c r="F1234" t="s">
        <v>6962</v>
      </c>
      <c r="G1234" t="s">
        <v>101</v>
      </c>
      <c r="H1234" t="s">
        <v>6963</v>
      </c>
      <c r="I1234" s="110">
        <v>0</v>
      </c>
      <c r="J1234" s="110">
        <v>0</v>
      </c>
      <c r="K1234" s="110">
        <v>0</v>
      </c>
      <c r="L1234" s="110">
        <v>0</v>
      </c>
      <c r="M1234" s="110">
        <v>0</v>
      </c>
      <c r="N1234" s="110">
        <v>0</v>
      </c>
    </row>
    <row r="1235" spans="1:14" x14ac:dyDescent="0.25">
      <c r="A1235">
        <v>180247</v>
      </c>
      <c r="B1235" t="s">
        <v>5524</v>
      </c>
      <c r="C1235" s="74">
        <v>14</v>
      </c>
      <c r="D1235" t="s">
        <v>6964</v>
      </c>
      <c r="E1235" t="s">
        <v>1167</v>
      </c>
      <c r="F1235" t="s">
        <v>6965</v>
      </c>
      <c r="G1235" t="s">
        <v>101</v>
      </c>
      <c r="H1235" t="s">
        <v>6966</v>
      </c>
      <c r="I1235" s="110">
        <v>0</v>
      </c>
      <c r="J1235" s="110">
        <v>0</v>
      </c>
      <c r="K1235" s="110">
        <v>0</v>
      </c>
      <c r="L1235" s="110">
        <v>0</v>
      </c>
      <c r="M1235" s="110">
        <v>0</v>
      </c>
      <c r="N1235" s="110">
        <v>0</v>
      </c>
    </row>
    <row r="1236" spans="1:14" x14ac:dyDescent="0.25">
      <c r="A1236">
        <v>180248</v>
      </c>
      <c r="B1236" t="s">
        <v>5524</v>
      </c>
      <c r="C1236" s="74">
        <v>14</v>
      </c>
      <c r="D1236" t="s">
        <v>6967</v>
      </c>
      <c r="E1236" t="s">
        <v>2603</v>
      </c>
      <c r="F1236" t="s">
        <v>4609</v>
      </c>
      <c r="G1236" t="s">
        <v>101</v>
      </c>
      <c r="H1236" t="s">
        <v>6968</v>
      </c>
      <c r="I1236" s="110">
        <v>0</v>
      </c>
      <c r="J1236" s="110">
        <v>0</v>
      </c>
      <c r="K1236" s="110">
        <v>0</v>
      </c>
      <c r="L1236" s="110">
        <v>0</v>
      </c>
      <c r="M1236" s="110">
        <v>0</v>
      </c>
      <c r="N1236" s="110">
        <v>0</v>
      </c>
    </row>
    <row r="1237" spans="1:14" x14ac:dyDescent="0.25">
      <c r="A1237">
        <v>180249</v>
      </c>
      <c r="B1237" t="s">
        <v>5524</v>
      </c>
      <c r="C1237" s="74">
        <v>14</v>
      </c>
      <c r="D1237" t="s">
        <v>501</v>
      </c>
      <c r="E1237" t="s">
        <v>1723</v>
      </c>
      <c r="F1237" t="s">
        <v>1724</v>
      </c>
      <c r="G1237" t="s">
        <v>101</v>
      </c>
      <c r="H1237" t="s">
        <v>1725</v>
      </c>
      <c r="I1237" s="110">
        <v>4376</v>
      </c>
      <c r="J1237" s="110">
        <v>0</v>
      </c>
      <c r="K1237" s="110">
        <v>133</v>
      </c>
      <c r="L1237" s="110">
        <v>0</v>
      </c>
      <c r="M1237" s="110">
        <v>0</v>
      </c>
      <c r="N1237" s="110">
        <v>255</v>
      </c>
    </row>
    <row r="1238" spans="1:14" x14ac:dyDescent="0.25">
      <c r="A1238">
        <v>150297</v>
      </c>
      <c r="B1238" t="s">
        <v>5523</v>
      </c>
      <c r="C1238" s="74">
        <v>12</v>
      </c>
      <c r="D1238" t="s">
        <v>6969</v>
      </c>
      <c r="E1238" t="s">
        <v>6970</v>
      </c>
      <c r="F1238" t="s">
        <v>1038</v>
      </c>
      <c r="G1238" t="s">
        <v>104</v>
      </c>
      <c r="H1238" t="s">
        <v>6971</v>
      </c>
      <c r="I1238" s="110">
        <v>0</v>
      </c>
      <c r="J1238" s="110">
        <v>0</v>
      </c>
      <c r="K1238" s="110">
        <v>0</v>
      </c>
      <c r="L1238" s="110">
        <v>0</v>
      </c>
      <c r="M1238" s="110">
        <v>0</v>
      </c>
      <c r="N1238" s="110">
        <v>0</v>
      </c>
    </row>
    <row r="1239" spans="1:14" x14ac:dyDescent="0.25">
      <c r="A1239">
        <v>180252</v>
      </c>
      <c r="B1239" t="s">
        <v>5524</v>
      </c>
      <c r="C1239" s="74">
        <v>14</v>
      </c>
      <c r="D1239" t="s">
        <v>1726</v>
      </c>
      <c r="E1239" t="s">
        <v>1727</v>
      </c>
      <c r="F1239" t="s">
        <v>1728</v>
      </c>
      <c r="G1239" t="s">
        <v>101</v>
      </c>
      <c r="H1239" t="s">
        <v>184</v>
      </c>
      <c r="I1239" s="110">
        <v>0</v>
      </c>
      <c r="J1239" s="110">
        <v>0</v>
      </c>
      <c r="K1239" s="110">
        <v>403</v>
      </c>
      <c r="L1239" s="110">
        <v>0</v>
      </c>
      <c r="M1239" s="110">
        <v>0</v>
      </c>
      <c r="N1239" s="110">
        <v>0</v>
      </c>
    </row>
    <row r="1240" spans="1:14" x14ac:dyDescent="0.25">
      <c r="A1240">
        <v>180253</v>
      </c>
      <c r="B1240" t="s">
        <v>5524</v>
      </c>
      <c r="C1240" s="74">
        <v>14</v>
      </c>
      <c r="D1240" t="s">
        <v>6972</v>
      </c>
      <c r="E1240" t="s">
        <v>6973</v>
      </c>
      <c r="F1240" t="s">
        <v>1728</v>
      </c>
      <c r="G1240" t="s">
        <v>101</v>
      </c>
      <c r="H1240" t="s">
        <v>6974</v>
      </c>
      <c r="I1240" s="110">
        <v>0</v>
      </c>
      <c r="J1240" s="110">
        <v>0</v>
      </c>
      <c r="K1240" s="110">
        <v>0</v>
      </c>
      <c r="L1240" s="110">
        <v>0</v>
      </c>
      <c r="M1240" s="110">
        <v>0</v>
      </c>
      <c r="N1240" s="110">
        <v>0</v>
      </c>
    </row>
    <row r="1241" spans="1:14" x14ac:dyDescent="0.25">
      <c r="A1241">
        <v>180258</v>
      </c>
      <c r="B1241" t="s">
        <v>5524</v>
      </c>
      <c r="C1241" s="74">
        <v>14</v>
      </c>
      <c r="D1241" t="s">
        <v>501</v>
      </c>
      <c r="E1241" t="s">
        <v>1729</v>
      </c>
      <c r="F1241" t="s">
        <v>855</v>
      </c>
      <c r="G1241" t="s">
        <v>101</v>
      </c>
      <c r="H1241" t="s">
        <v>1730</v>
      </c>
      <c r="I1241" s="110">
        <v>600</v>
      </c>
      <c r="J1241" s="110">
        <v>0</v>
      </c>
      <c r="K1241" s="110">
        <v>165.65</v>
      </c>
      <c r="L1241" s="110">
        <v>537.30999999999995</v>
      </c>
      <c r="M1241" s="110">
        <v>0</v>
      </c>
      <c r="N1241" s="110">
        <v>159.26</v>
      </c>
    </row>
    <row r="1242" spans="1:14" x14ac:dyDescent="0.25">
      <c r="A1242">
        <v>180261</v>
      </c>
      <c r="B1242" t="s">
        <v>5524</v>
      </c>
      <c r="C1242" s="74">
        <v>14</v>
      </c>
      <c r="D1242" t="s">
        <v>6975</v>
      </c>
      <c r="E1242" t="s">
        <v>6976</v>
      </c>
      <c r="F1242" t="s">
        <v>1650</v>
      </c>
      <c r="G1242" t="s">
        <v>101</v>
      </c>
      <c r="H1242" t="s">
        <v>6977</v>
      </c>
      <c r="I1242" s="110">
        <v>7500</v>
      </c>
      <c r="J1242" s="110">
        <v>0</v>
      </c>
      <c r="K1242" s="110">
        <v>0</v>
      </c>
      <c r="L1242" s="110">
        <v>0</v>
      </c>
      <c r="M1242" s="110">
        <v>0</v>
      </c>
      <c r="N1242" s="110">
        <v>0</v>
      </c>
    </row>
    <row r="1243" spans="1:14" x14ac:dyDescent="0.25">
      <c r="A1243">
        <v>180262</v>
      </c>
      <c r="B1243" t="s">
        <v>5524</v>
      </c>
      <c r="C1243" s="74">
        <v>14</v>
      </c>
      <c r="D1243" t="s">
        <v>501</v>
      </c>
      <c r="E1243" t="s">
        <v>1731</v>
      </c>
      <c r="F1243" t="s">
        <v>1732</v>
      </c>
      <c r="G1243" t="s">
        <v>101</v>
      </c>
      <c r="H1243" t="s">
        <v>6978</v>
      </c>
      <c r="I1243" s="110">
        <v>0</v>
      </c>
      <c r="J1243" s="110">
        <v>0</v>
      </c>
      <c r="K1243" s="110">
        <v>151</v>
      </c>
      <c r="L1243" s="110">
        <v>0</v>
      </c>
      <c r="M1243" s="110">
        <v>35</v>
      </c>
      <c r="N1243" s="110">
        <v>245</v>
      </c>
    </row>
    <row r="1244" spans="1:14" x14ac:dyDescent="0.25">
      <c r="A1244">
        <v>180263</v>
      </c>
      <c r="B1244" t="s">
        <v>5524</v>
      </c>
      <c r="C1244" s="74">
        <v>14</v>
      </c>
      <c r="D1244" t="s">
        <v>1733</v>
      </c>
      <c r="E1244" t="s">
        <v>1734</v>
      </c>
      <c r="F1244" t="s">
        <v>1735</v>
      </c>
      <c r="G1244" t="s">
        <v>101</v>
      </c>
      <c r="H1244" t="s">
        <v>182</v>
      </c>
      <c r="I1244" s="110">
        <v>1914.64</v>
      </c>
      <c r="J1244" s="110">
        <v>0</v>
      </c>
      <c r="K1244" s="110">
        <v>0</v>
      </c>
      <c r="L1244" s="110">
        <v>0</v>
      </c>
      <c r="M1244" s="110">
        <v>0</v>
      </c>
      <c r="N1244" s="110">
        <v>0</v>
      </c>
    </row>
    <row r="1245" spans="1:14" x14ac:dyDescent="0.25">
      <c r="A1245">
        <v>180264</v>
      </c>
      <c r="B1245" t="s">
        <v>5524</v>
      </c>
      <c r="C1245" s="74">
        <v>14</v>
      </c>
      <c r="D1245" t="s">
        <v>6979</v>
      </c>
      <c r="E1245" t="s">
        <v>6980</v>
      </c>
      <c r="F1245" t="s">
        <v>1613</v>
      </c>
      <c r="G1245" t="s">
        <v>101</v>
      </c>
      <c r="H1245" t="s">
        <v>6981</v>
      </c>
      <c r="I1245" s="110">
        <v>0</v>
      </c>
      <c r="J1245" s="110">
        <v>0</v>
      </c>
      <c r="K1245" s="110">
        <v>0</v>
      </c>
      <c r="L1245" s="110">
        <v>0</v>
      </c>
      <c r="M1245" s="110">
        <v>0</v>
      </c>
      <c r="N1245" s="110">
        <v>0</v>
      </c>
    </row>
    <row r="1246" spans="1:14" x14ac:dyDescent="0.25">
      <c r="A1246">
        <v>180266</v>
      </c>
      <c r="B1246" t="s">
        <v>5524</v>
      </c>
      <c r="C1246" s="74">
        <v>14</v>
      </c>
      <c r="D1246" t="s">
        <v>501</v>
      </c>
      <c r="E1246" t="s">
        <v>987</v>
      </c>
      <c r="F1246" t="s">
        <v>1176</v>
      </c>
      <c r="G1246" t="s">
        <v>101</v>
      </c>
      <c r="H1246" t="s">
        <v>187</v>
      </c>
      <c r="I1246" s="110">
        <v>800</v>
      </c>
      <c r="J1246" s="110">
        <v>0</v>
      </c>
      <c r="K1246" s="110">
        <v>0</v>
      </c>
      <c r="L1246" s="110">
        <v>0</v>
      </c>
      <c r="M1246" s="110">
        <v>0</v>
      </c>
      <c r="N1246" s="110">
        <v>0</v>
      </c>
    </row>
    <row r="1247" spans="1:14" x14ac:dyDescent="0.25">
      <c r="A1247">
        <v>180268</v>
      </c>
      <c r="B1247" t="s">
        <v>5524</v>
      </c>
      <c r="C1247" s="74">
        <v>14</v>
      </c>
      <c r="D1247" t="s">
        <v>6982</v>
      </c>
      <c r="E1247" t="s">
        <v>6983</v>
      </c>
      <c r="F1247" t="s">
        <v>1176</v>
      </c>
      <c r="G1247" t="s">
        <v>101</v>
      </c>
      <c r="H1247" t="s">
        <v>6984</v>
      </c>
      <c r="I1247" s="110">
        <v>0</v>
      </c>
      <c r="J1247" s="110">
        <v>0</v>
      </c>
      <c r="K1247" s="110">
        <v>0</v>
      </c>
      <c r="L1247" s="110">
        <v>0</v>
      </c>
      <c r="M1247" s="110">
        <v>0</v>
      </c>
      <c r="N1247" s="110">
        <v>0</v>
      </c>
    </row>
    <row r="1248" spans="1:14" x14ac:dyDescent="0.25">
      <c r="A1248">
        <v>180269</v>
      </c>
      <c r="B1248" t="s">
        <v>5524</v>
      </c>
      <c r="C1248" s="74">
        <v>14</v>
      </c>
      <c r="D1248" t="s">
        <v>1736</v>
      </c>
      <c r="E1248" t="s">
        <v>1737</v>
      </c>
      <c r="F1248" t="s">
        <v>1176</v>
      </c>
      <c r="G1248" t="s">
        <v>101</v>
      </c>
      <c r="H1248" t="s">
        <v>1738</v>
      </c>
      <c r="I1248" s="110">
        <v>0</v>
      </c>
      <c r="J1248" s="110">
        <v>0</v>
      </c>
      <c r="K1248" s="110">
        <v>15</v>
      </c>
      <c r="L1248" s="110">
        <v>36</v>
      </c>
      <c r="M1248" s="110">
        <v>0</v>
      </c>
      <c r="N1248" s="110">
        <v>0</v>
      </c>
    </row>
    <row r="1249" spans="1:14" x14ac:dyDescent="0.25">
      <c r="A1249">
        <v>180271</v>
      </c>
      <c r="B1249" t="s">
        <v>5524</v>
      </c>
      <c r="C1249" s="74">
        <v>14</v>
      </c>
      <c r="D1249" t="s">
        <v>6985</v>
      </c>
      <c r="E1249" t="s">
        <v>6986</v>
      </c>
      <c r="F1249" t="s">
        <v>1176</v>
      </c>
      <c r="G1249" t="s">
        <v>101</v>
      </c>
      <c r="H1249" t="s">
        <v>6987</v>
      </c>
      <c r="I1249" s="110">
        <v>500</v>
      </c>
      <c r="J1249" s="110">
        <v>0</v>
      </c>
      <c r="K1249" s="110">
        <v>240</v>
      </c>
      <c r="L1249" s="110">
        <v>227</v>
      </c>
      <c r="M1249" s="110">
        <v>0</v>
      </c>
      <c r="N1249" s="110">
        <v>0</v>
      </c>
    </row>
    <row r="1250" spans="1:14" x14ac:dyDescent="0.25">
      <c r="A1250">
        <v>180275</v>
      </c>
      <c r="B1250" t="s">
        <v>5524</v>
      </c>
      <c r="C1250" s="74">
        <v>14</v>
      </c>
      <c r="D1250" t="s">
        <v>1726</v>
      </c>
      <c r="E1250" t="s">
        <v>1739</v>
      </c>
      <c r="F1250" t="s">
        <v>1183</v>
      </c>
      <c r="G1250" t="s">
        <v>101</v>
      </c>
      <c r="H1250" t="s">
        <v>180</v>
      </c>
      <c r="I1250" s="110">
        <v>375</v>
      </c>
      <c r="J1250" s="110">
        <v>0</v>
      </c>
      <c r="K1250" s="110">
        <v>0</v>
      </c>
      <c r="L1250" s="110">
        <v>0</v>
      </c>
      <c r="M1250" s="110">
        <v>0</v>
      </c>
      <c r="N1250" s="110">
        <v>0</v>
      </c>
    </row>
    <row r="1251" spans="1:14" x14ac:dyDescent="0.25">
      <c r="A1251">
        <v>180276</v>
      </c>
      <c r="B1251" t="s">
        <v>5524</v>
      </c>
      <c r="C1251" s="74">
        <v>14</v>
      </c>
      <c r="D1251" t="s">
        <v>501</v>
      </c>
      <c r="E1251" t="s">
        <v>1740</v>
      </c>
      <c r="F1251" t="s">
        <v>1183</v>
      </c>
      <c r="G1251" t="s">
        <v>101</v>
      </c>
      <c r="H1251" t="s">
        <v>1741</v>
      </c>
      <c r="I1251" s="110">
        <v>750</v>
      </c>
      <c r="J1251" s="110">
        <v>0</v>
      </c>
      <c r="K1251" s="110">
        <v>58</v>
      </c>
      <c r="L1251" s="110">
        <v>125</v>
      </c>
      <c r="M1251" s="110">
        <v>0</v>
      </c>
      <c r="N1251" s="110">
        <v>125</v>
      </c>
    </row>
    <row r="1252" spans="1:14" x14ac:dyDescent="0.25">
      <c r="A1252">
        <v>180281</v>
      </c>
      <c r="B1252" t="s">
        <v>5524</v>
      </c>
      <c r="C1252" s="74">
        <v>14</v>
      </c>
      <c r="D1252" t="s">
        <v>6988</v>
      </c>
      <c r="E1252" t="s">
        <v>1302</v>
      </c>
      <c r="F1252" t="s">
        <v>6989</v>
      </c>
      <c r="G1252" t="s">
        <v>101</v>
      </c>
      <c r="H1252" t="s">
        <v>6990</v>
      </c>
      <c r="I1252" s="110">
        <v>200</v>
      </c>
      <c r="J1252" s="110">
        <v>0</v>
      </c>
      <c r="K1252" s="110">
        <v>200</v>
      </c>
      <c r="L1252" s="110">
        <v>200</v>
      </c>
      <c r="M1252" s="110">
        <v>200</v>
      </c>
      <c r="N1252" s="110">
        <v>200</v>
      </c>
    </row>
    <row r="1253" spans="1:14" x14ac:dyDescent="0.25">
      <c r="A1253">
        <v>180284</v>
      </c>
      <c r="B1253" t="s">
        <v>5524</v>
      </c>
      <c r="C1253" s="74">
        <v>14</v>
      </c>
      <c r="D1253" t="s">
        <v>6991</v>
      </c>
      <c r="E1253" t="s">
        <v>1095</v>
      </c>
      <c r="F1253" t="s">
        <v>6992</v>
      </c>
      <c r="G1253" t="s">
        <v>101</v>
      </c>
      <c r="H1253" t="s">
        <v>6993</v>
      </c>
      <c r="I1253" s="110">
        <v>0</v>
      </c>
      <c r="J1253" s="110">
        <v>0</v>
      </c>
      <c r="K1253" s="110">
        <v>0</v>
      </c>
      <c r="L1253" s="110">
        <v>0</v>
      </c>
      <c r="M1253" s="110">
        <v>0</v>
      </c>
      <c r="N1253" s="110">
        <v>0</v>
      </c>
    </row>
    <row r="1254" spans="1:14" x14ac:dyDescent="0.25">
      <c r="A1254">
        <v>180286</v>
      </c>
      <c r="B1254" t="s">
        <v>5524</v>
      </c>
      <c r="C1254" s="74">
        <v>14</v>
      </c>
      <c r="D1254" t="s">
        <v>4364</v>
      </c>
      <c r="E1254" t="s">
        <v>6994</v>
      </c>
      <c r="F1254" t="s">
        <v>6772</v>
      </c>
      <c r="G1254" t="s">
        <v>101</v>
      </c>
      <c r="H1254" t="s">
        <v>6995</v>
      </c>
      <c r="I1254" s="110">
        <v>0</v>
      </c>
      <c r="J1254" s="110">
        <v>0</v>
      </c>
      <c r="K1254" s="110">
        <v>0</v>
      </c>
      <c r="L1254" s="110">
        <v>0</v>
      </c>
      <c r="M1254" s="110">
        <v>0</v>
      </c>
      <c r="N1254" s="110">
        <v>0</v>
      </c>
    </row>
    <row r="1255" spans="1:14" x14ac:dyDescent="0.25">
      <c r="A1255">
        <v>180287</v>
      </c>
      <c r="B1255" t="s">
        <v>5524</v>
      </c>
      <c r="C1255" s="74">
        <v>14</v>
      </c>
      <c r="D1255" t="s">
        <v>501</v>
      </c>
      <c r="E1255" t="s">
        <v>1742</v>
      </c>
      <c r="F1255" t="s">
        <v>1190</v>
      </c>
      <c r="G1255" t="s">
        <v>101</v>
      </c>
      <c r="H1255" t="s">
        <v>1743</v>
      </c>
      <c r="I1255" s="110">
        <v>3000</v>
      </c>
      <c r="J1255" s="110">
        <v>0</v>
      </c>
      <c r="K1255" s="110">
        <v>298</v>
      </c>
      <c r="L1255" s="110">
        <v>410</v>
      </c>
      <c r="M1255" s="110">
        <v>25</v>
      </c>
      <c r="N1255" s="110">
        <v>467</v>
      </c>
    </row>
    <row r="1256" spans="1:14" x14ac:dyDescent="0.25">
      <c r="A1256">
        <v>180288</v>
      </c>
      <c r="B1256" t="s">
        <v>5524</v>
      </c>
      <c r="C1256" s="74">
        <v>14</v>
      </c>
      <c r="D1256" t="s">
        <v>1744</v>
      </c>
      <c r="E1256" t="s">
        <v>1745</v>
      </c>
      <c r="F1256" t="s">
        <v>1746</v>
      </c>
      <c r="G1256" t="s">
        <v>101</v>
      </c>
      <c r="H1256" t="s">
        <v>1747</v>
      </c>
      <c r="I1256" s="110">
        <v>6000</v>
      </c>
      <c r="J1256" s="110">
        <v>0</v>
      </c>
      <c r="K1256" s="110">
        <v>0</v>
      </c>
      <c r="L1256" s="110">
        <v>205</v>
      </c>
      <c r="M1256" s="110">
        <v>0</v>
      </c>
      <c r="N1256" s="110">
        <v>0</v>
      </c>
    </row>
    <row r="1257" spans="1:14" x14ac:dyDescent="0.25">
      <c r="A1257">
        <v>180290</v>
      </c>
      <c r="B1257" t="s">
        <v>5524</v>
      </c>
      <c r="C1257" s="74">
        <v>14</v>
      </c>
      <c r="D1257" t="s">
        <v>1748</v>
      </c>
      <c r="E1257" t="s">
        <v>895</v>
      </c>
      <c r="F1257" t="s">
        <v>1749</v>
      </c>
      <c r="G1257" t="s">
        <v>101</v>
      </c>
      <c r="H1257" t="s">
        <v>1750</v>
      </c>
      <c r="I1257" s="110">
        <v>1100</v>
      </c>
      <c r="J1257" s="110">
        <v>0</v>
      </c>
      <c r="K1257" s="110">
        <v>0</v>
      </c>
      <c r="L1257" s="110">
        <v>0</v>
      </c>
      <c r="M1257" s="110">
        <v>0</v>
      </c>
      <c r="N1257" s="110">
        <v>0</v>
      </c>
    </row>
    <row r="1258" spans="1:14" x14ac:dyDescent="0.25">
      <c r="A1258">
        <v>180292</v>
      </c>
      <c r="B1258" t="s">
        <v>5524</v>
      </c>
      <c r="C1258" s="74">
        <v>14</v>
      </c>
      <c r="D1258" t="s">
        <v>6996</v>
      </c>
      <c r="E1258" t="s">
        <v>1095</v>
      </c>
      <c r="F1258" t="s">
        <v>6997</v>
      </c>
      <c r="G1258" t="s">
        <v>101</v>
      </c>
      <c r="H1258" t="s">
        <v>6998</v>
      </c>
      <c r="I1258" s="110">
        <v>0</v>
      </c>
      <c r="J1258" s="110">
        <v>0</v>
      </c>
      <c r="K1258" s="110">
        <v>0</v>
      </c>
      <c r="L1258" s="110">
        <v>0</v>
      </c>
      <c r="M1258" s="110">
        <v>0</v>
      </c>
      <c r="N1258" s="110">
        <v>0</v>
      </c>
    </row>
    <row r="1259" spans="1:14" x14ac:dyDescent="0.25">
      <c r="A1259">
        <v>180295</v>
      </c>
      <c r="B1259" t="s">
        <v>5524</v>
      </c>
      <c r="C1259" s="74">
        <v>14</v>
      </c>
      <c r="D1259" t="s">
        <v>6999</v>
      </c>
      <c r="E1259" t="s">
        <v>7000</v>
      </c>
      <c r="F1259" t="s">
        <v>7001</v>
      </c>
      <c r="G1259" t="s">
        <v>101</v>
      </c>
      <c r="H1259" t="s">
        <v>7002</v>
      </c>
      <c r="I1259" s="110">
        <v>0</v>
      </c>
      <c r="J1259" s="110">
        <v>0</v>
      </c>
      <c r="K1259" s="110">
        <v>0</v>
      </c>
      <c r="L1259" s="110">
        <v>0</v>
      </c>
      <c r="M1259" s="110">
        <v>0</v>
      </c>
      <c r="N1259" s="110">
        <v>0</v>
      </c>
    </row>
    <row r="1260" spans="1:14" x14ac:dyDescent="0.25">
      <c r="A1260">
        <v>180296</v>
      </c>
      <c r="B1260" t="s">
        <v>5524</v>
      </c>
      <c r="C1260" s="74">
        <v>14</v>
      </c>
      <c r="D1260" t="s">
        <v>501</v>
      </c>
      <c r="E1260" t="s">
        <v>1751</v>
      </c>
      <c r="F1260" t="s">
        <v>1752</v>
      </c>
      <c r="G1260" t="s">
        <v>101</v>
      </c>
      <c r="H1260" t="s">
        <v>181</v>
      </c>
      <c r="I1260" s="110">
        <v>0</v>
      </c>
      <c r="J1260" s="110">
        <v>0</v>
      </c>
      <c r="K1260" s="110">
        <v>0</v>
      </c>
      <c r="L1260" s="110">
        <v>0</v>
      </c>
      <c r="M1260" s="110">
        <v>55</v>
      </c>
      <c r="N1260" s="110">
        <v>50</v>
      </c>
    </row>
    <row r="1261" spans="1:14" x14ac:dyDescent="0.25">
      <c r="A1261">
        <v>180297</v>
      </c>
      <c r="B1261" t="s">
        <v>5524</v>
      </c>
      <c r="C1261" s="74">
        <v>14</v>
      </c>
      <c r="D1261" t="s">
        <v>501</v>
      </c>
      <c r="E1261" t="s">
        <v>1753</v>
      </c>
      <c r="F1261" t="s">
        <v>1754</v>
      </c>
      <c r="G1261" t="s">
        <v>101</v>
      </c>
      <c r="H1261" t="s">
        <v>7003</v>
      </c>
      <c r="I1261" s="110">
        <v>4917.92</v>
      </c>
      <c r="J1261" s="110">
        <v>0</v>
      </c>
      <c r="K1261" s="110">
        <v>0</v>
      </c>
      <c r="L1261" s="110">
        <v>0</v>
      </c>
      <c r="M1261" s="110">
        <v>0</v>
      </c>
      <c r="N1261" s="110">
        <v>0</v>
      </c>
    </row>
    <row r="1262" spans="1:14" x14ac:dyDescent="0.25">
      <c r="A1262">
        <v>180298</v>
      </c>
      <c r="B1262" t="s">
        <v>5524</v>
      </c>
      <c r="C1262" s="74">
        <v>14</v>
      </c>
      <c r="D1262" t="s">
        <v>7004</v>
      </c>
      <c r="E1262" t="s">
        <v>7005</v>
      </c>
      <c r="F1262" t="s">
        <v>7006</v>
      </c>
      <c r="G1262" t="s">
        <v>101</v>
      </c>
      <c r="H1262" t="s">
        <v>7007</v>
      </c>
      <c r="I1262" s="110">
        <v>0</v>
      </c>
      <c r="J1262" s="110">
        <v>0</v>
      </c>
      <c r="K1262" s="110">
        <v>0</v>
      </c>
      <c r="L1262" s="110">
        <v>0</v>
      </c>
      <c r="M1262" s="110">
        <v>0</v>
      </c>
      <c r="N1262" s="110">
        <v>0</v>
      </c>
    </row>
    <row r="1263" spans="1:14" x14ac:dyDescent="0.25">
      <c r="A1263">
        <v>180299</v>
      </c>
      <c r="B1263" t="s">
        <v>5524</v>
      </c>
      <c r="C1263" s="74">
        <v>14</v>
      </c>
      <c r="D1263" t="s">
        <v>1755</v>
      </c>
      <c r="E1263" t="s">
        <v>1756</v>
      </c>
      <c r="F1263" t="s">
        <v>1757</v>
      </c>
      <c r="G1263" t="s">
        <v>101</v>
      </c>
      <c r="H1263" t="s">
        <v>1758</v>
      </c>
      <c r="I1263" s="110">
        <v>3768</v>
      </c>
      <c r="J1263" s="110">
        <v>0</v>
      </c>
      <c r="K1263" s="110">
        <v>0</v>
      </c>
      <c r="L1263" s="110">
        <v>0</v>
      </c>
      <c r="M1263" s="110">
        <v>0</v>
      </c>
      <c r="N1263" s="110">
        <v>0</v>
      </c>
    </row>
    <row r="1264" spans="1:14" x14ac:dyDescent="0.25">
      <c r="A1264">
        <v>180300</v>
      </c>
      <c r="B1264" t="s">
        <v>5524</v>
      </c>
      <c r="C1264" s="74">
        <v>14</v>
      </c>
      <c r="D1264" t="s">
        <v>1759</v>
      </c>
      <c r="E1264" t="s">
        <v>1760</v>
      </c>
      <c r="F1264" t="s">
        <v>1761</v>
      </c>
      <c r="G1264" t="s">
        <v>101</v>
      </c>
      <c r="H1264" t="s">
        <v>1762</v>
      </c>
      <c r="I1264" s="110">
        <v>3500</v>
      </c>
      <c r="J1264" s="110">
        <v>0</v>
      </c>
      <c r="K1264" s="110">
        <v>0</v>
      </c>
      <c r="L1264" s="110">
        <v>0</v>
      </c>
      <c r="M1264" s="110">
        <v>0</v>
      </c>
      <c r="N1264" s="110">
        <v>0</v>
      </c>
    </row>
    <row r="1265" spans="1:14" x14ac:dyDescent="0.25">
      <c r="A1265">
        <v>150300</v>
      </c>
      <c r="B1265" t="s">
        <v>5523</v>
      </c>
      <c r="C1265" s="74">
        <v>12</v>
      </c>
      <c r="D1265" t="s">
        <v>7008</v>
      </c>
      <c r="E1265" t="s">
        <v>7009</v>
      </c>
      <c r="F1265" t="s">
        <v>7010</v>
      </c>
      <c r="G1265" t="s">
        <v>104</v>
      </c>
      <c r="H1265" t="s">
        <v>7011</v>
      </c>
      <c r="I1265" s="110">
        <v>0</v>
      </c>
      <c r="J1265" s="110">
        <v>0</v>
      </c>
      <c r="K1265" s="110">
        <v>0</v>
      </c>
      <c r="L1265" s="110">
        <v>0</v>
      </c>
      <c r="M1265" s="110">
        <v>0</v>
      </c>
      <c r="N1265" s="110">
        <v>0</v>
      </c>
    </row>
    <row r="1266" spans="1:14" x14ac:dyDescent="0.25">
      <c r="A1266">
        <v>180307</v>
      </c>
      <c r="B1266" t="s">
        <v>5524</v>
      </c>
      <c r="C1266" s="74">
        <v>14</v>
      </c>
      <c r="D1266" t="s">
        <v>501</v>
      </c>
      <c r="E1266" t="s">
        <v>1763</v>
      </c>
      <c r="F1266" t="s">
        <v>1764</v>
      </c>
      <c r="G1266" t="s">
        <v>101</v>
      </c>
      <c r="H1266" t="s">
        <v>1765</v>
      </c>
      <c r="I1266" s="110">
        <v>250</v>
      </c>
      <c r="J1266" s="110">
        <v>0</v>
      </c>
      <c r="K1266" s="110">
        <v>0</v>
      </c>
      <c r="L1266" s="110">
        <v>0</v>
      </c>
      <c r="M1266" s="110">
        <v>35</v>
      </c>
      <c r="N1266" s="110">
        <v>30</v>
      </c>
    </row>
    <row r="1267" spans="1:14" x14ac:dyDescent="0.25">
      <c r="A1267">
        <v>180098</v>
      </c>
      <c r="B1267" t="s">
        <v>5524</v>
      </c>
      <c r="C1267" s="74">
        <v>14</v>
      </c>
      <c r="D1267" t="s">
        <v>4364</v>
      </c>
      <c r="E1267" t="s">
        <v>7012</v>
      </c>
      <c r="F1267" t="s">
        <v>7013</v>
      </c>
      <c r="G1267" t="s">
        <v>101</v>
      </c>
      <c r="H1267" t="s">
        <v>7014</v>
      </c>
      <c r="I1267" s="110">
        <v>0</v>
      </c>
      <c r="J1267" s="110">
        <v>0</v>
      </c>
      <c r="K1267" s="110">
        <v>0</v>
      </c>
      <c r="L1267" s="110">
        <v>0</v>
      </c>
      <c r="M1267" s="110">
        <v>0</v>
      </c>
      <c r="N1267" s="110">
        <v>0</v>
      </c>
    </row>
    <row r="1268" spans="1:14" x14ac:dyDescent="0.25">
      <c r="A1268">
        <v>180313</v>
      </c>
      <c r="B1268" t="s">
        <v>5524</v>
      </c>
      <c r="C1268" s="74">
        <v>14</v>
      </c>
      <c r="D1268" t="s">
        <v>501</v>
      </c>
      <c r="E1268" t="s">
        <v>1766</v>
      </c>
      <c r="F1268" t="s">
        <v>1767</v>
      </c>
      <c r="G1268" t="s">
        <v>101</v>
      </c>
      <c r="H1268" t="s">
        <v>1768</v>
      </c>
      <c r="I1268" s="110">
        <v>531</v>
      </c>
      <c r="J1268" s="110">
        <v>100</v>
      </c>
      <c r="K1268" s="110">
        <v>0</v>
      </c>
      <c r="L1268" s="110">
        <v>0</v>
      </c>
      <c r="M1268" s="110">
        <v>0</v>
      </c>
      <c r="N1268" s="110">
        <v>0</v>
      </c>
    </row>
    <row r="1269" spans="1:14" x14ac:dyDescent="0.25">
      <c r="A1269">
        <v>180314</v>
      </c>
      <c r="B1269" t="s">
        <v>5524</v>
      </c>
      <c r="C1269" s="74">
        <v>14</v>
      </c>
      <c r="D1269" t="s">
        <v>7015</v>
      </c>
      <c r="E1269" t="s">
        <v>7016</v>
      </c>
      <c r="F1269" t="s">
        <v>1628</v>
      </c>
      <c r="G1269" t="s">
        <v>101</v>
      </c>
      <c r="H1269" t="s">
        <v>7017</v>
      </c>
      <c r="I1269" s="110">
        <v>0</v>
      </c>
      <c r="J1269" s="110">
        <v>0</v>
      </c>
      <c r="K1269" s="110">
        <v>0</v>
      </c>
      <c r="L1269" s="110">
        <v>0</v>
      </c>
      <c r="M1269" s="110">
        <v>0</v>
      </c>
      <c r="N1269" s="110">
        <v>0</v>
      </c>
    </row>
    <row r="1270" spans="1:14" x14ac:dyDescent="0.25">
      <c r="A1270">
        <v>180317</v>
      </c>
      <c r="B1270" t="s">
        <v>5524</v>
      </c>
      <c r="C1270" s="74">
        <v>14</v>
      </c>
      <c r="D1270" t="s">
        <v>7018</v>
      </c>
      <c r="E1270" t="s">
        <v>7019</v>
      </c>
      <c r="F1270" t="s">
        <v>7020</v>
      </c>
      <c r="G1270" t="s">
        <v>101</v>
      </c>
      <c r="H1270" t="s">
        <v>7021</v>
      </c>
      <c r="I1270" s="110">
        <v>0</v>
      </c>
      <c r="J1270" s="110">
        <v>0</v>
      </c>
      <c r="K1270" s="110">
        <v>0</v>
      </c>
      <c r="L1270" s="110">
        <v>0</v>
      </c>
      <c r="M1270" s="110">
        <v>0</v>
      </c>
      <c r="N1270" s="110">
        <v>0</v>
      </c>
    </row>
    <row r="1271" spans="1:14" x14ac:dyDescent="0.25">
      <c r="A1271">
        <v>180318</v>
      </c>
      <c r="B1271" t="s">
        <v>5524</v>
      </c>
      <c r="C1271" s="74">
        <v>14</v>
      </c>
      <c r="D1271" t="s">
        <v>7022</v>
      </c>
      <c r="F1271" t="s">
        <v>1502</v>
      </c>
      <c r="G1271" t="s">
        <v>101</v>
      </c>
      <c r="H1271" t="s">
        <v>7023</v>
      </c>
      <c r="I1271" s="110">
        <v>0</v>
      </c>
      <c r="J1271" s="110">
        <v>0</v>
      </c>
      <c r="K1271" s="110">
        <v>0</v>
      </c>
      <c r="L1271" s="110">
        <v>0</v>
      </c>
      <c r="M1271" s="110">
        <v>0</v>
      </c>
      <c r="N1271" s="110">
        <v>0</v>
      </c>
    </row>
    <row r="1272" spans="1:14" x14ac:dyDescent="0.25">
      <c r="A1272">
        <v>180319</v>
      </c>
      <c r="B1272" t="s">
        <v>5524</v>
      </c>
      <c r="C1272" s="74">
        <v>14</v>
      </c>
      <c r="D1272" t="s">
        <v>7024</v>
      </c>
      <c r="E1272" t="s">
        <v>7005</v>
      </c>
      <c r="F1272" t="s">
        <v>7025</v>
      </c>
      <c r="G1272" t="s">
        <v>101</v>
      </c>
      <c r="H1272" t="s">
        <v>7026</v>
      </c>
      <c r="I1272" s="110">
        <v>0</v>
      </c>
      <c r="J1272" s="110">
        <v>0</v>
      </c>
      <c r="K1272" s="110">
        <v>0</v>
      </c>
      <c r="L1272" s="110">
        <v>0</v>
      </c>
      <c r="M1272" s="110">
        <v>0</v>
      </c>
      <c r="N1272" s="110">
        <v>0</v>
      </c>
    </row>
    <row r="1273" spans="1:14" x14ac:dyDescent="0.25">
      <c r="A1273">
        <v>180320</v>
      </c>
      <c r="B1273" t="s">
        <v>5524</v>
      </c>
      <c r="C1273" s="74">
        <v>14</v>
      </c>
      <c r="D1273" t="s">
        <v>501</v>
      </c>
      <c r="E1273" t="s">
        <v>7027</v>
      </c>
      <c r="F1273" t="s">
        <v>7028</v>
      </c>
      <c r="G1273" t="s">
        <v>101</v>
      </c>
      <c r="H1273" t="s">
        <v>7029</v>
      </c>
      <c r="I1273" s="110">
        <v>0</v>
      </c>
      <c r="J1273" s="110">
        <v>0</v>
      </c>
      <c r="K1273" s="110">
        <v>0</v>
      </c>
      <c r="L1273" s="110">
        <v>0</v>
      </c>
      <c r="M1273" s="110">
        <v>0</v>
      </c>
      <c r="N1273" s="110">
        <v>0</v>
      </c>
    </row>
    <row r="1274" spans="1:14" x14ac:dyDescent="0.25">
      <c r="A1274">
        <v>180322</v>
      </c>
      <c r="B1274" t="s">
        <v>5524</v>
      </c>
      <c r="C1274" s="74">
        <v>14</v>
      </c>
      <c r="D1274" t="s">
        <v>1769</v>
      </c>
      <c r="E1274" t="s">
        <v>1770</v>
      </c>
      <c r="F1274" t="s">
        <v>1771</v>
      </c>
      <c r="G1274" t="s">
        <v>101</v>
      </c>
      <c r="H1274" t="s">
        <v>1772</v>
      </c>
      <c r="I1274" s="110">
        <v>200</v>
      </c>
      <c r="J1274" s="110">
        <v>0</v>
      </c>
      <c r="K1274" s="110">
        <v>50</v>
      </c>
      <c r="L1274" s="110">
        <v>0</v>
      </c>
      <c r="M1274" s="110">
        <v>0</v>
      </c>
      <c r="N1274" s="110">
        <v>0</v>
      </c>
    </row>
    <row r="1275" spans="1:14" x14ac:dyDescent="0.25">
      <c r="A1275">
        <v>180324</v>
      </c>
      <c r="B1275" t="s">
        <v>5524</v>
      </c>
      <c r="C1275" s="74">
        <v>14</v>
      </c>
      <c r="D1275" t="s">
        <v>1773</v>
      </c>
      <c r="E1275" t="s">
        <v>1774</v>
      </c>
      <c r="F1275" t="s">
        <v>1775</v>
      </c>
      <c r="G1275" t="s">
        <v>101</v>
      </c>
      <c r="H1275" t="s">
        <v>1776</v>
      </c>
      <c r="I1275" s="110">
        <v>0</v>
      </c>
      <c r="J1275" s="110">
        <v>0</v>
      </c>
      <c r="K1275" s="110">
        <v>200</v>
      </c>
      <c r="L1275" s="110">
        <v>200</v>
      </c>
      <c r="M1275" s="110">
        <v>0</v>
      </c>
      <c r="N1275" s="110">
        <v>0</v>
      </c>
    </row>
    <row r="1276" spans="1:14" x14ac:dyDescent="0.25">
      <c r="A1276">
        <v>180325</v>
      </c>
      <c r="B1276" t="s">
        <v>5524</v>
      </c>
      <c r="C1276" s="74">
        <v>14</v>
      </c>
      <c r="D1276" t="s">
        <v>6376</v>
      </c>
      <c r="E1276" t="s">
        <v>7030</v>
      </c>
      <c r="F1276" t="s">
        <v>1438</v>
      </c>
      <c r="G1276" t="s">
        <v>101</v>
      </c>
      <c r="H1276" t="s">
        <v>7031</v>
      </c>
      <c r="I1276" s="110">
        <v>0</v>
      </c>
      <c r="J1276" s="110">
        <v>0</v>
      </c>
      <c r="K1276" s="110">
        <v>150</v>
      </c>
      <c r="L1276" s="110">
        <v>150</v>
      </c>
      <c r="M1276" s="110">
        <v>0</v>
      </c>
      <c r="N1276" s="110">
        <v>150</v>
      </c>
    </row>
    <row r="1277" spans="1:14" x14ac:dyDescent="0.25">
      <c r="A1277">
        <v>180327</v>
      </c>
      <c r="B1277" t="s">
        <v>5524</v>
      </c>
      <c r="C1277" s="74">
        <v>14</v>
      </c>
      <c r="D1277" t="s">
        <v>7032</v>
      </c>
      <c r="E1277" t="s">
        <v>7033</v>
      </c>
      <c r="F1277" t="s">
        <v>7034</v>
      </c>
      <c r="G1277" t="s">
        <v>101</v>
      </c>
      <c r="H1277" t="s">
        <v>7035</v>
      </c>
      <c r="I1277" s="110">
        <v>0</v>
      </c>
      <c r="J1277" s="110">
        <v>0</v>
      </c>
      <c r="K1277" s="110">
        <v>0</v>
      </c>
      <c r="L1277" s="110">
        <v>0</v>
      </c>
      <c r="M1277" s="110">
        <v>0</v>
      </c>
      <c r="N1277" s="110">
        <v>0</v>
      </c>
    </row>
    <row r="1278" spans="1:14" x14ac:dyDescent="0.25">
      <c r="A1278">
        <v>180331</v>
      </c>
      <c r="B1278" t="s">
        <v>5524</v>
      </c>
      <c r="C1278" s="74">
        <v>14</v>
      </c>
      <c r="D1278" t="s">
        <v>1169</v>
      </c>
      <c r="E1278" t="s">
        <v>7036</v>
      </c>
      <c r="F1278" t="s">
        <v>922</v>
      </c>
      <c r="G1278" t="s">
        <v>101</v>
      </c>
      <c r="H1278" t="s">
        <v>7037</v>
      </c>
      <c r="I1278" s="110">
        <v>0</v>
      </c>
      <c r="J1278" s="110">
        <v>0</v>
      </c>
      <c r="K1278" s="110">
        <v>0</v>
      </c>
      <c r="L1278" s="110">
        <v>0</v>
      </c>
      <c r="M1278" s="110">
        <v>0</v>
      </c>
      <c r="N1278" s="110">
        <v>0</v>
      </c>
    </row>
    <row r="1279" spans="1:14" x14ac:dyDescent="0.25">
      <c r="A1279">
        <v>180332</v>
      </c>
      <c r="B1279" t="s">
        <v>5524</v>
      </c>
      <c r="C1279" s="74">
        <v>14</v>
      </c>
      <c r="D1279" t="s">
        <v>501</v>
      </c>
      <c r="E1279" t="s">
        <v>1777</v>
      </c>
      <c r="F1279" t="s">
        <v>922</v>
      </c>
      <c r="G1279" t="s">
        <v>101</v>
      </c>
      <c r="H1279" t="s">
        <v>1778</v>
      </c>
      <c r="I1279" s="110">
        <v>400</v>
      </c>
      <c r="J1279" s="110">
        <v>0</v>
      </c>
      <c r="K1279" s="110">
        <v>2433.9</v>
      </c>
      <c r="L1279" s="110">
        <v>822.58</v>
      </c>
      <c r="M1279" s="110">
        <v>0</v>
      </c>
      <c r="N1279" s="110">
        <v>2581.56</v>
      </c>
    </row>
    <row r="1280" spans="1:14" x14ac:dyDescent="0.25">
      <c r="A1280">
        <v>180336</v>
      </c>
      <c r="B1280" t="s">
        <v>5524</v>
      </c>
      <c r="C1280" s="74">
        <v>14</v>
      </c>
      <c r="D1280" t="s">
        <v>7038</v>
      </c>
      <c r="E1280" t="s">
        <v>7039</v>
      </c>
      <c r="F1280" t="s">
        <v>7040</v>
      </c>
      <c r="G1280" t="s">
        <v>101</v>
      </c>
      <c r="H1280" t="s">
        <v>7041</v>
      </c>
      <c r="I1280" s="110">
        <v>0</v>
      </c>
      <c r="J1280" s="110">
        <v>0</v>
      </c>
      <c r="K1280" s="110">
        <v>0</v>
      </c>
      <c r="L1280" s="110">
        <v>0</v>
      </c>
      <c r="M1280" s="110">
        <v>0</v>
      </c>
      <c r="N1280" s="110">
        <v>0</v>
      </c>
    </row>
    <row r="1281" spans="1:14" x14ac:dyDescent="0.25">
      <c r="A1281">
        <v>180337</v>
      </c>
      <c r="B1281" t="s">
        <v>5524</v>
      </c>
      <c r="C1281" s="74">
        <v>14</v>
      </c>
      <c r="D1281" t="s">
        <v>1779</v>
      </c>
      <c r="E1281" t="s">
        <v>1780</v>
      </c>
      <c r="F1281" t="s">
        <v>1628</v>
      </c>
      <c r="G1281" t="s">
        <v>101</v>
      </c>
      <c r="H1281" t="s">
        <v>1781</v>
      </c>
      <c r="I1281" s="110">
        <v>0</v>
      </c>
      <c r="J1281" s="110">
        <v>0</v>
      </c>
      <c r="K1281" s="110">
        <v>0</v>
      </c>
      <c r="L1281" s="110">
        <v>0</v>
      </c>
      <c r="M1281" s="110">
        <v>0</v>
      </c>
      <c r="N1281" s="110">
        <v>326</v>
      </c>
    </row>
    <row r="1282" spans="1:14" x14ac:dyDescent="0.25">
      <c r="A1282">
        <v>180338</v>
      </c>
      <c r="B1282" t="s">
        <v>5524</v>
      </c>
      <c r="C1282" s="74">
        <v>14</v>
      </c>
      <c r="D1282" t="s">
        <v>7042</v>
      </c>
      <c r="E1282" t="s">
        <v>7043</v>
      </c>
      <c r="F1282" t="s">
        <v>1526</v>
      </c>
      <c r="G1282" t="s">
        <v>101</v>
      </c>
      <c r="H1282" t="s">
        <v>7044</v>
      </c>
      <c r="I1282" s="110">
        <v>0</v>
      </c>
      <c r="J1282" s="110">
        <v>0</v>
      </c>
      <c r="K1282" s="110">
        <v>0</v>
      </c>
      <c r="L1282" s="110">
        <v>0</v>
      </c>
      <c r="M1282" s="110">
        <v>0</v>
      </c>
      <c r="N1282" s="110">
        <v>0</v>
      </c>
    </row>
    <row r="1283" spans="1:14" x14ac:dyDescent="0.25">
      <c r="A1283">
        <v>180117</v>
      </c>
      <c r="B1283" t="s">
        <v>5524</v>
      </c>
      <c r="C1283" s="74">
        <v>14</v>
      </c>
      <c r="D1283" t="s">
        <v>1726</v>
      </c>
      <c r="E1283" t="s">
        <v>7045</v>
      </c>
      <c r="F1283" t="s">
        <v>6847</v>
      </c>
      <c r="G1283" t="s">
        <v>101</v>
      </c>
      <c r="H1283" t="s">
        <v>7046</v>
      </c>
      <c r="I1283" s="110">
        <v>0</v>
      </c>
      <c r="J1283" s="110">
        <v>0</v>
      </c>
      <c r="K1283" s="110">
        <v>0</v>
      </c>
      <c r="L1283" s="110">
        <v>0</v>
      </c>
      <c r="M1283" s="110">
        <v>0</v>
      </c>
      <c r="N1283" s="110">
        <v>0</v>
      </c>
    </row>
    <row r="1284" spans="1:14" x14ac:dyDescent="0.25">
      <c r="A1284">
        <v>180350</v>
      </c>
      <c r="B1284" t="s">
        <v>5524</v>
      </c>
      <c r="C1284" s="74">
        <v>14</v>
      </c>
      <c r="D1284" t="s">
        <v>3614</v>
      </c>
      <c r="E1284" t="s">
        <v>7047</v>
      </c>
      <c r="F1284" t="s">
        <v>7048</v>
      </c>
      <c r="G1284" t="s">
        <v>101</v>
      </c>
      <c r="H1284" t="s">
        <v>7049</v>
      </c>
      <c r="I1284" s="110">
        <v>0</v>
      </c>
      <c r="J1284" s="110">
        <v>0</v>
      </c>
      <c r="K1284" s="110">
        <v>0</v>
      </c>
      <c r="L1284" s="110">
        <v>0</v>
      </c>
      <c r="M1284" s="110">
        <v>0</v>
      </c>
      <c r="N1284" s="110">
        <v>0</v>
      </c>
    </row>
    <row r="1285" spans="1:14" x14ac:dyDescent="0.25">
      <c r="A1285">
        <v>180143</v>
      </c>
      <c r="B1285" t="s">
        <v>5524</v>
      </c>
      <c r="C1285" s="74">
        <v>14</v>
      </c>
      <c r="D1285" t="s">
        <v>7050</v>
      </c>
      <c r="E1285" t="s">
        <v>7051</v>
      </c>
      <c r="F1285" t="s">
        <v>1624</v>
      </c>
      <c r="G1285" t="s">
        <v>101</v>
      </c>
      <c r="H1285" t="s">
        <v>7052</v>
      </c>
      <c r="I1285" s="110">
        <v>0</v>
      </c>
      <c r="J1285" s="110">
        <v>0</v>
      </c>
      <c r="K1285" s="110">
        <v>0</v>
      </c>
      <c r="L1285" s="110">
        <v>0</v>
      </c>
      <c r="M1285" s="110">
        <v>0</v>
      </c>
      <c r="N1285" s="110">
        <v>0</v>
      </c>
    </row>
    <row r="1286" spans="1:14" x14ac:dyDescent="0.25">
      <c r="A1286">
        <v>180208</v>
      </c>
      <c r="B1286" t="s">
        <v>5524</v>
      </c>
      <c r="C1286" s="74">
        <v>14</v>
      </c>
      <c r="D1286" t="s">
        <v>7053</v>
      </c>
      <c r="E1286" t="s">
        <v>7054</v>
      </c>
      <c r="F1286" t="s">
        <v>922</v>
      </c>
      <c r="G1286" t="s">
        <v>101</v>
      </c>
      <c r="H1286" t="s">
        <v>7055</v>
      </c>
      <c r="I1286" s="110">
        <v>0</v>
      </c>
      <c r="J1286" s="110">
        <v>0</v>
      </c>
      <c r="K1286" s="110">
        <v>0</v>
      </c>
      <c r="L1286" s="110">
        <v>0</v>
      </c>
      <c r="M1286" s="110">
        <v>0</v>
      </c>
      <c r="N1286" s="110">
        <v>0</v>
      </c>
    </row>
    <row r="1287" spans="1:14" x14ac:dyDescent="0.25">
      <c r="A1287">
        <v>180223</v>
      </c>
      <c r="B1287" t="s">
        <v>5524</v>
      </c>
      <c r="C1287" s="74">
        <v>14</v>
      </c>
      <c r="D1287" t="s">
        <v>867</v>
      </c>
      <c r="E1287" t="s">
        <v>1751</v>
      </c>
      <c r="F1287" t="s">
        <v>6944</v>
      </c>
      <c r="G1287" t="s">
        <v>101</v>
      </c>
      <c r="H1287" t="s">
        <v>7056</v>
      </c>
      <c r="I1287" s="110">
        <v>0</v>
      </c>
      <c r="J1287" s="110">
        <v>0</v>
      </c>
      <c r="K1287" s="110">
        <v>0</v>
      </c>
      <c r="L1287" s="110">
        <v>0</v>
      </c>
      <c r="M1287" s="110">
        <v>0</v>
      </c>
      <c r="N1287" s="110">
        <v>0</v>
      </c>
    </row>
    <row r="1288" spans="1:14" x14ac:dyDescent="0.25">
      <c r="A1288">
        <v>189014</v>
      </c>
      <c r="B1288" t="s">
        <v>5524</v>
      </c>
      <c r="C1288" s="74">
        <v>14</v>
      </c>
      <c r="D1288" t="s">
        <v>7057</v>
      </c>
      <c r="E1288" t="s">
        <v>7058</v>
      </c>
      <c r="F1288" t="s">
        <v>1628</v>
      </c>
      <c r="G1288" t="s">
        <v>101</v>
      </c>
      <c r="H1288" t="s">
        <v>7059</v>
      </c>
      <c r="I1288" s="110">
        <v>0</v>
      </c>
      <c r="J1288" s="110">
        <v>0</v>
      </c>
      <c r="K1288" s="110">
        <v>0</v>
      </c>
      <c r="L1288" s="110">
        <v>47.5</v>
      </c>
      <c r="M1288" s="110">
        <v>0</v>
      </c>
      <c r="N1288" s="110">
        <v>100</v>
      </c>
    </row>
    <row r="1289" spans="1:14" x14ac:dyDescent="0.25">
      <c r="A1289">
        <v>190002</v>
      </c>
      <c r="B1289" t="s">
        <v>5520</v>
      </c>
      <c r="C1289" s="74">
        <v>38</v>
      </c>
      <c r="D1289" t="s">
        <v>501</v>
      </c>
      <c r="E1289" t="s">
        <v>7060</v>
      </c>
      <c r="F1289" t="s">
        <v>7061</v>
      </c>
      <c r="G1289" t="s">
        <v>2065</v>
      </c>
      <c r="H1289" t="s">
        <v>7062</v>
      </c>
      <c r="I1289" s="110">
        <v>0</v>
      </c>
      <c r="J1289" s="110">
        <v>0</v>
      </c>
      <c r="K1289" s="110">
        <v>0</v>
      </c>
      <c r="L1289" s="110">
        <v>0</v>
      </c>
      <c r="M1289" s="110">
        <v>0</v>
      </c>
      <c r="N1289" s="110">
        <v>0</v>
      </c>
    </row>
    <row r="1290" spans="1:14" x14ac:dyDescent="0.25">
      <c r="A1290">
        <v>190003</v>
      </c>
      <c r="B1290" t="s">
        <v>5520</v>
      </c>
      <c r="C1290" s="74">
        <v>38</v>
      </c>
      <c r="D1290" t="s">
        <v>501</v>
      </c>
      <c r="E1290" t="s">
        <v>4931</v>
      </c>
      <c r="F1290" t="s">
        <v>4932</v>
      </c>
      <c r="G1290" t="s">
        <v>2065</v>
      </c>
      <c r="H1290" t="s">
        <v>4933</v>
      </c>
      <c r="I1290" s="110">
        <v>17975.990000000002</v>
      </c>
      <c r="J1290" s="110">
        <v>0</v>
      </c>
      <c r="K1290" s="110">
        <v>549.13</v>
      </c>
      <c r="L1290" s="110">
        <v>313</v>
      </c>
      <c r="M1290" s="110">
        <v>0</v>
      </c>
      <c r="N1290" s="110">
        <v>639.21</v>
      </c>
    </row>
    <row r="1291" spans="1:14" x14ac:dyDescent="0.25">
      <c r="A1291">
        <v>190004</v>
      </c>
      <c r="B1291" t="s">
        <v>5520</v>
      </c>
      <c r="C1291" s="74">
        <v>38</v>
      </c>
      <c r="D1291" t="s">
        <v>501</v>
      </c>
      <c r="E1291" t="s">
        <v>4934</v>
      </c>
      <c r="F1291" t="s">
        <v>4935</v>
      </c>
      <c r="G1291" t="s">
        <v>2065</v>
      </c>
      <c r="H1291" t="s">
        <v>389</v>
      </c>
      <c r="I1291" s="110">
        <v>50</v>
      </c>
      <c r="J1291" s="110">
        <v>0</v>
      </c>
      <c r="K1291" s="110">
        <v>212.76</v>
      </c>
      <c r="L1291" s="110">
        <v>100</v>
      </c>
      <c r="M1291" s="110">
        <v>115</v>
      </c>
      <c r="N1291" s="110">
        <v>335</v>
      </c>
    </row>
    <row r="1292" spans="1:14" x14ac:dyDescent="0.25">
      <c r="A1292">
        <v>190006</v>
      </c>
      <c r="B1292" t="s">
        <v>5520</v>
      </c>
      <c r="C1292" s="74">
        <v>38</v>
      </c>
      <c r="D1292" t="s">
        <v>501</v>
      </c>
      <c r="E1292" t="s">
        <v>7063</v>
      </c>
      <c r="F1292" t="s">
        <v>1253</v>
      </c>
      <c r="G1292" t="s">
        <v>2065</v>
      </c>
      <c r="H1292" t="s">
        <v>7064</v>
      </c>
      <c r="I1292" s="110">
        <v>0</v>
      </c>
      <c r="J1292" s="110">
        <v>95.94</v>
      </c>
      <c r="K1292" s="110">
        <v>0</v>
      </c>
      <c r="L1292" s="110">
        <v>0</v>
      </c>
      <c r="M1292" s="110">
        <v>0</v>
      </c>
      <c r="N1292" s="110">
        <v>0</v>
      </c>
    </row>
    <row r="1293" spans="1:14" x14ac:dyDescent="0.25">
      <c r="A1293">
        <v>190008</v>
      </c>
      <c r="B1293" t="s">
        <v>5520</v>
      </c>
      <c r="C1293" s="74">
        <v>138</v>
      </c>
      <c r="D1293" t="s">
        <v>501</v>
      </c>
      <c r="E1293" t="s">
        <v>7065</v>
      </c>
      <c r="F1293" t="s">
        <v>526</v>
      </c>
      <c r="G1293" t="s">
        <v>2065</v>
      </c>
      <c r="H1293" t="s">
        <v>7066</v>
      </c>
      <c r="I1293" s="110">
        <v>0</v>
      </c>
      <c r="J1293" s="110">
        <v>0</v>
      </c>
      <c r="K1293" s="110">
        <v>0</v>
      </c>
      <c r="L1293" s="110">
        <v>0</v>
      </c>
      <c r="M1293" s="110">
        <v>0</v>
      </c>
      <c r="N1293" s="110">
        <v>0</v>
      </c>
    </row>
    <row r="1294" spans="1:14" x14ac:dyDescent="0.25">
      <c r="A1294">
        <v>190009</v>
      </c>
      <c r="B1294" t="s">
        <v>5520</v>
      </c>
      <c r="C1294" s="74">
        <v>38</v>
      </c>
      <c r="D1294" t="s">
        <v>501</v>
      </c>
      <c r="E1294" t="s">
        <v>7067</v>
      </c>
      <c r="F1294" t="s">
        <v>7068</v>
      </c>
      <c r="G1294" t="s">
        <v>2065</v>
      </c>
      <c r="H1294" t="s">
        <v>7069</v>
      </c>
      <c r="I1294" s="110">
        <v>0</v>
      </c>
      <c r="J1294" s="110">
        <v>203</v>
      </c>
      <c r="K1294" s="110">
        <v>0</v>
      </c>
      <c r="L1294" s="110">
        <v>0</v>
      </c>
      <c r="M1294" s="110">
        <v>0</v>
      </c>
      <c r="N1294" s="110">
        <v>0</v>
      </c>
    </row>
    <row r="1295" spans="1:14" x14ac:dyDescent="0.25">
      <c r="A1295">
        <v>190010</v>
      </c>
      <c r="B1295" t="s">
        <v>5520</v>
      </c>
      <c r="C1295" s="74">
        <v>38</v>
      </c>
      <c r="D1295" t="s">
        <v>501</v>
      </c>
      <c r="E1295" t="s">
        <v>4936</v>
      </c>
      <c r="F1295" t="s">
        <v>4937</v>
      </c>
      <c r="G1295" t="s">
        <v>2065</v>
      </c>
      <c r="H1295" t="s">
        <v>4938</v>
      </c>
      <c r="I1295" s="110">
        <v>0</v>
      </c>
      <c r="J1295" s="110">
        <v>0</v>
      </c>
      <c r="K1295" s="110">
        <v>74</v>
      </c>
      <c r="L1295" s="110">
        <v>58</v>
      </c>
      <c r="M1295" s="110">
        <v>0</v>
      </c>
      <c r="N1295" s="110">
        <v>0</v>
      </c>
    </row>
    <row r="1296" spans="1:14" x14ac:dyDescent="0.25">
      <c r="A1296">
        <v>190011</v>
      </c>
      <c r="B1296" t="s">
        <v>5520</v>
      </c>
      <c r="C1296" s="74">
        <v>38</v>
      </c>
      <c r="D1296" t="s">
        <v>7070</v>
      </c>
      <c r="E1296" t="s">
        <v>7071</v>
      </c>
      <c r="F1296" t="s">
        <v>1526</v>
      </c>
      <c r="G1296" t="s">
        <v>2065</v>
      </c>
      <c r="H1296" t="s">
        <v>7072</v>
      </c>
      <c r="I1296" s="110">
        <v>0</v>
      </c>
      <c r="J1296" s="110">
        <v>0</v>
      </c>
      <c r="K1296" s="110">
        <v>0</v>
      </c>
      <c r="L1296" s="110">
        <v>0</v>
      </c>
      <c r="M1296" s="110">
        <v>0</v>
      </c>
      <c r="N1296" s="110">
        <v>0</v>
      </c>
    </row>
    <row r="1297" spans="1:14" x14ac:dyDescent="0.25">
      <c r="A1297">
        <v>190015</v>
      </c>
      <c r="B1297" t="s">
        <v>5520</v>
      </c>
      <c r="C1297" s="74">
        <v>538</v>
      </c>
      <c r="D1297" t="s">
        <v>501</v>
      </c>
      <c r="E1297" t="s">
        <v>4939</v>
      </c>
      <c r="F1297" t="s">
        <v>4940</v>
      </c>
      <c r="G1297" t="s">
        <v>2065</v>
      </c>
      <c r="H1297" t="s">
        <v>347</v>
      </c>
      <c r="I1297" s="110">
        <v>1482.09</v>
      </c>
      <c r="J1297" s="110">
        <v>0</v>
      </c>
      <c r="K1297" s="110">
        <v>0</v>
      </c>
      <c r="L1297" s="110">
        <v>0</v>
      </c>
      <c r="M1297" s="110">
        <v>0</v>
      </c>
      <c r="N1297" s="110">
        <v>0</v>
      </c>
    </row>
    <row r="1298" spans="1:14" x14ac:dyDescent="0.25">
      <c r="A1298">
        <v>180236</v>
      </c>
      <c r="B1298" t="s">
        <v>5524</v>
      </c>
      <c r="C1298" s="74">
        <v>14</v>
      </c>
      <c r="D1298" t="s">
        <v>7073</v>
      </c>
      <c r="E1298" t="s">
        <v>7074</v>
      </c>
      <c r="F1298" t="s">
        <v>6949</v>
      </c>
      <c r="G1298" t="s">
        <v>101</v>
      </c>
      <c r="H1298" t="s">
        <v>7075</v>
      </c>
      <c r="I1298" s="110">
        <v>0</v>
      </c>
      <c r="J1298" s="110">
        <v>0</v>
      </c>
      <c r="K1298" s="110">
        <v>0</v>
      </c>
      <c r="L1298" s="110">
        <v>0</v>
      </c>
      <c r="M1298" s="110">
        <v>0</v>
      </c>
      <c r="N1298" s="110">
        <v>0</v>
      </c>
    </row>
    <row r="1299" spans="1:14" x14ac:dyDescent="0.25">
      <c r="A1299">
        <v>190018</v>
      </c>
      <c r="B1299" t="s">
        <v>5520</v>
      </c>
      <c r="C1299" s="74">
        <v>38</v>
      </c>
      <c r="D1299" t="s">
        <v>7076</v>
      </c>
      <c r="E1299" t="s">
        <v>7077</v>
      </c>
      <c r="F1299" t="s">
        <v>4943</v>
      </c>
      <c r="G1299" t="s">
        <v>2065</v>
      </c>
      <c r="H1299" t="s">
        <v>7078</v>
      </c>
      <c r="I1299" s="110">
        <v>0</v>
      </c>
      <c r="J1299" s="110">
        <v>0</v>
      </c>
      <c r="K1299" s="110">
        <v>0</v>
      </c>
      <c r="L1299" s="110">
        <v>0</v>
      </c>
      <c r="M1299" s="110">
        <v>0</v>
      </c>
      <c r="N1299" s="110">
        <v>0</v>
      </c>
    </row>
    <row r="1300" spans="1:14" x14ac:dyDescent="0.25">
      <c r="A1300">
        <v>190019</v>
      </c>
      <c r="B1300" t="s">
        <v>5520</v>
      </c>
      <c r="C1300" s="74">
        <v>38</v>
      </c>
      <c r="D1300" t="s">
        <v>4941</v>
      </c>
      <c r="E1300" t="s">
        <v>4942</v>
      </c>
      <c r="F1300" t="s">
        <v>4943</v>
      </c>
      <c r="G1300" t="s">
        <v>2065</v>
      </c>
      <c r="H1300" t="s">
        <v>4944</v>
      </c>
      <c r="I1300" s="110">
        <v>0</v>
      </c>
      <c r="J1300" s="110">
        <v>0</v>
      </c>
      <c r="K1300" s="110">
        <v>25</v>
      </c>
      <c r="L1300" s="110">
        <v>0</v>
      </c>
      <c r="M1300" s="110">
        <v>0</v>
      </c>
      <c r="N1300" s="110">
        <v>0</v>
      </c>
    </row>
    <row r="1301" spans="1:14" x14ac:dyDescent="0.25">
      <c r="A1301">
        <v>190020</v>
      </c>
      <c r="B1301" t="s">
        <v>5520</v>
      </c>
      <c r="C1301" s="74">
        <v>38</v>
      </c>
      <c r="D1301" t="s">
        <v>4945</v>
      </c>
      <c r="E1301" t="s">
        <v>4946</v>
      </c>
      <c r="F1301" t="s">
        <v>4947</v>
      </c>
      <c r="G1301" t="s">
        <v>2065</v>
      </c>
      <c r="H1301" t="s">
        <v>4948</v>
      </c>
      <c r="I1301" s="110">
        <v>0</v>
      </c>
      <c r="J1301" s="110">
        <v>0</v>
      </c>
      <c r="K1301" s="110">
        <v>171</v>
      </c>
      <c r="L1301" s="110">
        <v>76</v>
      </c>
      <c r="M1301" s="110">
        <v>175</v>
      </c>
      <c r="N1301" s="110">
        <v>125</v>
      </c>
    </row>
    <row r="1302" spans="1:14" x14ac:dyDescent="0.25">
      <c r="A1302">
        <v>190021</v>
      </c>
      <c r="B1302" t="s">
        <v>5520</v>
      </c>
      <c r="C1302" s="74">
        <v>38</v>
      </c>
      <c r="D1302" t="s">
        <v>728</v>
      </c>
      <c r="E1302" t="s">
        <v>7079</v>
      </c>
      <c r="F1302" t="s">
        <v>7080</v>
      </c>
      <c r="G1302" t="s">
        <v>2065</v>
      </c>
      <c r="H1302" t="s">
        <v>7081</v>
      </c>
      <c r="I1302" s="110">
        <v>0</v>
      </c>
      <c r="J1302" s="110">
        <v>0</v>
      </c>
      <c r="K1302" s="110">
        <v>0</v>
      </c>
      <c r="L1302" s="110">
        <v>0</v>
      </c>
      <c r="M1302" s="110">
        <v>0</v>
      </c>
      <c r="N1302" s="110">
        <v>0</v>
      </c>
    </row>
    <row r="1303" spans="1:14" x14ac:dyDescent="0.25">
      <c r="A1303">
        <v>190022</v>
      </c>
      <c r="B1303" t="s">
        <v>5520</v>
      </c>
      <c r="C1303" s="74">
        <v>38</v>
      </c>
      <c r="D1303" t="s">
        <v>4949</v>
      </c>
      <c r="E1303" t="s">
        <v>4950</v>
      </c>
      <c r="F1303" t="s">
        <v>4947</v>
      </c>
      <c r="G1303" t="s">
        <v>2065</v>
      </c>
      <c r="H1303" t="s">
        <v>4951</v>
      </c>
      <c r="I1303" s="110">
        <v>1750</v>
      </c>
      <c r="J1303" s="110">
        <v>260.75</v>
      </c>
      <c r="K1303" s="110">
        <v>1132.5</v>
      </c>
      <c r="L1303" s="110">
        <v>285</v>
      </c>
      <c r="M1303" s="110">
        <v>0</v>
      </c>
      <c r="N1303" s="110">
        <v>0</v>
      </c>
    </row>
    <row r="1304" spans="1:14" x14ac:dyDescent="0.25">
      <c r="A1304">
        <v>180250</v>
      </c>
      <c r="B1304" t="s">
        <v>5524</v>
      </c>
      <c r="C1304" s="74">
        <v>14</v>
      </c>
      <c r="D1304" t="s">
        <v>501</v>
      </c>
      <c r="E1304" t="s">
        <v>765</v>
      </c>
      <c r="F1304" t="s">
        <v>7082</v>
      </c>
      <c r="G1304" t="s">
        <v>101</v>
      </c>
      <c r="H1304" t="s">
        <v>7083</v>
      </c>
      <c r="I1304" s="110">
        <v>0</v>
      </c>
      <c r="J1304" s="110">
        <v>0</v>
      </c>
      <c r="K1304" s="110">
        <v>0</v>
      </c>
      <c r="L1304" s="110">
        <v>0</v>
      </c>
      <c r="M1304" s="110">
        <v>0</v>
      </c>
      <c r="N1304" s="110">
        <v>0</v>
      </c>
    </row>
    <row r="1305" spans="1:14" x14ac:dyDescent="0.25">
      <c r="A1305">
        <v>190024</v>
      </c>
      <c r="B1305" t="s">
        <v>5520</v>
      </c>
      <c r="C1305" s="74">
        <v>38</v>
      </c>
      <c r="D1305" t="s">
        <v>501</v>
      </c>
      <c r="E1305" t="s">
        <v>4952</v>
      </c>
      <c r="F1305" t="s">
        <v>4953</v>
      </c>
      <c r="G1305" t="s">
        <v>2065</v>
      </c>
      <c r="H1305" t="s">
        <v>4954</v>
      </c>
      <c r="I1305" s="110">
        <v>411.93</v>
      </c>
      <c r="J1305" s="110">
        <v>129.31</v>
      </c>
      <c r="K1305" s="110">
        <v>135.30000000000001</v>
      </c>
      <c r="L1305" s="110">
        <v>0</v>
      </c>
      <c r="M1305" s="110">
        <v>0</v>
      </c>
      <c r="N1305" s="110">
        <v>260</v>
      </c>
    </row>
    <row r="1306" spans="1:14" x14ac:dyDescent="0.25">
      <c r="A1306">
        <v>190025</v>
      </c>
      <c r="B1306" t="s">
        <v>5520</v>
      </c>
      <c r="C1306" s="74">
        <v>438</v>
      </c>
      <c r="D1306" t="s">
        <v>501</v>
      </c>
      <c r="E1306" t="s">
        <v>7084</v>
      </c>
      <c r="F1306" t="s">
        <v>3142</v>
      </c>
      <c r="G1306" t="s">
        <v>2065</v>
      </c>
      <c r="H1306" t="s">
        <v>7085</v>
      </c>
      <c r="I1306" s="110">
        <v>0</v>
      </c>
      <c r="J1306" s="110">
        <v>0</v>
      </c>
      <c r="K1306" s="110">
        <v>0</v>
      </c>
      <c r="L1306" s="110">
        <v>0</v>
      </c>
      <c r="M1306" s="110">
        <v>0</v>
      </c>
      <c r="N1306" s="110">
        <v>0</v>
      </c>
    </row>
    <row r="1307" spans="1:14" x14ac:dyDescent="0.25">
      <c r="A1307">
        <v>190027</v>
      </c>
      <c r="B1307" t="s">
        <v>5520</v>
      </c>
      <c r="C1307" s="74">
        <v>38</v>
      </c>
      <c r="D1307" t="s">
        <v>5656</v>
      </c>
      <c r="E1307" t="s">
        <v>7086</v>
      </c>
      <c r="F1307" t="s">
        <v>4975</v>
      </c>
      <c r="G1307" t="s">
        <v>6206</v>
      </c>
      <c r="H1307" t="s">
        <v>7087</v>
      </c>
      <c r="I1307" s="110">
        <v>0</v>
      </c>
      <c r="J1307" s="110">
        <v>0</v>
      </c>
      <c r="K1307" s="110">
        <v>0</v>
      </c>
      <c r="L1307" s="110">
        <v>0</v>
      </c>
      <c r="M1307" s="110">
        <v>0</v>
      </c>
      <c r="N1307" s="110">
        <v>0</v>
      </c>
    </row>
    <row r="1308" spans="1:14" x14ac:dyDescent="0.25">
      <c r="A1308">
        <v>190028</v>
      </c>
      <c r="B1308" t="s">
        <v>5520</v>
      </c>
      <c r="C1308" s="74">
        <v>238</v>
      </c>
      <c r="D1308" t="s">
        <v>4955</v>
      </c>
      <c r="E1308" t="s">
        <v>4956</v>
      </c>
      <c r="F1308" t="s">
        <v>4957</v>
      </c>
      <c r="G1308" t="s">
        <v>2065</v>
      </c>
      <c r="H1308" t="s">
        <v>4958</v>
      </c>
      <c r="I1308" s="110">
        <v>6043.36</v>
      </c>
      <c r="J1308" s="110">
        <v>168.71</v>
      </c>
      <c r="K1308" s="110">
        <v>397</v>
      </c>
      <c r="L1308" s="110">
        <v>188</v>
      </c>
      <c r="M1308" s="110">
        <v>60</v>
      </c>
      <c r="N1308" s="110">
        <v>415</v>
      </c>
    </row>
    <row r="1309" spans="1:14" x14ac:dyDescent="0.25">
      <c r="A1309">
        <v>190034</v>
      </c>
      <c r="B1309" t="s">
        <v>5520</v>
      </c>
      <c r="C1309" s="74">
        <v>38</v>
      </c>
      <c r="D1309" t="s">
        <v>7088</v>
      </c>
      <c r="E1309" t="s">
        <v>7089</v>
      </c>
      <c r="F1309" t="s">
        <v>526</v>
      </c>
      <c r="G1309" t="s">
        <v>2065</v>
      </c>
      <c r="H1309" t="s">
        <v>7090</v>
      </c>
      <c r="I1309" s="110">
        <v>0</v>
      </c>
      <c r="J1309" s="110">
        <v>0</v>
      </c>
      <c r="K1309" s="110">
        <v>0</v>
      </c>
      <c r="L1309" s="110">
        <v>0</v>
      </c>
      <c r="M1309" s="110">
        <v>0</v>
      </c>
      <c r="N1309" s="110">
        <v>0</v>
      </c>
    </row>
    <row r="1310" spans="1:14" x14ac:dyDescent="0.25">
      <c r="A1310">
        <v>200009</v>
      </c>
      <c r="B1310" t="s">
        <v>5528</v>
      </c>
      <c r="C1310" s="74">
        <v>22</v>
      </c>
      <c r="D1310" t="s">
        <v>7091</v>
      </c>
      <c r="E1310" t="s">
        <v>7092</v>
      </c>
      <c r="F1310" t="s">
        <v>7093</v>
      </c>
      <c r="G1310" t="s">
        <v>7094</v>
      </c>
      <c r="H1310" t="s">
        <v>7095</v>
      </c>
      <c r="I1310" s="110">
        <v>0</v>
      </c>
      <c r="J1310" s="110">
        <v>0</v>
      </c>
      <c r="K1310" s="110">
        <v>0</v>
      </c>
      <c r="L1310" s="110">
        <v>0</v>
      </c>
      <c r="M1310" s="110">
        <v>0</v>
      </c>
      <c r="N1310" s="110">
        <v>0</v>
      </c>
    </row>
    <row r="1311" spans="1:14" x14ac:dyDescent="0.25">
      <c r="A1311">
        <v>210001</v>
      </c>
      <c r="B1311" t="s">
        <v>5516</v>
      </c>
      <c r="C1311" s="74">
        <v>6</v>
      </c>
      <c r="D1311" t="s">
        <v>7096</v>
      </c>
      <c r="E1311" t="s">
        <v>7097</v>
      </c>
      <c r="F1311" t="s">
        <v>5138</v>
      </c>
      <c r="G1311" t="s">
        <v>5842</v>
      </c>
      <c r="H1311" t="s">
        <v>7098</v>
      </c>
      <c r="I1311" s="110">
        <v>0</v>
      </c>
      <c r="J1311" s="110">
        <v>0</v>
      </c>
      <c r="K1311" s="110">
        <v>0</v>
      </c>
      <c r="L1311" s="110">
        <v>0</v>
      </c>
      <c r="M1311" s="110">
        <v>0</v>
      </c>
      <c r="N1311" s="110">
        <v>0</v>
      </c>
    </row>
    <row r="1312" spans="1:14" x14ac:dyDescent="0.25">
      <c r="A1312">
        <v>210007</v>
      </c>
      <c r="B1312" t="s">
        <v>5516</v>
      </c>
      <c r="C1312" s="74">
        <v>6</v>
      </c>
      <c r="D1312" t="s">
        <v>5136</v>
      </c>
      <c r="E1312" t="s">
        <v>5137</v>
      </c>
      <c r="F1312" t="s">
        <v>5138</v>
      </c>
      <c r="G1312" t="s">
        <v>5842</v>
      </c>
      <c r="H1312" t="s">
        <v>137</v>
      </c>
      <c r="I1312" s="110">
        <v>14328.83</v>
      </c>
      <c r="J1312" s="110">
        <v>0</v>
      </c>
      <c r="K1312" s="110">
        <v>816</v>
      </c>
      <c r="L1312" s="110">
        <v>792</v>
      </c>
      <c r="M1312" s="110">
        <v>125</v>
      </c>
      <c r="N1312" s="110">
        <v>1583.36</v>
      </c>
    </row>
    <row r="1313" spans="1:14" x14ac:dyDescent="0.25">
      <c r="A1313">
        <v>210008</v>
      </c>
      <c r="B1313" t="s">
        <v>5516</v>
      </c>
      <c r="C1313" s="74">
        <v>6</v>
      </c>
      <c r="D1313" t="s">
        <v>7099</v>
      </c>
      <c r="E1313" t="s">
        <v>7100</v>
      </c>
      <c r="F1313" t="s">
        <v>5138</v>
      </c>
      <c r="G1313" t="s">
        <v>5842</v>
      </c>
      <c r="H1313" t="s">
        <v>7101</v>
      </c>
      <c r="I1313" s="110">
        <v>0</v>
      </c>
      <c r="J1313" s="110">
        <v>0</v>
      </c>
      <c r="K1313" s="110">
        <v>0</v>
      </c>
      <c r="L1313" s="110">
        <v>0</v>
      </c>
      <c r="M1313" s="110">
        <v>0</v>
      </c>
      <c r="N1313" s="110">
        <v>0</v>
      </c>
    </row>
    <row r="1314" spans="1:14" x14ac:dyDescent="0.25">
      <c r="A1314">
        <v>210009</v>
      </c>
      <c r="B1314" t="s">
        <v>5516</v>
      </c>
      <c r="C1314" s="74">
        <v>6</v>
      </c>
      <c r="D1314" t="s">
        <v>5139</v>
      </c>
      <c r="E1314" t="s">
        <v>5140</v>
      </c>
      <c r="F1314" t="s">
        <v>5138</v>
      </c>
      <c r="G1314" t="s">
        <v>5842</v>
      </c>
      <c r="H1314" t="s">
        <v>5141</v>
      </c>
      <c r="I1314" s="110">
        <v>2200</v>
      </c>
      <c r="J1314" s="110">
        <v>0</v>
      </c>
      <c r="K1314" s="110">
        <v>331</v>
      </c>
      <c r="L1314" s="110">
        <v>208</v>
      </c>
      <c r="M1314" s="110">
        <v>435</v>
      </c>
      <c r="N1314" s="110">
        <v>440</v>
      </c>
    </row>
    <row r="1315" spans="1:14" x14ac:dyDescent="0.25">
      <c r="A1315">
        <v>210010</v>
      </c>
      <c r="B1315" t="s">
        <v>5516</v>
      </c>
      <c r="C1315" s="74">
        <v>6</v>
      </c>
      <c r="D1315" t="s">
        <v>5142</v>
      </c>
      <c r="E1315" t="s">
        <v>5143</v>
      </c>
      <c r="F1315" t="s">
        <v>5138</v>
      </c>
      <c r="G1315" t="s">
        <v>5842</v>
      </c>
      <c r="H1315" t="s">
        <v>5144</v>
      </c>
      <c r="I1315" s="110">
        <v>1390</v>
      </c>
      <c r="J1315" s="110">
        <v>0</v>
      </c>
      <c r="K1315" s="110">
        <v>100</v>
      </c>
      <c r="L1315" s="110">
        <v>100</v>
      </c>
      <c r="M1315" s="110">
        <v>100</v>
      </c>
      <c r="N1315" s="110">
        <v>0</v>
      </c>
    </row>
    <row r="1316" spans="1:14" x14ac:dyDescent="0.25">
      <c r="A1316">
        <v>210011</v>
      </c>
      <c r="B1316" t="s">
        <v>5516</v>
      </c>
      <c r="C1316" s="74">
        <v>6</v>
      </c>
      <c r="D1316" t="s">
        <v>4567</v>
      </c>
      <c r="E1316" t="s">
        <v>5140</v>
      </c>
      <c r="F1316" t="s">
        <v>5138</v>
      </c>
      <c r="G1316" t="s">
        <v>5842</v>
      </c>
      <c r="H1316" t="s">
        <v>5141</v>
      </c>
      <c r="I1316" s="110">
        <v>0</v>
      </c>
      <c r="J1316" s="110">
        <v>0</v>
      </c>
      <c r="K1316" s="110">
        <v>100</v>
      </c>
      <c r="L1316" s="110">
        <v>100</v>
      </c>
      <c r="M1316" s="110">
        <v>110</v>
      </c>
      <c r="N1316" s="110">
        <v>0</v>
      </c>
    </row>
    <row r="1317" spans="1:14" x14ac:dyDescent="0.25">
      <c r="A1317">
        <v>210014</v>
      </c>
      <c r="B1317" t="s">
        <v>5516</v>
      </c>
      <c r="C1317" s="74">
        <v>6</v>
      </c>
      <c r="D1317" t="s">
        <v>7102</v>
      </c>
      <c r="E1317" t="s">
        <v>7103</v>
      </c>
      <c r="F1317" t="s">
        <v>7104</v>
      </c>
      <c r="G1317" t="s">
        <v>5842</v>
      </c>
      <c r="H1317" t="s">
        <v>7105</v>
      </c>
      <c r="I1317" s="110">
        <v>0</v>
      </c>
      <c r="J1317" s="110">
        <v>0</v>
      </c>
      <c r="K1317" s="110">
        <v>0</v>
      </c>
      <c r="L1317" s="110">
        <v>0</v>
      </c>
      <c r="M1317" s="110">
        <v>0</v>
      </c>
      <c r="N1317" s="110">
        <v>0</v>
      </c>
    </row>
    <row r="1318" spans="1:14" x14ac:dyDescent="0.25">
      <c r="A1318">
        <v>210016</v>
      </c>
      <c r="B1318" t="s">
        <v>5516</v>
      </c>
      <c r="C1318" s="74">
        <v>6</v>
      </c>
      <c r="D1318" t="s">
        <v>501</v>
      </c>
      <c r="E1318" t="s">
        <v>5145</v>
      </c>
      <c r="F1318" t="s">
        <v>5146</v>
      </c>
      <c r="G1318" t="s">
        <v>5842</v>
      </c>
      <c r="H1318" t="s">
        <v>5147</v>
      </c>
      <c r="I1318" s="110">
        <v>0</v>
      </c>
      <c r="J1318" s="110">
        <v>0</v>
      </c>
      <c r="K1318" s="110">
        <v>0</v>
      </c>
      <c r="L1318" s="110">
        <v>0</v>
      </c>
      <c r="M1318" s="110">
        <v>0</v>
      </c>
      <c r="N1318" s="110">
        <v>453</v>
      </c>
    </row>
    <row r="1319" spans="1:14" x14ac:dyDescent="0.25">
      <c r="A1319">
        <v>210017</v>
      </c>
      <c r="B1319" t="s">
        <v>5516</v>
      </c>
      <c r="C1319" s="74">
        <v>6</v>
      </c>
      <c r="D1319" t="s">
        <v>990</v>
      </c>
      <c r="E1319" t="s">
        <v>5148</v>
      </c>
      <c r="F1319" t="s">
        <v>5149</v>
      </c>
      <c r="G1319" t="s">
        <v>5842</v>
      </c>
      <c r="H1319" t="s">
        <v>5150</v>
      </c>
      <c r="I1319" s="110">
        <v>7091.08</v>
      </c>
      <c r="J1319" s="110">
        <v>0</v>
      </c>
      <c r="K1319" s="110">
        <v>1847.2</v>
      </c>
      <c r="L1319" s="110">
        <v>1367.31</v>
      </c>
      <c r="M1319" s="110">
        <v>0</v>
      </c>
      <c r="N1319" s="110">
        <v>0</v>
      </c>
    </row>
    <row r="1320" spans="1:14" x14ac:dyDescent="0.25">
      <c r="A1320">
        <v>210019</v>
      </c>
      <c r="B1320" t="s">
        <v>5516</v>
      </c>
      <c r="C1320" s="74">
        <v>6</v>
      </c>
      <c r="D1320" t="s">
        <v>5151</v>
      </c>
      <c r="E1320" t="s">
        <v>5152</v>
      </c>
      <c r="F1320" t="s">
        <v>5153</v>
      </c>
      <c r="G1320" t="s">
        <v>5842</v>
      </c>
      <c r="H1320" t="s">
        <v>5154</v>
      </c>
      <c r="I1320" s="110">
        <v>0</v>
      </c>
      <c r="J1320" s="110">
        <v>0</v>
      </c>
      <c r="K1320" s="110">
        <v>1901</v>
      </c>
      <c r="L1320" s="110">
        <v>1471</v>
      </c>
      <c r="M1320" s="110">
        <v>0</v>
      </c>
      <c r="N1320" s="110">
        <v>0</v>
      </c>
    </row>
    <row r="1321" spans="1:14" x14ac:dyDescent="0.25">
      <c r="A1321">
        <v>210020</v>
      </c>
      <c r="B1321" t="s">
        <v>5516</v>
      </c>
      <c r="C1321" s="74">
        <v>6</v>
      </c>
      <c r="D1321" t="s">
        <v>5155</v>
      </c>
      <c r="E1321" t="s">
        <v>5156</v>
      </c>
      <c r="F1321" t="s">
        <v>5157</v>
      </c>
      <c r="G1321" t="s">
        <v>5842</v>
      </c>
      <c r="H1321" t="s">
        <v>5158</v>
      </c>
      <c r="I1321" s="110">
        <v>0</v>
      </c>
      <c r="J1321" s="110">
        <v>0</v>
      </c>
      <c r="K1321" s="110">
        <v>145</v>
      </c>
      <c r="L1321" s="110">
        <v>95</v>
      </c>
      <c r="M1321" s="110">
        <v>95</v>
      </c>
      <c r="N1321" s="110">
        <v>180</v>
      </c>
    </row>
    <row r="1322" spans="1:14" x14ac:dyDescent="0.25">
      <c r="A1322">
        <v>210021</v>
      </c>
      <c r="B1322" t="s">
        <v>5516</v>
      </c>
      <c r="C1322" s="74">
        <v>6</v>
      </c>
      <c r="D1322" t="s">
        <v>7106</v>
      </c>
      <c r="E1322" t="s">
        <v>7107</v>
      </c>
      <c r="F1322" t="s">
        <v>7108</v>
      </c>
      <c r="G1322" t="s">
        <v>5842</v>
      </c>
      <c r="H1322" t="s">
        <v>7109</v>
      </c>
      <c r="I1322" s="110">
        <v>0</v>
      </c>
      <c r="J1322" s="110">
        <v>0</v>
      </c>
      <c r="K1322" s="110">
        <v>0</v>
      </c>
      <c r="L1322" s="110">
        <v>0</v>
      </c>
      <c r="M1322" s="110">
        <v>0</v>
      </c>
      <c r="N1322" s="110">
        <v>0</v>
      </c>
    </row>
    <row r="1323" spans="1:14" x14ac:dyDescent="0.25">
      <c r="A1323">
        <v>210022</v>
      </c>
      <c r="B1323" t="s">
        <v>5516</v>
      </c>
      <c r="C1323" s="74">
        <v>6</v>
      </c>
      <c r="D1323" t="s">
        <v>5159</v>
      </c>
      <c r="E1323" t="s">
        <v>5160</v>
      </c>
      <c r="F1323" t="s">
        <v>5161</v>
      </c>
      <c r="G1323" t="s">
        <v>5842</v>
      </c>
      <c r="H1323" t="s">
        <v>5162</v>
      </c>
      <c r="I1323" s="110">
        <v>4578</v>
      </c>
      <c r="J1323" s="110">
        <v>0</v>
      </c>
      <c r="K1323" s="110">
        <v>116</v>
      </c>
      <c r="L1323" s="110">
        <v>119</v>
      </c>
      <c r="M1323" s="110">
        <v>0</v>
      </c>
      <c r="N1323" s="110">
        <v>185</v>
      </c>
    </row>
    <row r="1324" spans="1:14" x14ac:dyDescent="0.25">
      <c r="A1324">
        <v>210023</v>
      </c>
      <c r="B1324" t="s">
        <v>5516</v>
      </c>
      <c r="C1324" s="74">
        <v>6</v>
      </c>
      <c r="D1324" t="s">
        <v>501</v>
      </c>
      <c r="E1324" t="s">
        <v>5163</v>
      </c>
      <c r="F1324" t="s">
        <v>5161</v>
      </c>
      <c r="G1324" t="s">
        <v>5842</v>
      </c>
      <c r="H1324" t="s">
        <v>5164</v>
      </c>
      <c r="I1324" s="110">
        <v>14107</v>
      </c>
      <c r="J1324" s="110">
        <v>0</v>
      </c>
      <c r="K1324" s="110">
        <v>0</v>
      </c>
      <c r="L1324" s="110">
        <v>0</v>
      </c>
      <c r="M1324" s="110">
        <v>0</v>
      </c>
      <c r="N1324" s="110">
        <v>0</v>
      </c>
    </row>
    <row r="1325" spans="1:14" x14ac:dyDescent="0.25">
      <c r="A1325">
        <v>210025</v>
      </c>
      <c r="B1325" t="s">
        <v>5516</v>
      </c>
      <c r="C1325" s="74">
        <v>6</v>
      </c>
      <c r="D1325" t="s">
        <v>7110</v>
      </c>
      <c r="E1325" t="s">
        <v>7111</v>
      </c>
      <c r="F1325" t="s">
        <v>5166</v>
      </c>
      <c r="G1325" t="s">
        <v>5842</v>
      </c>
      <c r="H1325" t="s">
        <v>7112</v>
      </c>
      <c r="I1325" s="110">
        <v>0</v>
      </c>
      <c r="J1325" s="110">
        <v>0</v>
      </c>
      <c r="K1325" s="110">
        <v>0</v>
      </c>
      <c r="L1325" s="110">
        <v>0</v>
      </c>
      <c r="M1325" s="110">
        <v>0</v>
      </c>
      <c r="N1325" s="110">
        <v>0</v>
      </c>
    </row>
    <row r="1326" spans="1:14" x14ac:dyDescent="0.25">
      <c r="A1326">
        <v>210026</v>
      </c>
      <c r="B1326" t="s">
        <v>5516</v>
      </c>
      <c r="C1326" s="74">
        <v>6</v>
      </c>
      <c r="D1326" t="s">
        <v>2645</v>
      </c>
      <c r="E1326" t="s">
        <v>5165</v>
      </c>
      <c r="F1326" t="s">
        <v>5166</v>
      </c>
      <c r="G1326" t="s">
        <v>5842</v>
      </c>
      <c r="H1326" t="s">
        <v>5167</v>
      </c>
      <c r="I1326" s="110">
        <v>15831.07</v>
      </c>
      <c r="J1326" s="110">
        <v>112.74</v>
      </c>
      <c r="K1326" s="110">
        <v>384</v>
      </c>
      <c r="L1326" s="110">
        <v>218</v>
      </c>
      <c r="M1326" s="110">
        <v>241</v>
      </c>
      <c r="N1326" s="110">
        <v>1084</v>
      </c>
    </row>
    <row r="1327" spans="1:14" x14ac:dyDescent="0.25">
      <c r="A1327">
        <v>210028</v>
      </c>
      <c r="B1327" t="s">
        <v>5516</v>
      </c>
      <c r="C1327" s="74">
        <v>6</v>
      </c>
      <c r="D1327" t="s">
        <v>7113</v>
      </c>
      <c r="E1327" t="s">
        <v>7114</v>
      </c>
      <c r="F1327" t="s">
        <v>5841</v>
      </c>
      <c r="G1327" t="s">
        <v>5842</v>
      </c>
      <c r="H1327" t="s">
        <v>7115</v>
      </c>
      <c r="I1327" s="110">
        <v>0</v>
      </c>
      <c r="J1327" s="110">
        <v>0</v>
      </c>
      <c r="K1327" s="110">
        <v>0</v>
      </c>
      <c r="L1327" s="110">
        <v>0</v>
      </c>
      <c r="M1327" s="110">
        <v>0</v>
      </c>
      <c r="N1327" s="110">
        <v>0</v>
      </c>
    </row>
    <row r="1328" spans="1:14" x14ac:dyDescent="0.25">
      <c r="A1328">
        <v>210029</v>
      </c>
      <c r="B1328" t="s">
        <v>5516</v>
      </c>
      <c r="C1328" s="74">
        <v>6</v>
      </c>
      <c r="D1328" t="s">
        <v>5168</v>
      </c>
      <c r="E1328" t="s">
        <v>5169</v>
      </c>
      <c r="F1328" t="s">
        <v>5149</v>
      </c>
      <c r="G1328" t="s">
        <v>5842</v>
      </c>
      <c r="H1328" t="s">
        <v>5170</v>
      </c>
      <c r="I1328" s="110">
        <v>623.91</v>
      </c>
      <c r="J1328" s="110">
        <v>0</v>
      </c>
      <c r="K1328" s="110">
        <v>1366</v>
      </c>
      <c r="L1328" s="110">
        <v>359</v>
      </c>
      <c r="M1328" s="110">
        <v>0</v>
      </c>
      <c r="N1328" s="110">
        <v>0</v>
      </c>
    </row>
    <row r="1329" spans="1:14" x14ac:dyDescent="0.25">
      <c r="A1329">
        <v>210030</v>
      </c>
      <c r="B1329" t="s">
        <v>5516</v>
      </c>
      <c r="C1329" s="74">
        <v>6</v>
      </c>
      <c r="D1329" t="s">
        <v>7116</v>
      </c>
      <c r="E1329" t="s">
        <v>7117</v>
      </c>
      <c r="F1329" t="s">
        <v>7118</v>
      </c>
      <c r="G1329" t="s">
        <v>5842</v>
      </c>
      <c r="H1329" t="s">
        <v>7119</v>
      </c>
      <c r="I1329" s="110">
        <v>0</v>
      </c>
      <c r="J1329" s="110">
        <v>0</v>
      </c>
      <c r="K1329" s="110">
        <v>0</v>
      </c>
      <c r="L1329" s="110">
        <v>0</v>
      </c>
      <c r="M1329" s="110">
        <v>0</v>
      </c>
      <c r="N1329" s="110">
        <v>0</v>
      </c>
    </row>
    <row r="1330" spans="1:14" x14ac:dyDescent="0.25">
      <c r="A1330">
        <v>210031</v>
      </c>
      <c r="B1330" t="s">
        <v>5516</v>
      </c>
      <c r="C1330" s="74">
        <v>6</v>
      </c>
      <c r="D1330" t="s">
        <v>5171</v>
      </c>
      <c r="E1330" t="s">
        <v>5172</v>
      </c>
      <c r="F1330" t="s">
        <v>4648</v>
      </c>
      <c r="G1330" t="s">
        <v>5842</v>
      </c>
      <c r="H1330" t="s">
        <v>5173</v>
      </c>
      <c r="I1330" s="110">
        <v>0</v>
      </c>
      <c r="J1330" s="110">
        <v>0</v>
      </c>
      <c r="K1330" s="110">
        <v>90</v>
      </c>
      <c r="L1330" s="110">
        <v>102</v>
      </c>
      <c r="M1330" s="110">
        <v>156</v>
      </c>
      <c r="N1330" s="110">
        <v>435</v>
      </c>
    </row>
    <row r="1331" spans="1:14" x14ac:dyDescent="0.25">
      <c r="A1331">
        <v>210034</v>
      </c>
      <c r="B1331" t="s">
        <v>5516</v>
      </c>
      <c r="C1331" s="74">
        <v>6</v>
      </c>
      <c r="D1331" t="s">
        <v>5174</v>
      </c>
      <c r="E1331" t="s">
        <v>5175</v>
      </c>
      <c r="F1331" t="s">
        <v>5176</v>
      </c>
      <c r="G1331" t="s">
        <v>5842</v>
      </c>
      <c r="H1331" t="s">
        <v>5177</v>
      </c>
      <c r="I1331" s="110">
        <v>6597.72</v>
      </c>
      <c r="J1331" s="110">
        <v>0</v>
      </c>
      <c r="K1331" s="110">
        <v>868</v>
      </c>
      <c r="L1331" s="110">
        <v>384</v>
      </c>
      <c r="M1331" s="110">
        <v>267</v>
      </c>
      <c r="N1331" s="110">
        <v>1211</v>
      </c>
    </row>
    <row r="1332" spans="1:14" x14ac:dyDescent="0.25">
      <c r="A1332">
        <v>210037</v>
      </c>
      <c r="B1332" t="s">
        <v>5516</v>
      </c>
      <c r="C1332" s="74">
        <v>6</v>
      </c>
      <c r="D1332" t="s">
        <v>5178</v>
      </c>
      <c r="E1332" t="s">
        <v>5179</v>
      </c>
      <c r="F1332" t="s">
        <v>5180</v>
      </c>
      <c r="G1332" t="s">
        <v>5842</v>
      </c>
      <c r="H1332" t="s">
        <v>5181</v>
      </c>
      <c r="I1332" s="110">
        <v>2550</v>
      </c>
      <c r="J1332" s="110">
        <v>0</v>
      </c>
      <c r="K1332" s="110">
        <v>0</v>
      </c>
      <c r="L1332" s="110">
        <v>0</v>
      </c>
      <c r="M1332" s="110">
        <v>0</v>
      </c>
      <c r="N1332" s="110">
        <v>330</v>
      </c>
    </row>
    <row r="1333" spans="1:14" x14ac:dyDescent="0.25">
      <c r="A1333">
        <v>210038</v>
      </c>
      <c r="B1333" t="s">
        <v>5516</v>
      </c>
      <c r="C1333" s="74">
        <v>6</v>
      </c>
      <c r="D1333" t="s">
        <v>7120</v>
      </c>
      <c r="E1333" t="s">
        <v>7121</v>
      </c>
      <c r="F1333" t="s">
        <v>7122</v>
      </c>
      <c r="G1333" t="s">
        <v>5842</v>
      </c>
      <c r="H1333" t="s">
        <v>7123</v>
      </c>
      <c r="I1333" s="110">
        <v>0</v>
      </c>
      <c r="J1333" s="110">
        <v>0</v>
      </c>
      <c r="K1333" s="110">
        <v>0</v>
      </c>
      <c r="L1333" s="110">
        <v>0</v>
      </c>
      <c r="M1333" s="110">
        <v>0</v>
      </c>
      <c r="N1333" s="110">
        <v>0</v>
      </c>
    </row>
    <row r="1334" spans="1:14" x14ac:dyDescent="0.25">
      <c r="A1334">
        <v>210042</v>
      </c>
      <c r="B1334" t="s">
        <v>5540</v>
      </c>
      <c r="C1334" s="74">
        <v>35</v>
      </c>
      <c r="D1334" t="s">
        <v>501</v>
      </c>
      <c r="E1334" t="s">
        <v>7124</v>
      </c>
      <c r="F1334" t="s">
        <v>7125</v>
      </c>
      <c r="G1334" t="s">
        <v>5842</v>
      </c>
      <c r="H1334" t="s">
        <v>7126</v>
      </c>
      <c r="I1334" s="110">
        <v>0</v>
      </c>
      <c r="J1334" s="110">
        <v>0</v>
      </c>
      <c r="K1334" s="110">
        <v>0</v>
      </c>
      <c r="L1334" s="110">
        <v>0</v>
      </c>
      <c r="M1334" s="110">
        <v>0</v>
      </c>
      <c r="N1334" s="110">
        <v>0</v>
      </c>
    </row>
    <row r="1335" spans="1:14" x14ac:dyDescent="0.25">
      <c r="A1335">
        <v>210043</v>
      </c>
      <c r="B1335" t="s">
        <v>5516</v>
      </c>
      <c r="C1335" s="74">
        <v>6</v>
      </c>
      <c r="D1335" t="s">
        <v>5182</v>
      </c>
      <c r="E1335" t="s">
        <v>5183</v>
      </c>
      <c r="F1335" t="s">
        <v>5184</v>
      </c>
      <c r="G1335" t="s">
        <v>5842</v>
      </c>
      <c r="H1335" t="s">
        <v>5185</v>
      </c>
      <c r="I1335" s="110">
        <v>0</v>
      </c>
      <c r="J1335" s="110">
        <v>0</v>
      </c>
      <c r="K1335" s="110">
        <v>0</v>
      </c>
      <c r="L1335" s="110">
        <v>0</v>
      </c>
      <c r="M1335" s="110">
        <v>0</v>
      </c>
      <c r="N1335" s="110">
        <v>150</v>
      </c>
    </row>
    <row r="1336" spans="1:14" x14ac:dyDescent="0.25">
      <c r="A1336">
        <v>210044</v>
      </c>
      <c r="B1336" t="s">
        <v>5516</v>
      </c>
      <c r="C1336" s="74">
        <v>6</v>
      </c>
      <c r="D1336" t="s">
        <v>7127</v>
      </c>
      <c r="E1336" t="s">
        <v>7128</v>
      </c>
      <c r="F1336" t="s">
        <v>1954</v>
      </c>
      <c r="G1336" t="s">
        <v>5842</v>
      </c>
      <c r="H1336" t="s">
        <v>7129</v>
      </c>
      <c r="I1336" s="110">
        <v>0</v>
      </c>
      <c r="J1336" s="110">
        <v>0</v>
      </c>
      <c r="K1336" s="110">
        <v>0</v>
      </c>
      <c r="L1336" s="110">
        <v>0</v>
      </c>
      <c r="M1336" s="110">
        <v>0</v>
      </c>
      <c r="N1336" s="110">
        <v>0</v>
      </c>
    </row>
    <row r="1337" spans="1:14" x14ac:dyDescent="0.25">
      <c r="A1337">
        <v>210046</v>
      </c>
      <c r="B1337" t="s">
        <v>5516</v>
      </c>
      <c r="C1337" s="74">
        <v>6</v>
      </c>
      <c r="D1337" t="s">
        <v>7130</v>
      </c>
      <c r="E1337" t="s">
        <v>7131</v>
      </c>
      <c r="F1337" t="s">
        <v>7132</v>
      </c>
      <c r="G1337" t="s">
        <v>5842</v>
      </c>
      <c r="H1337" t="s">
        <v>7133</v>
      </c>
      <c r="I1337" s="110">
        <v>0</v>
      </c>
      <c r="J1337" s="110">
        <v>0</v>
      </c>
      <c r="K1337" s="110">
        <v>0</v>
      </c>
      <c r="L1337" s="110">
        <v>0</v>
      </c>
      <c r="M1337" s="110">
        <v>0</v>
      </c>
      <c r="N1337" s="110">
        <v>0</v>
      </c>
    </row>
    <row r="1338" spans="1:14" x14ac:dyDescent="0.25">
      <c r="A1338">
        <v>210047</v>
      </c>
      <c r="B1338" t="s">
        <v>5516</v>
      </c>
      <c r="C1338" s="74">
        <v>6</v>
      </c>
      <c r="D1338" t="s">
        <v>605</v>
      </c>
      <c r="E1338" t="s">
        <v>7134</v>
      </c>
      <c r="F1338" t="s">
        <v>7135</v>
      </c>
      <c r="G1338" t="s">
        <v>5842</v>
      </c>
      <c r="H1338" t="s">
        <v>7136</v>
      </c>
      <c r="I1338" s="110">
        <v>0</v>
      </c>
      <c r="J1338" s="110">
        <v>0</v>
      </c>
      <c r="K1338" s="110">
        <v>0</v>
      </c>
      <c r="L1338" s="110">
        <v>0</v>
      </c>
      <c r="M1338" s="110">
        <v>0</v>
      </c>
      <c r="N1338" s="110">
        <v>0</v>
      </c>
    </row>
    <row r="1339" spans="1:14" x14ac:dyDescent="0.25">
      <c r="A1339">
        <v>210048</v>
      </c>
      <c r="B1339" t="s">
        <v>5516</v>
      </c>
      <c r="C1339" s="74">
        <v>6</v>
      </c>
      <c r="D1339" t="s">
        <v>7137</v>
      </c>
      <c r="E1339" t="s">
        <v>7138</v>
      </c>
      <c r="F1339" t="s">
        <v>5138</v>
      </c>
      <c r="G1339" t="s">
        <v>5842</v>
      </c>
      <c r="H1339" t="s">
        <v>7139</v>
      </c>
      <c r="I1339" s="110">
        <v>0</v>
      </c>
      <c r="J1339" s="110">
        <v>0</v>
      </c>
      <c r="K1339" s="110">
        <v>0</v>
      </c>
      <c r="L1339" s="110">
        <v>0</v>
      </c>
      <c r="M1339" s="110">
        <v>0</v>
      </c>
      <c r="N1339" s="110">
        <v>0</v>
      </c>
    </row>
    <row r="1340" spans="1:14" x14ac:dyDescent="0.25">
      <c r="A1340">
        <v>180304</v>
      </c>
      <c r="B1340" t="s">
        <v>5524</v>
      </c>
      <c r="C1340" s="74">
        <v>14</v>
      </c>
      <c r="D1340" t="s">
        <v>7140</v>
      </c>
      <c r="F1340" t="s">
        <v>3142</v>
      </c>
      <c r="G1340" t="s">
        <v>101</v>
      </c>
      <c r="H1340" t="s">
        <v>7141</v>
      </c>
      <c r="I1340" s="110">
        <v>0</v>
      </c>
      <c r="J1340" s="110">
        <v>0</v>
      </c>
      <c r="K1340" s="110">
        <v>0</v>
      </c>
      <c r="L1340" s="110">
        <v>0</v>
      </c>
      <c r="M1340" s="110">
        <v>0</v>
      </c>
      <c r="N1340" s="110">
        <v>0</v>
      </c>
    </row>
    <row r="1341" spans="1:14" x14ac:dyDescent="0.25">
      <c r="A1341">
        <v>180309</v>
      </c>
      <c r="B1341" t="s">
        <v>5524</v>
      </c>
      <c r="C1341" s="74">
        <v>14</v>
      </c>
      <c r="D1341" t="s">
        <v>7142</v>
      </c>
      <c r="E1341" t="s">
        <v>7005</v>
      </c>
      <c r="F1341" t="s">
        <v>1516</v>
      </c>
      <c r="G1341" t="s">
        <v>101</v>
      </c>
      <c r="H1341" t="s">
        <v>7143</v>
      </c>
      <c r="I1341" s="110">
        <v>0</v>
      </c>
      <c r="J1341" s="110">
        <v>0</v>
      </c>
      <c r="K1341" s="110">
        <v>0</v>
      </c>
      <c r="L1341" s="110">
        <v>0</v>
      </c>
      <c r="M1341" s="110">
        <v>0</v>
      </c>
      <c r="N1341" s="110">
        <v>0</v>
      </c>
    </row>
    <row r="1342" spans="1:14" x14ac:dyDescent="0.25">
      <c r="A1342">
        <v>220018</v>
      </c>
      <c r="B1342" t="s">
        <v>5528</v>
      </c>
      <c r="C1342" s="74">
        <v>22</v>
      </c>
      <c r="D1342" t="s">
        <v>2548</v>
      </c>
      <c r="E1342" t="s">
        <v>2549</v>
      </c>
      <c r="F1342" t="s">
        <v>2550</v>
      </c>
      <c r="G1342" t="s">
        <v>7144</v>
      </c>
      <c r="H1342" t="s">
        <v>348</v>
      </c>
      <c r="I1342" s="110">
        <v>400</v>
      </c>
      <c r="J1342" s="110">
        <v>0</v>
      </c>
      <c r="K1342" s="110">
        <v>0</v>
      </c>
      <c r="L1342" s="110">
        <v>0</v>
      </c>
      <c r="M1342" s="110">
        <v>0</v>
      </c>
      <c r="N1342" s="110">
        <v>0</v>
      </c>
    </row>
    <row r="1343" spans="1:14" x14ac:dyDescent="0.25">
      <c r="A1343">
        <v>180349</v>
      </c>
      <c r="B1343" t="s">
        <v>5524</v>
      </c>
      <c r="C1343" s="74">
        <v>14</v>
      </c>
      <c r="D1343" t="s">
        <v>7145</v>
      </c>
      <c r="E1343" t="s">
        <v>7146</v>
      </c>
      <c r="F1343" t="s">
        <v>837</v>
      </c>
      <c r="G1343" t="s">
        <v>101</v>
      </c>
      <c r="H1343" t="s">
        <v>7147</v>
      </c>
      <c r="I1343" s="110">
        <v>0</v>
      </c>
      <c r="J1343" s="110">
        <v>0</v>
      </c>
      <c r="K1343" s="110">
        <v>0</v>
      </c>
      <c r="L1343" s="110">
        <v>0</v>
      </c>
      <c r="M1343" s="110">
        <v>0</v>
      </c>
      <c r="N1343" s="110">
        <v>0</v>
      </c>
    </row>
    <row r="1344" spans="1:14" x14ac:dyDescent="0.25">
      <c r="A1344">
        <v>180351</v>
      </c>
      <c r="B1344" t="s">
        <v>5524</v>
      </c>
      <c r="C1344" s="74">
        <v>14</v>
      </c>
      <c r="D1344" t="s">
        <v>7148</v>
      </c>
      <c r="E1344" t="s">
        <v>7149</v>
      </c>
      <c r="F1344" t="s">
        <v>1650</v>
      </c>
      <c r="G1344" t="s">
        <v>101</v>
      </c>
      <c r="H1344" t="s">
        <v>7150</v>
      </c>
      <c r="I1344" s="110">
        <v>0</v>
      </c>
      <c r="J1344" s="110">
        <v>0</v>
      </c>
      <c r="K1344" s="110">
        <v>0</v>
      </c>
      <c r="L1344" s="110">
        <v>0</v>
      </c>
      <c r="M1344" s="110">
        <v>0</v>
      </c>
      <c r="N1344" s="110">
        <v>0</v>
      </c>
    </row>
    <row r="1345" spans="1:14" x14ac:dyDescent="0.25">
      <c r="A1345">
        <v>220095</v>
      </c>
      <c r="B1345" t="s">
        <v>5528</v>
      </c>
      <c r="C1345" s="74">
        <v>22</v>
      </c>
      <c r="D1345" t="s">
        <v>7151</v>
      </c>
      <c r="E1345" t="s">
        <v>7152</v>
      </c>
      <c r="F1345" t="s">
        <v>7153</v>
      </c>
      <c r="G1345" t="s">
        <v>7144</v>
      </c>
      <c r="H1345" t="s">
        <v>7154</v>
      </c>
      <c r="I1345" s="110">
        <v>0</v>
      </c>
      <c r="J1345" s="110">
        <v>0</v>
      </c>
      <c r="K1345" s="110">
        <v>0</v>
      </c>
      <c r="L1345" s="110">
        <v>0</v>
      </c>
      <c r="M1345" s="110">
        <v>0</v>
      </c>
      <c r="N1345" s="110">
        <v>0</v>
      </c>
    </row>
    <row r="1346" spans="1:14" x14ac:dyDescent="0.25">
      <c r="A1346">
        <v>220096</v>
      </c>
      <c r="B1346" t="s">
        <v>5528</v>
      </c>
      <c r="C1346" s="74">
        <v>22</v>
      </c>
      <c r="D1346" t="s">
        <v>605</v>
      </c>
      <c r="E1346" t="s">
        <v>7152</v>
      </c>
      <c r="F1346" t="s">
        <v>7153</v>
      </c>
      <c r="G1346" t="s">
        <v>7144</v>
      </c>
      <c r="H1346" t="s">
        <v>7154</v>
      </c>
      <c r="I1346" s="110">
        <v>0</v>
      </c>
      <c r="J1346" s="110">
        <v>0</v>
      </c>
      <c r="K1346" s="110">
        <v>0</v>
      </c>
      <c r="L1346" s="110">
        <v>0</v>
      </c>
      <c r="M1346" s="110">
        <v>0</v>
      </c>
      <c r="N1346" s="110">
        <v>0</v>
      </c>
    </row>
    <row r="1347" spans="1:14" x14ac:dyDescent="0.25">
      <c r="A1347">
        <v>180353</v>
      </c>
      <c r="B1347" t="s">
        <v>5524</v>
      </c>
      <c r="C1347" s="74">
        <v>14</v>
      </c>
      <c r="D1347" t="s">
        <v>7155</v>
      </c>
      <c r="E1347" t="s">
        <v>7156</v>
      </c>
      <c r="F1347" t="s">
        <v>1628</v>
      </c>
      <c r="G1347" t="s">
        <v>101</v>
      </c>
      <c r="H1347" t="s">
        <v>7157</v>
      </c>
      <c r="I1347" s="110">
        <v>0</v>
      </c>
      <c r="J1347" s="110">
        <v>0</v>
      </c>
      <c r="K1347" s="110">
        <v>0</v>
      </c>
      <c r="L1347" s="110">
        <v>0</v>
      </c>
      <c r="M1347" s="110">
        <v>0</v>
      </c>
      <c r="N1347" s="110">
        <v>0</v>
      </c>
    </row>
    <row r="1348" spans="1:14" x14ac:dyDescent="0.25">
      <c r="A1348">
        <v>180354</v>
      </c>
      <c r="B1348" t="s">
        <v>5524</v>
      </c>
      <c r="C1348" s="74">
        <v>14</v>
      </c>
      <c r="D1348" t="s">
        <v>7158</v>
      </c>
      <c r="E1348" t="s">
        <v>7159</v>
      </c>
      <c r="F1348" t="s">
        <v>1650</v>
      </c>
      <c r="G1348" t="s">
        <v>101</v>
      </c>
      <c r="H1348" t="s">
        <v>7160</v>
      </c>
      <c r="I1348" s="110">
        <v>0</v>
      </c>
      <c r="J1348" s="110">
        <v>0</v>
      </c>
      <c r="K1348" s="110">
        <v>0</v>
      </c>
      <c r="L1348" s="110">
        <v>0</v>
      </c>
      <c r="M1348" s="110">
        <v>0</v>
      </c>
      <c r="N1348" s="110">
        <v>0</v>
      </c>
    </row>
    <row r="1349" spans="1:14" x14ac:dyDescent="0.25">
      <c r="A1349">
        <v>260067</v>
      </c>
      <c r="B1349" t="s">
        <v>5525</v>
      </c>
      <c r="C1349" s="74">
        <v>17</v>
      </c>
      <c r="D1349" t="s">
        <v>7161</v>
      </c>
      <c r="F1349" t="s">
        <v>7162</v>
      </c>
      <c r="G1349" t="s">
        <v>6505</v>
      </c>
      <c r="H1349" t="s">
        <v>7163</v>
      </c>
      <c r="I1349" s="110">
        <v>0</v>
      </c>
      <c r="J1349" s="110">
        <v>0</v>
      </c>
      <c r="K1349" s="110">
        <v>0</v>
      </c>
      <c r="L1349" s="110">
        <v>0</v>
      </c>
      <c r="M1349" s="110">
        <v>0</v>
      </c>
      <c r="N1349" s="110">
        <v>0</v>
      </c>
    </row>
    <row r="1350" spans="1:14" x14ac:dyDescent="0.25">
      <c r="A1350">
        <v>230006</v>
      </c>
      <c r="B1350" t="s">
        <v>7164</v>
      </c>
      <c r="C1350" s="74">
        <v>16</v>
      </c>
      <c r="D1350" t="s">
        <v>501</v>
      </c>
      <c r="E1350" t="s">
        <v>1782</v>
      </c>
      <c r="F1350" t="s">
        <v>1783</v>
      </c>
      <c r="G1350" t="s">
        <v>100</v>
      </c>
      <c r="H1350" t="s">
        <v>1784</v>
      </c>
      <c r="I1350" s="110">
        <v>0</v>
      </c>
      <c r="J1350" s="110">
        <v>0</v>
      </c>
      <c r="K1350" s="110">
        <v>120</v>
      </c>
      <c r="L1350" s="110">
        <v>0</v>
      </c>
      <c r="M1350" s="110">
        <v>0</v>
      </c>
      <c r="N1350" s="110">
        <v>1250</v>
      </c>
    </row>
    <row r="1351" spans="1:14" x14ac:dyDescent="0.25">
      <c r="A1351">
        <v>230007</v>
      </c>
      <c r="B1351" t="s">
        <v>7164</v>
      </c>
      <c r="C1351" s="74">
        <v>16</v>
      </c>
      <c r="D1351" t="s">
        <v>1785</v>
      </c>
      <c r="E1351" t="s">
        <v>1786</v>
      </c>
      <c r="F1351" t="s">
        <v>1787</v>
      </c>
      <c r="G1351" t="s">
        <v>100</v>
      </c>
      <c r="H1351" t="s">
        <v>410</v>
      </c>
      <c r="I1351" s="110">
        <v>1754.06</v>
      </c>
      <c r="J1351" s="110">
        <v>67.3</v>
      </c>
      <c r="K1351" s="110">
        <v>0</v>
      </c>
      <c r="L1351" s="110">
        <v>0</v>
      </c>
      <c r="M1351" s="110">
        <v>125</v>
      </c>
      <c r="N1351" s="110">
        <v>545</v>
      </c>
    </row>
    <row r="1352" spans="1:14" x14ac:dyDescent="0.25">
      <c r="A1352">
        <v>230008</v>
      </c>
      <c r="B1352" t="s">
        <v>7164</v>
      </c>
      <c r="C1352" s="74">
        <v>16</v>
      </c>
      <c r="D1352" t="s">
        <v>1788</v>
      </c>
      <c r="E1352" t="s">
        <v>1789</v>
      </c>
      <c r="F1352" t="s">
        <v>1790</v>
      </c>
      <c r="G1352" t="s">
        <v>100</v>
      </c>
      <c r="H1352" t="s">
        <v>188</v>
      </c>
      <c r="I1352" s="110">
        <v>11451.43</v>
      </c>
      <c r="J1352" s="110">
        <v>0</v>
      </c>
      <c r="K1352" s="110">
        <v>146</v>
      </c>
      <c r="L1352" s="110">
        <v>66</v>
      </c>
      <c r="M1352" s="110">
        <v>0</v>
      </c>
      <c r="N1352" s="110">
        <v>87</v>
      </c>
    </row>
    <row r="1353" spans="1:14" x14ac:dyDescent="0.25">
      <c r="A1353">
        <v>230009</v>
      </c>
      <c r="B1353" t="s">
        <v>7164</v>
      </c>
      <c r="C1353" s="74">
        <v>16</v>
      </c>
      <c r="D1353" t="s">
        <v>501</v>
      </c>
      <c r="E1353" t="s">
        <v>1791</v>
      </c>
      <c r="F1353" t="s">
        <v>1792</v>
      </c>
      <c r="G1353" t="s">
        <v>100</v>
      </c>
      <c r="H1353" t="s">
        <v>1793</v>
      </c>
      <c r="I1353" s="110">
        <v>499.28</v>
      </c>
      <c r="J1353" s="110">
        <v>18</v>
      </c>
      <c r="K1353" s="110">
        <v>60</v>
      </c>
      <c r="L1353" s="110">
        <v>10</v>
      </c>
      <c r="M1353" s="110">
        <v>75</v>
      </c>
      <c r="N1353" s="110">
        <v>250</v>
      </c>
    </row>
    <row r="1354" spans="1:14" x14ac:dyDescent="0.25">
      <c r="A1354">
        <v>230012</v>
      </c>
      <c r="B1354" t="s">
        <v>7164</v>
      </c>
      <c r="C1354" s="74">
        <v>16</v>
      </c>
      <c r="D1354" t="s">
        <v>1794</v>
      </c>
      <c r="E1354" t="s">
        <v>1795</v>
      </c>
      <c r="F1354" t="s">
        <v>1796</v>
      </c>
      <c r="G1354" t="s">
        <v>100</v>
      </c>
      <c r="H1354" t="s">
        <v>1797</v>
      </c>
      <c r="I1354" s="110">
        <v>400</v>
      </c>
      <c r="J1354" s="110">
        <v>0</v>
      </c>
      <c r="K1354" s="110">
        <v>150</v>
      </c>
      <c r="L1354" s="110">
        <v>45</v>
      </c>
      <c r="M1354" s="110">
        <v>0</v>
      </c>
      <c r="N1354" s="110">
        <v>200</v>
      </c>
    </row>
    <row r="1355" spans="1:14" x14ac:dyDescent="0.25">
      <c r="A1355">
        <v>230013</v>
      </c>
      <c r="B1355" t="s">
        <v>7164</v>
      </c>
      <c r="C1355" s="74">
        <v>16</v>
      </c>
      <c r="D1355" t="s">
        <v>7165</v>
      </c>
      <c r="E1355" t="s">
        <v>7166</v>
      </c>
      <c r="F1355" t="s">
        <v>1799</v>
      </c>
      <c r="G1355" t="s">
        <v>100</v>
      </c>
      <c r="H1355" t="s">
        <v>7167</v>
      </c>
      <c r="I1355" s="110">
        <v>0</v>
      </c>
      <c r="J1355" s="110">
        <v>0</v>
      </c>
      <c r="K1355" s="110">
        <v>0</v>
      </c>
      <c r="L1355" s="110">
        <v>0</v>
      </c>
      <c r="M1355" s="110">
        <v>0</v>
      </c>
      <c r="N1355" s="110">
        <v>0</v>
      </c>
    </row>
    <row r="1356" spans="1:14" x14ac:dyDescent="0.25">
      <c r="A1356">
        <v>230014</v>
      </c>
      <c r="B1356" t="s">
        <v>7164</v>
      </c>
      <c r="C1356" s="74">
        <v>16</v>
      </c>
      <c r="D1356" t="s">
        <v>501</v>
      </c>
      <c r="E1356" t="s">
        <v>1798</v>
      </c>
      <c r="F1356" t="s">
        <v>1799</v>
      </c>
      <c r="G1356" t="s">
        <v>100</v>
      </c>
      <c r="H1356" t="s">
        <v>1800</v>
      </c>
      <c r="I1356" s="110">
        <v>835.18</v>
      </c>
      <c r="J1356" s="110">
        <v>0</v>
      </c>
      <c r="K1356" s="110">
        <v>70</v>
      </c>
      <c r="L1356" s="110">
        <v>27</v>
      </c>
      <c r="M1356" s="110">
        <v>90</v>
      </c>
      <c r="N1356" s="110">
        <v>35</v>
      </c>
    </row>
    <row r="1357" spans="1:14" x14ac:dyDescent="0.25">
      <c r="A1357">
        <v>230015</v>
      </c>
      <c r="B1357" t="s">
        <v>7164</v>
      </c>
      <c r="C1357" s="74">
        <v>16</v>
      </c>
      <c r="D1357" t="s">
        <v>1801</v>
      </c>
      <c r="E1357" t="s">
        <v>1802</v>
      </c>
      <c r="F1357" t="s">
        <v>1803</v>
      </c>
      <c r="G1357" t="s">
        <v>100</v>
      </c>
      <c r="H1357" t="s">
        <v>1804</v>
      </c>
      <c r="I1357" s="110">
        <v>0</v>
      </c>
      <c r="J1357" s="110">
        <v>0</v>
      </c>
      <c r="K1357" s="110">
        <v>0</v>
      </c>
      <c r="L1357" s="110">
        <v>110</v>
      </c>
      <c r="M1357" s="110">
        <v>0</v>
      </c>
      <c r="N1357" s="110">
        <v>625</v>
      </c>
    </row>
    <row r="1358" spans="1:14" x14ac:dyDescent="0.25">
      <c r="A1358">
        <v>230017</v>
      </c>
      <c r="B1358" t="s">
        <v>7164</v>
      </c>
      <c r="C1358" s="74">
        <v>16</v>
      </c>
      <c r="D1358" t="s">
        <v>990</v>
      </c>
      <c r="E1358" t="s">
        <v>1805</v>
      </c>
      <c r="F1358" t="s">
        <v>1806</v>
      </c>
      <c r="G1358" t="s">
        <v>100</v>
      </c>
      <c r="H1358" t="s">
        <v>1807</v>
      </c>
      <c r="I1358" s="110">
        <v>0</v>
      </c>
      <c r="J1358" s="110">
        <v>335.55</v>
      </c>
      <c r="K1358" s="110">
        <v>228</v>
      </c>
      <c r="L1358" s="110">
        <v>320</v>
      </c>
      <c r="M1358" s="110">
        <v>0</v>
      </c>
      <c r="N1358" s="110">
        <v>0</v>
      </c>
    </row>
    <row r="1359" spans="1:14" x14ac:dyDescent="0.25">
      <c r="A1359">
        <v>230018</v>
      </c>
      <c r="B1359" t="s">
        <v>7164</v>
      </c>
      <c r="C1359" s="74">
        <v>16</v>
      </c>
      <c r="D1359" t="s">
        <v>7168</v>
      </c>
      <c r="E1359" t="s">
        <v>7169</v>
      </c>
      <c r="F1359" t="s">
        <v>1806</v>
      </c>
      <c r="G1359" t="s">
        <v>100</v>
      </c>
      <c r="H1359" t="s">
        <v>7170</v>
      </c>
      <c r="I1359" s="110">
        <v>0</v>
      </c>
      <c r="J1359" s="110">
        <v>0</v>
      </c>
      <c r="K1359" s="110">
        <v>0</v>
      </c>
      <c r="L1359" s="110">
        <v>0</v>
      </c>
      <c r="M1359" s="110">
        <v>0</v>
      </c>
      <c r="N1359" s="110">
        <v>0</v>
      </c>
    </row>
    <row r="1360" spans="1:14" x14ac:dyDescent="0.25">
      <c r="A1360">
        <v>230019</v>
      </c>
      <c r="B1360" t="s">
        <v>7164</v>
      </c>
      <c r="C1360" s="74">
        <v>16</v>
      </c>
      <c r="D1360" t="s">
        <v>605</v>
      </c>
      <c r="E1360" t="s">
        <v>1808</v>
      </c>
      <c r="F1360" t="s">
        <v>1806</v>
      </c>
      <c r="G1360" t="s">
        <v>100</v>
      </c>
      <c r="H1360" t="s">
        <v>1809</v>
      </c>
      <c r="I1360" s="110">
        <v>0</v>
      </c>
      <c r="J1360" s="110">
        <v>0</v>
      </c>
      <c r="K1360" s="110">
        <v>507</v>
      </c>
      <c r="L1360" s="110">
        <v>227</v>
      </c>
      <c r="M1360" s="110">
        <v>0</v>
      </c>
      <c r="N1360" s="110">
        <v>0</v>
      </c>
    </row>
    <row r="1361" spans="1:14" x14ac:dyDescent="0.25">
      <c r="A1361">
        <v>230020</v>
      </c>
      <c r="B1361" t="s">
        <v>7164</v>
      </c>
      <c r="C1361" s="74">
        <v>16</v>
      </c>
      <c r="D1361" t="s">
        <v>501</v>
      </c>
      <c r="E1361" t="s">
        <v>1810</v>
      </c>
      <c r="F1361" t="s">
        <v>1811</v>
      </c>
      <c r="G1361" t="s">
        <v>100</v>
      </c>
      <c r="H1361" t="s">
        <v>1812</v>
      </c>
      <c r="I1361" s="110">
        <v>2055.88</v>
      </c>
      <c r="J1361" s="110">
        <v>220</v>
      </c>
      <c r="K1361" s="110">
        <v>0</v>
      </c>
      <c r="L1361" s="110">
        <v>0</v>
      </c>
      <c r="M1361" s="110">
        <v>0</v>
      </c>
      <c r="N1361" s="110">
        <v>1096.51</v>
      </c>
    </row>
    <row r="1362" spans="1:14" x14ac:dyDescent="0.25">
      <c r="A1362">
        <v>230021</v>
      </c>
      <c r="B1362" t="s">
        <v>7164</v>
      </c>
      <c r="C1362" s="74">
        <v>16</v>
      </c>
      <c r="D1362" t="s">
        <v>1813</v>
      </c>
      <c r="E1362" t="s">
        <v>1814</v>
      </c>
      <c r="F1362" t="s">
        <v>1815</v>
      </c>
      <c r="G1362" t="s">
        <v>100</v>
      </c>
      <c r="H1362" t="s">
        <v>368</v>
      </c>
      <c r="I1362" s="110">
        <v>607.21</v>
      </c>
      <c r="J1362" s="110">
        <v>100</v>
      </c>
      <c r="K1362" s="110">
        <v>0</v>
      </c>
      <c r="L1362" s="110">
        <v>0</v>
      </c>
      <c r="M1362" s="110">
        <v>0</v>
      </c>
      <c r="N1362" s="110">
        <v>741.01</v>
      </c>
    </row>
    <row r="1363" spans="1:14" x14ac:dyDescent="0.25">
      <c r="A1363">
        <v>230023</v>
      </c>
      <c r="B1363" t="s">
        <v>7164</v>
      </c>
      <c r="C1363" s="74">
        <v>16</v>
      </c>
      <c r="D1363" t="s">
        <v>1816</v>
      </c>
      <c r="E1363" t="s">
        <v>1817</v>
      </c>
      <c r="F1363" t="s">
        <v>1818</v>
      </c>
      <c r="G1363" t="s">
        <v>100</v>
      </c>
      <c r="H1363" t="s">
        <v>189</v>
      </c>
      <c r="I1363" s="110">
        <v>250</v>
      </c>
      <c r="J1363" s="110">
        <v>100</v>
      </c>
      <c r="K1363" s="110">
        <v>279</v>
      </c>
      <c r="L1363" s="110">
        <v>265</v>
      </c>
      <c r="M1363" s="110">
        <v>293</v>
      </c>
      <c r="N1363" s="110">
        <v>0</v>
      </c>
    </row>
    <row r="1364" spans="1:14" x14ac:dyDescent="0.25">
      <c r="A1364">
        <v>230024</v>
      </c>
      <c r="B1364" t="s">
        <v>7164</v>
      </c>
      <c r="C1364" s="74">
        <v>16</v>
      </c>
      <c r="D1364" t="s">
        <v>1819</v>
      </c>
      <c r="E1364" t="s">
        <v>1820</v>
      </c>
      <c r="F1364" t="s">
        <v>1821</v>
      </c>
      <c r="G1364" t="s">
        <v>100</v>
      </c>
      <c r="H1364" t="s">
        <v>1822</v>
      </c>
      <c r="I1364" s="110">
        <v>0</v>
      </c>
      <c r="J1364" s="110">
        <v>0</v>
      </c>
      <c r="K1364" s="110">
        <v>120</v>
      </c>
      <c r="L1364" s="110">
        <v>115</v>
      </c>
      <c r="M1364" s="110">
        <v>0</v>
      </c>
      <c r="N1364" s="110">
        <v>0</v>
      </c>
    </row>
    <row r="1365" spans="1:14" x14ac:dyDescent="0.25">
      <c r="A1365">
        <v>230025</v>
      </c>
      <c r="B1365" t="s">
        <v>7164</v>
      </c>
      <c r="C1365" s="74">
        <v>16</v>
      </c>
      <c r="D1365" t="s">
        <v>611</v>
      </c>
      <c r="E1365" t="s">
        <v>7171</v>
      </c>
      <c r="F1365" t="s">
        <v>1006</v>
      </c>
      <c r="G1365" t="s">
        <v>100</v>
      </c>
      <c r="H1365" t="s">
        <v>7172</v>
      </c>
      <c r="I1365" s="110">
        <v>0</v>
      </c>
      <c r="J1365" s="110">
        <v>0</v>
      </c>
      <c r="K1365" s="110">
        <v>0</v>
      </c>
      <c r="L1365" s="110">
        <v>0</v>
      </c>
      <c r="M1365" s="110">
        <v>0</v>
      </c>
      <c r="N1365" s="110">
        <v>0</v>
      </c>
    </row>
    <row r="1366" spans="1:14" x14ac:dyDescent="0.25">
      <c r="A1366">
        <v>230026</v>
      </c>
      <c r="B1366" t="s">
        <v>7164</v>
      </c>
      <c r="C1366" s="74">
        <v>16</v>
      </c>
      <c r="D1366" t="s">
        <v>1823</v>
      </c>
      <c r="E1366" t="s">
        <v>1824</v>
      </c>
      <c r="F1366" t="s">
        <v>1825</v>
      </c>
      <c r="G1366" t="s">
        <v>100</v>
      </c>
      <c r="H1366" t="s">
        <v>1826</v>
      </c>
      <c r="I1366" s="110">
        <v>0</v>
      </c>
      <c r="J1366" s="110">
        <v>174.8</v>
      </c>
      <c r="K1366" s="110">
        <v>0</v>
      </c>
      <c r="L1366" s="110">
        <v>0</v>
      </c>
      <c r="M1366" s="110">
        <v>0</v>
      </c>
      <c r="N1366" s="110">
        <v>1324.26</v>
      </c>
    </row>
    <row r="1367" spans="1:14" x14ac:dyDescent="0.25">
      <c r="A1367">
        <v>230027</v>
      </c>
      <c r="B1367" t="s">
        <v>7164</v>
      </c>
      <c r="C1367" s="74">
        <v>16</v>
      </c>
      <c r="D1367" t="s">
        <v>1827</v>
      </c>
      <c r="E1367" t="s">
        <v>1828</v>
      </c>
      <c r="F1367" t="s">
        <v>1829</v>
      </c>
      <c r="G1367" t="s">
        <v>100</v>
      </c>
      <c r="H1367" t="s">
        <v>1830</v>
      </c>
      <c r="I1367" s="110">
        <v>1375</v>
      </c>
      <c r="J1367" s="110">
        <v>0</v>
      </c>
      <c r="K1367" s="110">
        <v>0</v>
      </c>
      <c r="L1367" s="110">
        <v>0</v>
      </c>
      <c r="M1367" s="110">
        <v>0</v>
      </c>
      <c r="N1367" s="110">
        <v>4482.1400000000003</v>
      </c>
    </row>
    <row r="1368" spans="1:14" x14ac:dyDescent="0.25">
      <c r="A1368">
        <v>230028</v>
      </c>
      <c r="B1368" t="s">
        <v>7164</v>
      </c>
      <c r="C1368" s="74">
        <v>16</v>
      </c>
      <c r="D1368" t="s">
        <v>728</v>
      </c>
      <c r="E1368" t="s">
        <v>1831</v>
      </c>
      <c r="F1368" t="s">
        <v>1829</v>
      </c>
      <c r="G1368" t="s">
        <v>100</v>
      </c>
      <c r="H1368" t="s">
        <v>1832</v>
      </c>
      <c r="I1368" s="110">
        <v>1613.16</v>
      </c>
      <c r="J1368" s="110">
        <v>0</v>
      </c>
      <c r="K1368" s="110">
        <v>645</v>
      </c>
      <c r="L1368" s="110">
        <v>290</v>
      </c>
      <c r="M1368" s="110">
        <v>360</v>
      </c>
      <c r="N1368" s="110">
        <v>680</v>
      </c>
    </row>
    <row r="1369" spans="1:14" x14ac:dyDescent="0.25">
      <c r="A1369">
        <v>230029</v>
      </c>
      <c r="B1369" t="s">
        <v>7164</v>
      </c>
      <c r="C1369" s="74">
        <v>16</v>
      </c>
      <c r="D1369" t="s">
        <v>501</v>
      </c>
      <c r="E1369" t="s">
        <v>1833</v>
      </c>
      <c r="F1369" t="s">
        <v>1834</v>
      </c>
      <c r="G1369" t="s">
        <v>100</v>
      </c>
      <c r="H1369" t="s">
        <v>1835</v>
      </c>
      <c r="I1369" s="110">
        <v>1720.5</v>
      </c>
      <c r="J1369" s="110">
        <v>35</v>
      </c>
      <c r="K1369" s="110">
        <v>68</v>
      </c>
      <c r="L1369" s="110">
        <v>40</v>
      </c>
      <c r="M1369" s="110">
        <v>0</v>
      </c>
      <c r="N1369" s="110">
        <v>116.2</v>
      </c>
    </row>
    <row r="1370" spans="1:14" x14ac:dyDescent="0.25">
      <c r="A1370">
        <v>230030</v>
      </c>
      <c r="B1370" t="s">
        <v>7164</v>
      </c>
      <c r="C1370" s="74">
        <v>16</v>
      </c>
      <c r="D1370" t="s">
        <v>1836</v>
      </c>
      <c r="E1370" t="s">
        <v>1837</v>
      </c>
      <c r="F1370" t="s">
        <v>1838</v>
      </c>
      <c r="G1370" t="s">
        <v>100</v>
      </c>
      <c r="H1370" t="s">
        <v>1839</v>
      </c>
      <c r="I1370" s="110">
        <v>0</v>
      </c>
      <c r="J1370" s="110">
        <v>0</v>
      </c>
      <c r="K1370" s="110">
        <v>74</v>
      </c>
      <c r="L1370" s="110">
        <v>0</v>
      </c>
      <c r="M1370" s="110">
        <v>0</v>
      </c>
      <c r="N1370" s="110">
        <v>0</v>
      </c>
    </row>
    <row r="1371" spans="1:14" x14ac:dyDescent="0.25">
      <c r="A1371">
        <v>230031</v>
      </c>
      <c r="B1371" t="s">
        <v>7164</v>
      </c>
      <c r="C1371" s="74">
        <v>16</v>
      </c>
      <c r="D1371" t="s">
        <v>501</v>
      </c>
      <c r="E1371" t="s">
        <v>1840</v>
      </c>
      <c r="F1371" t="s">
        <v>1841</v>
      </c>
      <c r="G1371" t="s">
        <v>100</v>
      </c>
      <c r="H1371" t="s">
        <v>1842</v>
      </c>
      <c r="I1371" s="110">
        <v>4000</v>
      </c>
      <c r="J1371" s="110">
        <v>100</v>
      </c>
      <c r="K1371" s="110">
        <v>943</v>
      </c>
      <c r="L1371" s="110">
        <v>486</v>
      </c>
      <c r="M1371" s="110">
        <v>383.23</v>
      </c>
      <c r="N1371" s="110">
        <v>527</v>
      </c>
    </row>
    <row r="1372" spans="1:14" x14ac:dyDescent="0.25">
      <c r="A1372">
        <v>230033</v>
      </c>
      <c r="B1372" t="s">
        <v>7164</v>
      </c>
      <c r="C1372" s="74">
        <v>16</v>
      </c>
      <c r="D1372" t="s">
        <v>7173</v>
      </c>
      <c r="E1372" t="s">
        <v>7174</v>
      </c>
      <c r="F1372" t="s">
        <v>3042</v>
      </c>
      <c r="G1372" t="s">
        <v>100</v>
      </c>
      <c r="H1372" t="s">
        <v>7175</v>
      </c>
      <c r="I1372" s="110">
        <v>0</v>
      </c>
      <c r="J1372" s="110">
        <v>0</v>
      </c>
      <c r="K1372" s="110">
        <v>0</v>
      </c>
      <c r="L1372" s="110">
        <v>0</v>
      </c>
      <c r="M1372" s="110">
        <v>0</v>
      </c>
      <c r="N1372" s="110">
        <v>0</v>
      </c>
    </row>
    <row r="1373" spans="1:14" x14ac:dyDescent="0.25">
      <c r="A1373">
        <v>230034</v>
      </c>
      <c r="B1373" t="s">
        <v>7164</v>
      </c>
      <c r="C1373" s="74">
        <v>16</v>
      </c>
      <c r="D1373" t="s">
        <v>501</v>
      </c>
      <c r="E1373" t="s">
        <v>7176</v>
      </c>
      <c r="F1373" t="s">
        <v>7177</v>
      </c>
      <c r="G1373" t="s">
        <v>100</v>
      </c>
      <c r="H1373" t="s">
        <v>7178</v>
      </c>
      <c r="I1373" s="110">
        <v>0</v>
      </c>
      <c r="J1373" s="110">
        <v>0</v>
      </c>
      <c r="K1373" s="110">
        <v>0</v>
      </c>
      <c r="L1373" s="110">
        <v>0</v>
      </c>
      <c r="M1373" s="110">
        <v>0</v>
      </c>
      <c r="N1373" s="110">
        <v>0</v>
      </c>
    </row>
    <row r="1374" spans="1:14" x14ac:dyDescent="0.25">
      <c r="A1374">
        <v>230036</v>
      </c>
      <c r="B1374" t="s">
        <v>7164</v>
      </c>
      <c r="C1374" s="74">
        <v>16</v>
      </c>
      <c r="D1374" t="s">
        <v>501</v>
      </c>
      <c r="E1374" t="s">
        <v>6943</v>
      </c>
      <c r="F1374" t="s">
        <v>7179</v>
      </c>
      <c r="G1374" t="s">
        <v>100</v>
      </c>
      <c r="H1374" t="s">
        <v>7180</v>
      </c>
      <c r="I1374" s="110">
        <v>0</v>
      </c>
      <c r="J1374" s="110">
        <v>0</v>
      </c>
      <c r="K1374" s="110">
        <v>0</v>
      </c>
      <c r="L1374" s="110">
        <v>0</v>
      </c>
      <c r="M1374" s="110">
        <v>0</v>
      </c>
      <c r="N1374" s="110">
        <v>0</v>
      </c>
    </row>
    <row r="1375" spans="1:14" x14ac:dyDescent="0.25">
      <c r="A1375">
        <v>230038</v>
      </c>
      <c r="B1375" t="s">
        <v>7164</v>
      </c>
      <c r="C1375" s="74">
        <v>16</v>
      </c>
      <c r="D1375" t="s">
        <v>501</v>
      </c>
      <c r="E1375" t="s">
        <v>7181</v>
      </c>
      <c r="F1375" t="s">
        <v>7182</v>
      </c>
      <c r="G1375" t="s">
        <v>100</v>
      </c>
      <c r="H1375" t="s">
        <v>7183</v>
      </c>
      <c r="I1375" s="110">
        <v>0</v>
      </c>
      <c r="J1375" s="110">
        <v>0</v>
      </c>
      <c r="K1375" s="110">
        <v>0</v>
      </c>
      <c r="L1375" s="110">
        <v>0</v>
      </c>
      <c r="M1375" s="110">
        <v>0</v>
      </c>
      <c r="N1375" s="110">
        <v>0</v>
      </c>
    </row>
    <row r="1376" spans="1:14" x14ac:dyDescent="0.25">
      <c r="A1376">
        <v>230039</v>
      </c>
      <c r="B1376" t="s">
        <v>7164</v>
      </c>
      <c r="C1376" s="74">
        <v>16</v>
      </c>
      <c r="D1376" t="s">
        <v>501</v>
      </c>
      <c r="E1376" t="s">
        <v>7184</v>
      </c>
      <c r="F1376" t="s">
        <v>7185</v>
      </c>
      <c r="G1376" t="s">
        <v>100</v>
      </c>
      <c r="H1376" t="s">
        <v>7186</v>
      </c>
      <c r="I1376" s="110">
        <v>0</v>
      </c>
      <c r="J1376" s="110">
        <v>0</v>
      </c>
      <c r="K1376" s="110">
        <v>0</v>
      </c>
      <c r="L1376" s="110">
        <v>0</v>
      </c>
      <c r="M1376" s="110">
        <v>0</v>
      </c>
      <c r="N1376" s="110">
        <v>0</v>
      </c>
    </row>
    <row r="1377" spans="1:14" x14ac:dyDescent="0.25">
      <c r="A1377">
        <v>230040</v>
      </c>
      <c r="B1377" t="s">
        <v>7164</v>
      </c>
      <c r="C1377" s="74">
        <v>16</v>
      </c>
      <c r="D1377" t="s">
        <v>501</v>
      </c>
      <c r="E1377" t="s">
        <v>1843</v>
      </c>
      <c r="F1377" t="s">
        <v>1844</v>
      </c>
      <c r="G1377" t="s">
        <v>100</v>
      </c>
      <c r="H1377" t="s">
        <v>1845</v>
      </c>
      <c r="I1377" s="110">
        <v>830</v>
      </c>
      <c r="J1377" s="110">
        <v>0</v>
      </c>
      <c r="K1377" s="110">
        <v>45</v>
      </c>
      <c r="L1377" s="110">
        <v>0</v>
      </c>
      <c r="M1377" s="110">
        <v>0</v>
      </c>
      <c r="N1377" s="110">
        <v>25</v>
      </c>
    </row>
    <row r="1378" spans="1:14" x14ac:dyDescent="0.25">
      <c r="A1378">
        <v>230043</v>
      </c>
      <c r="B1378" t="s">
        <v>7164</v>
      </c>
      <c r="C1378" s="74">
        <v>16</v>
      </c>
      <c r="D1378" t="s">
        <v>7187</v>
      </c>
      <c r="E1378" t="s">
        <v>7188</v>
      </c>
      <c r="F1378" t="s">
        <v>1848</v>
      </c>
      <c r="G1378" t="s">
        <v>100</v>
      </c>
      <c r="H1378" t="s">
        <v>7189</v>
      </c>
      <c r="I1378" s="110">
        <v>0</v>
      </c>
      <c r="J1378" s="110">
        <v>0</v>
      </c>
      <c r="K1378" s="110">
        <v>0</v>
      </c>
      <c r="L1378" s="110">
        <v>0</v>
      </c>
      <c r="M1378" s="110">
        <v>0</v>
      </c>
      <c r="N1378" s="110">
        <v>0</v>
      </c>
    </row>
    <row r="1379" spans="1:14" x14ac:dyDescent="0.25">
      <c r="A1379">
        <v>230045</v>
      </c>
      <c r="B1379" t="s">
        <v>7164</v>
      </c>
      <c r="C1379" s="74">
        <v>16</v>
      </c>
      <c r="D1379" t="s">
        <v>1846</v>
      </c>
      <c r="E1379" t="s">
        <v>1847</v>
      </c>
      <c r="F1379" t="s">
        <v>1848</v>
      </c>
      <c r="G1379" t="s">
        <v>100</v>
      </c>
      <c r="H1379" t="s">
        <v>1849</v>
      </c>
      <c r="I1379" s="110">
        <v>210</v>
      </c>
      <c r="J1379" s="110">
        <v>0</v>
      </c>
      <c r="K1379" s="110">
        <v>340</v>
      </c>
      <c r="L1379" s="110">
        <v>210</v>
      </c>
      <c r="M1379" s="110">
        <v>0</v>
      </c>
      <c r="N1379" s="110">
        <v>250</v>
      </c>
    </row>
    <row r="1380" spans="1:14" x14ac:dyDescent="0.25">
      <c r="A1380">
        <v>230046</v>
      </c>
      <c r="B1380" t="s">
        <v>7164</v>
      </c>
      <c r="C1380" s="74">
        <v>16</v>
      </c>
      <c r="D1380" t="s">
        <v>1850</v>
      </c>
      <c r="E1380" t="s">
        <v>1851</v>
      </c>
      <c r="F1380" t="s">
        <v>1852</v>
      </c>
      <c r="G1380" t="s">
        <v>100</v>
      </c>
      <c r="H1380" t="s">
        <v>1853</v>
      </c>
      <c r="I1380" s="110">
        <v>0</v>
      </c>
      <c r="J1380" s="110">
        <v>0</v>
      </c>
      <c r="K1380" s="110">
        <v>0</v>
      </c>
      <c r="L1380" s="110">
        <v>0</v>
      </c>
      <c r="M1380" s="110">
        <v>0</v>
      </c>
      <c r="N1380" s="110">
        <v>300</v>
      </c>
    </row>
    <row r="1381" spans="1:14" x14ac:dyDescent="0.25">
      <c r="A1381">
        <v>230047</v>
      </c>
      <c r="B1381" t="s">
        <v>7164</v>
      </c>
      <c r="C1381" s="74">
        <v>16</v>
      </c>
      <c r="D1381" t="s">
        <v>501</v>
      </c>
      <c r="E1381" t="s">
        <v>1854</v>
      </c>
      <c r="F1381" t="s">
        <v>1855</v>
      </c>
      <c r="G1381" t="s">
        <v>100</v>
      </c>
      <c r="H1381" t="s">
        <v>1856</v>
      </c>
      <c r="I1381" s="110">
        <v>3826</v>
      </c>
      <c r="J1381" s="110">
        <v>0</v>
      </c>
      <c r="K1381" s="110">
        <v>0</v>
      </c>
      <c r="L1381" s="110">
        <v>0</v>
      </c>
      <c r="M1381" s="110">
        <v>0</v>
      </c>
      <c r="N1381" s="110">
        <v>374</v>
      </c>
    </row>
    <row r="1382" spans="1:14" x14ac:dyDescent="0.25">
      <c r="A1382">
        <v>230048</v>
      </c>
      <c r="B1382" t="s">
        <v>7164</v>
      </c>
      <c r="C1382" s="74">
        <v>16</v>
      </c>
      <c r="D1382" t="s">
        <v>1857</v>
      </c>
      <c r="E1382" t="s">
        <v>1858</v>
      </c>
      <c r="F1382" t="s">
        <v>1859</v>
      </c>
      <c r="G1382" t="s">
        <v>100</v>
      </c>
      <c r="H1382" t="s">
        <v>1860</v>
      </c>
      <c r="I1382" s="110">
        <v>15302.64</v>
      </c>
      <c r="J1382" s="110">
        <v>250</v>
      </c>
      <c r="K1382" s="110">
        <v>1005</v>
      </c>
      <c r="L1382" s="110">
        <v>705</v>
      </c>
      <c r="M1382" s="110">
        <v>352</v>
      </c>
      <c r="N1382" s="110">
        <v>2611</v>
      </c>
    </row>
    <row r="1383" spans="1:14" x14ac:dyDescent="0.25">
      <c r="A1383">
        <v>230049</v>
      </c>
      <c r="B1383" t="s">
        <v>7164</v>
      </c>
      <c r="C1383" s="74">
        <v>16</v>
      </c>
      <c r="D1383" t="s">
        <v>7190</v>
      </c>
      <c r="E1383" t="s">
        <v>7191</v>
      </c>
      <c r="F1383" t="s">
        <v>7192</v>
      </c>
      <c r="G1383" t="s">
        <v>100</v>
      </c>
      <c r="H1383" t="s">
        <v>7193</v>
      </c>
      <c r="I1383" s="110">
        <v>0</v>
      </c>
      <c r="J1383" s="110">
        <v>0</v>
      </c>
      <c r="K1383" s="110">
        <v>0</v>
      </c>
      <c r="L1383" s="110">
        <v>0</v>
      </c>
      <c r="M1383" s="110">
        <v>0</v>
      </c>
      <c r="N1383" s="110">
        <v>0</v>
      </c>
    </row>
    <row r="1384" spans="1:14" x14ac:dyDescent="0.25">
      <c r="A1384">
        <v>230050</v>
      </c>
      <c r="B1384" t="s">
        <v>7164</v>
      </c>
      <c r="C1384" s="74">
        <v>16</v>
      </c>
      <c r="D1384" t="s">
        <v>1861</v>
      </c>
      <c r="E1384" t="s">
        <v>1862</v>
      </c>
      <c r="F1384" t="s">
        <v>1863</v>
      </c>
      <c r="G1384" t="s">
        <v>100</v>
      </c>
      <c r="H1384" t="s">
        <v>1864</v>
      </c>
      <c r="I1384" s="110">
        <v>4382.62</v>
      </c>
      <c r="J1384" s="110">
        <v>0</v>
      </c>
      <c r="K1384" s="110">
        <v>0</v>
      </c>
      <c r="L1384" s="110">
        <v>0</v>
      </c>
      <c r="M1384" s="110">
        <v>0</v>
      </c>
      <c r="N1384" s="110">
        <v>0</v>
      </c>
    </row>
    <row r="1385" spans="1:14" x14ac:dyDescent="0.25">
      <c r="A1385">
        <v>230051</v>
      </c>
      <c r="B1385" t="s">
        <v>7164</v>
      </c>
      <c r="C1385" s="74">
        <v>16</v>
      </c>
      <c r="D1385" t="s">
        <v>7194</v>
      </c>
      <c r="E1385" t="s">
        <v>7195</v>
      </c>
      <c r="F1385" t="s">
        <v>7196</v>
      </c>
      <c r="G1385" t="s">
        <v>100</v>
      </c>
      <c r="H1385" t="s">
        <v>7197</v>
      </c>
      <c r="I1385" s="110">
        <v>0</v>
      </c>
      <c r="J1385" s="110">
        <v>0</v>
      </c>
      <c r="K1385" s="110">
        <v>0</v>
      </c>
      <c r="L1385" s="110">
        <v>0</v>
      </c>
      <c r="M1385" s="110">
        <v>0</v>
      </c>
      <c r="N1385" s="110">
        <v>0</v>
      </c>
    </row>
    <row r="1386" spans="1:14" x14ac:dyDescent="0.25">
      <c r="A1386">
        <v>230053</v>
      </c>
      <c r="B1386" t="s">
        <v>7164</v>
      </c>
      <c r="C1386" s="74">
        <v>16</v>
      </c>
      <c r="D1386" t="s">
        <v>1865</v>
      </c>
      <c r="E1386" t="s">
        <v>1866</v>
      </c>
      <c r="F1386" t="s">
        <v>1867</v>
      </c>
      <c r="G1386" t="s">
        <v>100</v>
      </c>
      <c r="H1386" t="s">
        <v>1868</v>
      </c>
      <c r="I1386" s="110">
        <v>0</v>
      </c>
      <c r="J1386" s="110">
        <v>0</v>
      </c>
      <c r="K1386" s="110">
        <v>202</v>
      </c>
      <c r="L1386" s="110">
        <v>176</v>
      </c>
      <c r="M1386" s="110">
        <v>188</v>
      </c>
      <c r="N1386" s="110">
        <v>212</v>
      </c>
    </row>
    <row r="1387" spans="1:14" x14ac:dyDescent="0.25">
      <c r="A1387">
        <v>230055</v>
      </c>
      <c r="B1387" t="s">
        <v>7164</v>
      </c>
      <c r="C1387" s="74">
        <v>16</v>
      </c>
      <c r="D1387" t="s">
        <v>3092</v>
      </c>
      <c r="E1387" t="s">
        <v>7198</v>
      </c>
      <c r="F1387" t="s">
        <v>7199</v>
      </c>
      <c r="G1387" t="s">
        <v>100</v>
      </c>
      <c r="H1387" t="s">
        <v>7200</v>
      </c>
      <c r="I1387" s="110">
        <v>0</v>
      </c>
      <c r="J1387" s="110">
        <v>0</v>
      </c>
      <c r="K1387" s="110">
        <v>0</v>
      </c>
      <c r="L1387" s="110">
        <v>0</v>
      </c>
      <c r="M1387" s="110">
        <v>0</v>
      </c>
      <c r="N1387" s="110">
        <v>0</v>
      </c>
    </row>
    <row r="1388" spans="1:14" x14ac:dyDescent="0.25">
      <c r="A1388">
        <v>230056</v>
      </c>
      <c r="B1388" t="s">
        <v>7164</v>
      </c>
      <c r="C1388" s="74">
        <v>16</v>
      </c>
      <c r="D1388" t="s">
        <v>7201</v>
      </c>
      <c r="E1388" t="s">
        <v>7202</v>
      </c>
      <c r="F1388" t="s">
        <v>7182</v>
      </c>
      <c r="G1388" t="s">
        <v>100</v>
      </c>
      <c r="H1388" t="s">
        <v>7203</v>
      </c>
      <c r="I1388" s="110">
        <v>0</v>
      </c>
      <c r="J1388" s="110">
        <v>0</v>
      </c>
      <c r="K1388" s="110">
        <v>0</v>
      </c>
      <c r="L1388" s="110">
        <v>0</v>
      </c>
      <c r="M1388" s="110">
        <v>0</v>
      </c>
      <c r="N1388" s="110">
        <v>0</v>
      </c>
    </row>
    <row r="1389" spans="1:14" x14ac:dyDescent="0.25">
      <c r="A1389">
        <v>230062</v>
      </c>
      <c r="B1389" t="s">
        <v>7164</v>
      </c>
      <c r="C1389" s="74">
        <v>16</v>
      </c>
      <c r="D1389" t="s">
        <v>7204</v>
      </c>
      <c r="E1389" t="s">
        <v>7205</v>
      </c>
      <c r="F1389" t="s">
        <v>1821</v>
      </c>
      <c r="G1389" t="s">
        <v>100</v>
      </c>
      <c r="H1389" t="s">
        <v>7206</v>
      </c>
      <c r="I1389" s="110">
        <v>0</v>
      </c>
      <c r="J1389" s="110">
        <v>0</v>
      </c>
      <c r="K1389" s="110">
        <v>0</v>
      </c>
      <c r="L1389" s="110">
        <v>0</v>
      </c>
      <c r="M1389" s="110">
        <v>0</v>
      </c>
      <c r="N1389" s="110">
        <v>0</v>
      </c>
    </row>
    <row r="1390" spans="1:14" x14ac:dyDescent="0.25">
      <c r="A1390">
        <v>230064</v>
      </c>
      <c r="B1390" t="s">
        <v>7164</v>
      </c>
      <c r="C1390" s="74">
        <v>16</v>
      </c>
      <c r="D1390" t="s">
        <v>1869</v>
      </c>
      <c r="E1390" t="s">
        <v>1870</v>
      </c>
      <c r="F1390" t="s">
        <v>1871</v>
      </c>
      <c r="G1390" t="s">
        <v>100</v>
      </c>
      <c r="H1390" t="s">
        <v>1872</v>
      </c>
      <c r="I1390" s="110">
        <v>0</v>
      </c>
      <c r="J1390" s="110">
        <v>50</v>
      </c>
      <c r="K1390" s="110">
        <v>0</v>
      </c>
      <c r="L1390" s="110">
        <v>0</v>
      </c>
      <c r="M1390" s="110">
        <v>0</v>
      </c>
      <c r="N1390" s="110">
        <v>0</v>
      </c>
    </row>
    <row r="1391" spans="1:14" x14ac:dyDescent="0.25">
      <c r="A1391">
        <v>239016</v>
      </c>
      <c r="B1391" t="s">
        <v>7164</v>
      </c>
      <c r="C1391" s="74">
        <v>16</v>
      </c>
      <c r="D1391" t="s">
        <v>7207</v>
      </c>
      <c r="E1391" t="s">
        <v>7208</v>
      </c>
      <c r="F1391" t="s">
        <v>1841</v>
      </c>
      <c r="G1391" t="s">
        <v>100</v>
      </c>
      <c r="H1391" t="s">
        <v>7209</v>
      </c>
      <c r="I1391" s="110">
        <v>0</v>
      </c>
      <c r="J1391" s="110">
        <v>0</v>
      </c>
      <c r="K1391" s="110">
        <v>0</v>
      </c>
      <c r="L1391" s="110">
        <v>0</v>
      </c>
      <c r="M1391" s="110">
        <v>0</v>
      </c>
      <c r="N1391" s="110">
        <v>200</v>
      </c>
    </row>
    <row r="1392" spans="1:14" x14ac:dyDescent="0.25">
      <c r="A1392">
        <v>240185</v>
      </c>
      <c r="B1392" t="s">
        <v>5538</v>
      </c>
      <c r="C1392" s="74">
        <v>32</v>
      </c>
      <c r="D1392" t="s">
        <v>4430</v>
      </c>
      <c r="E1392" t="s">
        <v>4431</v>
      </c>
      <c r="F1392" t="s">
        <v>4432</v>
      </c>
      <c r="G1392" t="s">
        <v>7210</v>
      </c>
      <c r="H1392" t="s">
        <v>4433</v>
      </c>
      <c r="I1392" s="110">
        <v>585</v>
      </c>
      <c r="J1392" s="110">
        <v>0</v>
      </c>
      <c r="K1392" s="110">
        <v>0</v>
      </c>
      <c r="L1392" s="110">
        <v>0</v>
      </c>
      <c r="M1392" s="110">
        <v>0</v>
      </c>
      <c r="N1392" s="110">
        <v>0</v>
      </c>
    </row>
    <row r="1393" spans="1:14" x14ac:dyDescent="0.25">
      <c r="A1393">
        <v>240186</v>
      </c>
      <c r="B1393" t="s">
        <v>5538</v>
      </c>
      <c r="C1393" s="74">
        <v>32</v>
      </c>
      <c r="D1393" t="s">
        <v>4434</v>
      </c>
      <c r="E1393" t="s">
        <v>1592</v>
      </c>
      <c r="F1393" t="s">
        <v>1326</v>
      </c>
      <c r="G1393" t="s">
        <v>7210</v>
      </c>
      <c r="H1393" t="s">
        <v>4435</v>
      </c>
      <c r="I1393" s="110">
        <v>1000</v>
      </c>
      <c r="J1393" s="110">
        <v>0</v>
      </c>
      <c r="K1393" s="110">
        <v>292.25</v>
      </c>
      <c r="L1393" s="110">
        <v>200</v>
      </c>
      <c r="M1393" s="110">
        <v>323</v>
      </c>
      <c r="N1393" s="110">
        <v>0</v>
      </c>
    </row>
    <row r="1394" spans="1:14" x14ac:dyDescent="0.25">
      <c r="A1394">
        <v>240188</v>
      </c>
      <c r="B1394" t="s">
        <v>5538</v>
      </c>
      <c r="C1394" s="74">
        <v>32</v>
      </c>
      <c r="D1394" t="s">
        <v>501</v>
      </c>
      <c r="E1394" t="s">
        <v>4436</v>
      </c>
      <c r="F1394" t="s">
        <v>4437</v>
      </c>
      <c r="G1394" t="s">
        <v>7210</v>
      </c>
      <c r="H1394" t="s">
        <v>392</v>
      </c>
      <c r="I1394" s="110">
        <v>10000</v>
      </c>
      <c r="J1394" s="110">
        <v>0</v>
      </c>
      <c r="K1394" s="110">
        <v>768</v>
      </c>
      <c r="L1394" s="110">
        <v>953</v>
      </c>
      <c r="M1394" s="110">
        <v>380</v>
      </c>
      <c r="N1394" s="110">
        <v>462</v>
      </c>
    </row>
    <row r="1395" spans="1:14" x14ac:dyDescent="0.25">
      <c r="A1395">
        <v>240189</v>
      </c>
      <c r="B1395" t="s">
        <v>5538</v>
      </c>
      <c r="C1395" s="74">
        <v>32</v>
      </c>
      <c r="D1395" t="s">
        <v>4438</v>
      </c>
      <c r="E1395" t="s">
        <v>4439</v>
      </c>
      <c r="F1395" t="s">
        <v>4437</v>
      </c>
      <c r="G1395" t="s">
        <v>7210</v>
      </c>
      <c r="H1395" t="s">
        <v>4440</v>
      </c>
      <c r="I1395" s="110">
        <v>0</v>
      </c>
      <c r="J1395" s="110">
        <v>0</v>
      </c>
      <c r="K1395" s="110">
        <v>200</v>
      </c>
      <c r="L1395" s="110">
        <v>0</v>
      </c>
      <c r="M1395" s="110">
        <v>0</v>
      </c>
      <c r="N1395" s="110">
        <v>280</v>
      </c>
    </row>
    <row r="1396" spans="1:14" x14ac:dyDescent="0.25">
      <c r="A1396">
        <v>240192</v>
      </c>
      <c r="B1396" t="s">
        <v>5538</v>
      </c>
      <c r="C1396" s="74">
        <v>32</v>
      </c>
      <c r="D1396" t="s">
        <v>501</v>
      </c>
      <c r="E1396" t="s">
        <v>4441</v>
      </c>
      <c r="F1396" t="s">
        <v>4442</v>
      </c>
      <c r="G1396" t="s">
        <v>7210</v>
      </c>
      <c r="H1396" t="s">
        <v>298</v>
      </c>
      <c r="I1396" s="110">
        <v>0</v>
      </c>
      <c r="J1396" s="110">
        <v>0</v>
      </c>
      <c r="K1396" s="110">
        <v>100</v>
      </c>
      <c r="L1396" s="110">
        <v>0</v>
      </c>
      <c r="M1396" s="110">
        <v>0</v>
      </c>
      <c r="N1396" s="110">
        <v>75</v>
      </c>
    </row>
    <row r="1397" spans="1:14" x14ac:dyDescent="0.25">
      <c r="A1397">
        <v>240196</v>
      </c>
      <c r="B1397" t="s">
        <v>5538</v>
      </c>
      <c r="C1397" s="74">
        <v>32</v>
      </c>
      <c r="D1397" t="s">
        <v>7211</v>
      </c>
      <c r="E1397" t="s">
        <v>7212</v>
      </c>
      <c r="F1397" t="s">
        <v>2467</v>
      </c>
      <c r="G1397" t="s">
        <v>7210</v>
      </c>
      <c r="H1397" t="s">
        <v>7213</v>
      </c>
      <c r="I1397" s="110">
        <v>0</v>
      </c>
      <c r="J1397" s="110">
        <v>0</v>
      </c>
      <c r="K1397" s="110">
        <v>0</v>
      </c>
      <c r="L1397" s="110">
        <v>0</v>
      </c>
      <c r="M1397" s="110">
        <v>0</v>
      </c>
      <c r="N1397" s="110">
        <v>0</v>
      </c>
    </row>
    <row r="1398" spans="1:14" x14ac:dyDescent="0.25">
      <c r="A1398">
        <v>240198</v>
      </c>
      <c r="B1398" t="s">
        <v>5538</v>
      </c>
      <c r="C1398" s="74">
        <v>32</v>
      </c>
      <c r="D1398" t="s">
        <v>4443</v>
      </c>
      <c r="E1398" t="s">
        <v>4444</v>
      </c>
      <c r="F1398" t="s">
        <v>4445</v>
      </c>
      <c r="G1398" t="s">
        <v>7210</v>
      </c>
      <c r="H1398" t="s">
        <v>4446</v>
      </c>
      <c r="I1398" s="110">
        <v>630</v>
      </c>
      <c r="J1398" s="110">
        <v>0</v>
      </c>
      <c r="K1398" s="110">
        <v>0</v>
      </c>
      <c r="L1398" s="110">
        <v>0</v>
      </c>
      <c r="M1398" s="110">
        <v>0</v>
      </c>
      <c r="N1398" s="110">
        <v>0</v>
      </c>
    </row>
    <row r="1399" spans="1:14" x14ac:dyDescent="0.25">
      <c r="A1399">
        <v>250006</v>
      </c>
      <c r="B1399" t="s">
        <v>5520</v>
      </c>
      <c r="C1399" s="74">
        <v>38</v>
      </c>
      <c r="D1399" t="s">
        <v>7214</v>
      </c>
      <c r="E1399" t="s">
        <v>7215</v>
      </c>
      <c r="F1399" t="s">
        <v>7216</v>
      </c>
      <c r="G1399" t="s">
        <v>6206</v>
      </c>
      <c r="H1399" t="s">
        <v>7217</v>
      </c>
      <c r="I1399" s="110">
        <v>0</v>
      </c>
      <c r="J1399" s="110">
        <v>0</v>
      </c>
      <c r="K1399" s="110">
        <v>0</v>
      </c>
      <c r="L1399" s="110">
        <v>0</v>
      </c>
      <c r="M1399" s="110">
        <v>0</v>
      </c>
      <c r="N1399" s="110">
        <v>0</v>
      </c>
    </row>
    <row r="1400" spans="1:14" x14ac:dyDescent="0.25">
      <c r="A1400">
        <v>250010</v>
      </c>
      <c r="B1400" t="s">
        <v>5520</v>
      </c>
      <c r="C1400" s="74">
        <v>38</v>
      </c>
      <c r="D1400" t="s">
        <v>1258</v>
      </c>
      <c r="E1400" t="s">
        <v>2275</v>
      </c>
      <c r="F1400" t="s">
        <v>4959</v>
      </c>
      <c r="G1400" t="s">
        <v>6206</v>
      </c>
      <c r="H1400" t="s">
        <v>444</v>
      </c>
      <c r="I1400" s="110">
        <v>90</v>
      </c>
      <c r="J1400" s="110">
        <v>0</v>
      </c>
      <c r="K1400" s="110">
        <v>0</v>
      </c>
      <c r="L1400" s="110">
        <v>0</v>
      </c>
      <c r="M1400" s="110">
        <v>0</v>
      </c>
      <c r="N1400" s="110">
        <v>0</v>
      </c>
    </row>
    <row r="1401" spans="1:14" x14ac:dyDescent="0.25">
      <c r="A1401">
        <v>260102</v>
      </c>
      <c r="B1401" t="s">
        <v>5525</v>
      </c>
      <c r="C1401" s="74">
        <v>17</v>
      </c>
      <c r="D1401" t="s">
        <v>5429</v>
      </c>
      <c r="E1401" t="s">
        <v>7218</v>
      </c>
      <c r="F1401" t="s">
        <v>695</v>
      </c>
      <c r="G1401" t="s">
        <v>6505</v>
      </c>
      <c r="H1401" t="s">
        <v>7219</v>
      </c>
      <c r="I1401" s="110">
        <v>0</v>
      </c>
      <c r="J1401" s="110">
        <v>0</v>
      </c>
      <c r="K1401" s="110">
        <v>0</v>
      </c>
      <c r="L1401" s="110">
        <v>0</v>
      </c>
      <c r="M1401" s="110">
        <v>0</v>
      </c>
      <c r="N1401" s="110">
        <v>0</v>
      </c>
    </row>
    <row r="1402" spans="1:14" x14ac:dyDescent="0.25">
      <c r="A1402">
        <v>250014</v>
      </c>
      <c r="B1402" t="s">
        <v>5520</v>
      </c>
      <c r="C1402" s="74">
        <v>38</v>
      </c>
      <c r="D1402" t="s">
        <v>4960</v>
      </c>
      <c r="E1402" t="s">
        <v>4961</v>
      </c>
      <c r="F1402" t="s">
        <v>4962</v>
      </c>
      <c r="G1402" t="s">
        <v>6206</v>
      </c>
      <c r="H1402" t="s">
        <v>4963</v>
      </c>
      <c r="I1402" s="110">
        <v>600</v>
      </c>
      <c r="J1402" s="110">
        <v>0</v>
      </c>
      <c r="K1402" s="110">
        <v>0</v>
      </c>
      <c r="L1402" s="110">
        <v>0</v>
      </c>
      <c r="M1402" s="110">
        <v>0</v>
      </c>
      <c r="N1402" s="110">
        <v>0</v>
      </c>
    </row>
    <row r="1403" spans="1:14" x14ac:dyDescent="0.25">
      <c r="A1403">
        <v>250016</v>
      </c>
      <c r="B1403" t="s">
        <v>5520</v>
      </c>
      <c r="C1403" s="74">
        <v>38</v>
      </c>
      <c r="D1403" t="s">
        <v>501</v>
      </c>
      <c r="E1403" t="s">
        <v>4964</v>
      </c>
      <c r="F1403" t="s">
        <v>4965</v>
      </c>
      <c r="G1403" t="s">
        <v>6206</v>
      </c>
      <c r="H1403" t="s">
        <v>4966</v>
      </c>
      <c r="I1403" s="110">
        <v>0</v>
      </c>
      <c r="J1403" s="110">
        <v>0</v>
      </c>
      <c r="K1403" s="110">
        <v>85</v>
      </c>
      <c r="L1403" s="110">
        <v>120</v>
      </c>
      <c r="M1403" s="110">
        <v>0</v>
      </c>
      <c r="N1403" s="110">
        <v>0</v>
      </c>
    </row>
    <row r="1404" spans="1:14" x14ac:dyDescent="0.25">
      <c r="A1404">
        <v>250017</v>
      </c>
      <c r="B1404" t="s">
        <v>5520</v>
      </c>
      <c r="C1404" s="74">
        <v>38</v>
      </c>
      <c r="D1404" t="s">
        <v>728</v>
      </c>
      <c r="E1404" t="s">
        <v>7220</v>
      </c>
      <c r="F1404" t="s">
        <v>7221</v>
      </c>
      <c r="G1404" t="s">
        <v>6206</v>
      </c>
      <c r="H1404" t="s">
        <v>7222</v>
      </c>
      <c r="I1404" s="110">
        <v>0</v>
      </c>
      <c r="J1404" s="110">
        <v>0</v>
      </c>
      <c r="K1404" s="110">
        <v>0</v>
      </c>
      <c r="L1404" s="110">
        <v>0</v>
      </c>
      <c r="M1404" s="110">
        <v>0</v>
      </c>
      <c r="N1404" s="110">
        <v>0</v>
      </c>
    </row>
    <row r="1405" spans="1:14" x14ac:dyDescent="0.25">
      <c r="A1405">
        <v>250018</v>
      </c>
      <c r="B1405" t="s">
        <v>5520</v>
      </c>
      <c r="C1405" s="74">
        <v>38</v>
      </c>
      <c r="D1405" t="s">
        <v>7223</v>
      </c>
      <c r="E1405" t="s">
        <v>6421</v>
      </c>
      <c r="F1405" t="s">
        <v>7224</v>
      </c>
      <c r="G1405" t="s">
        <v>6206</v>
      </c>
      <c r="H1405" t="s">
        <v>7225</v>
      </c>
      <c r="I1405" s="110">
        <v>0</v>
      </c>
      <c r="J1405" s="110">
        <v>0</v>
      </c>
      <c r="K1405" s="110">
        <v>0</v>
      </c>
      <c r="L1405" s="110">
        <v>0</v>
      </c>
      <c r="M1405" s="110">
        <v>0</v>
      </c>
      <c r="N1405" s="110">
        <v>0</v>
      </c>
    </row>
    <row r="1406" spans="1:14" x14ac:dyDescent="0.25">
      <c r="A1406">
        <v>250019</v>
      </c>
      <c r="B1406" t="s">
        <v>5520</v>
      </c>
      <c r="C1406" s="74">
        <v>38</v>
      </c>
      <c r="D1406" t="s">
        <v>7226</v>
      </c>
      <c r="E1406" t="s">
        <v>3644</v>
      </c>
      <c r="F1406" t="s">
        <v>7227</v>
      </c>
      <c r="G1406" t="s">
        <v>6206</v>
      </c>
      <c r="H1406" t="s">
        <v>7228</v>
      </c>
      <c r="I1406" s="110">
        <v>0</v>
      </c>
      <c r="J1406" s="110">
        <v>0</v>
      </c>
      <c r="K1406" s="110">
        <v>0</v>
      </c>
      <c r="L1406" s="110">
        <v>0</v>
      </c>
      <c r="M1406" s="110">
        <v>0</v>
      </c>
      <c r="N1406" s="110">
        <v>0</v>
      </c>
    </row>
    <row r="1407" spans="1:14" x14ac:dyDescent="0.25">
      <c r="A1407">
        <v>250020</v>
      </c>
      <c r="B1407" t="s">
        <v>5520</v>
      </c>
      <c r="C1407" s="74">
        <v>38</v>
      </c>
      <c r="D1407" t="s">
        <v>7229</v>
      </c>
      <c r="E1407" t="s">
        <v>1095</v>
      </c>
      <c r="F1407" t="s">
        <v>4975</v>
      </c>
      <c r="G1407" t="s">
        <v>6206</v>
      </c>
      <c r="H1407" t="s">
        <v>7230</v>
      </c>
      <c r="I1407" s="110">
        <v>0</v>
      </c>
      <c r="J1407" s="110">
        <v>0</v>
      </c>
      <c r="K1407" s="110">
        <v>0</v>
      </c>
      <c r="L1407" s="110">
        <v>0</v>
      </c>
      <c r="M1407" s="110">
        <v>0</v>
      </c>
      <c r="N1407" s="110">
        <v>0</v>
      </c>
    </row>
    <row r="1408" spans="1:14" x14ac:dyDescent="0.25">
      <c r="A1408">
        <v>260146</v>
      </c>
      <c r="B1408" t="s">
        <v>5525</v>
      </c>
      <c r="C1408" s="74">
        <v>17</v>
      </c>
      <c r="D1408" t="s">
        <v>7231</v>
      </c>
      <c r="E1408" t="s">
        <v>7232</v>
      </c>
      <c r="F1408" t="s">
        <v>1190</v>
      </c>
      <c r="G1408" t="s">
        <v>6505</v>
      </c>
      <c r="H1408" t="s">
        <v>7233</v>
      </c>
      <c r="I1408" s="110">
        <v>0</v>
      </c>
      <c r="J1408" s="110">
        <v>0</v>
      </c>
      <c r="K1408" s="110">
        <v>0</v>
      </c>
      <c r="L1408" s="110">
        <v>0</v>
      </c>
      <c r="M1408" s="110">
        <v>0</v>
      </c>
      <c r="N1408" s="110">
        <v>0</v>
      </c>
    </row>
    <row r="1409" spans="1:14" x14ac:dyDescent="0.25">
      <c r="A1409">
        <v>250022</v>
      </c>
      <c r="B1409" t="s">
        <v>5520</v>
      </c>
      <c r="C1409" s="74">
        <v>38</v>
      </c>
      <c r="D1409" t="s">
        <v>7234</v>
      </c>
      <c r="E1409" t="s">
        <v>2331</v>
      </c>
      <c r="F1409" t="s">
        <v>7235</v>
      </c>
      <c r="G1409" t="s">
        <v>6206</v>
      </c>
      <c r="H1409" t="s">
        <v>7236</v>
      </c>
      <c r="I1409" s="110">
        <v>0</v>
      </c>
      <c r="J1409" s="110">
        <v>0</v>
      </c>
      <c r="K1409" s="110">
        <v>0</v>
      </c>
      <c r="L1409" s="110">
        <v>0</v>
      </c>
      <c r="M1409" s="110">
        <v>0</v>
      </c>
      <c r="N1409" s="110">
        <v>0</v>
      </c>
    </row>
    <row r="1410" spans="1:14" x14ac:dyDescent="0.25">
      <c r="A1410">
        <v>250023</v>
      </c>
      <c r="B1410" t="s">
        <v>5520</v>
      </c>
      <c r="C1410" s="74">
        <v>38</v>
      </c>
      <c r="D1410" t="s">
        <v>7237</v>
      </c>
      <c r="E1410" t="s">
        <v>7238</v>
      </c>
      <c r="F1410" t="s">
        <v>7235</v>
      </c>
      <c r="G1410" t="s">
        <v>6206</v>
      </c>
      <c r="H1410" t="s">
        <v>7239</v>
      </c>
      <c r="I1410" s="110">
        <v>0</v>
      </c>
      <c r="J1410" s="110">
        <v>0</v>
      </c>
      <c r="K1410" s="110">
        <v>0</v>
      </c>
      <c r="L1410" s="110">
        <v>0</v>
      </c>
      <c r="M1410" s="110">
        <v>200</v>
      </c>
      <c r="N1410" s="110">
        <v>0</v>
      </c>
    </row>
    <row r="1411" spans="1:14" x14ac:dyDescent="0.25">
      <c r="A1411">
        <v>250025</v>
      </c>
      <c r="B1411" t="s">
        <v>5520</v>
      </c>
      <c r="C1411" s="74">
        <v>38</v>
      </c>
      <c r="D1411" t="s">
        <v>7240</v>
      </c>
      <c r="E1411" t="s">
        <v>7241</v>
      </c>
      <c r="F1411" t="s">
        <v>7242</v>
      </c>
      <c r="G1411" t="s">
        <v>6206</v>
      </c>
      <c r="H1411" t="s">
        <v>7243</v>
      </c>
      <c r="I1411" s="110">
        <v>0</v>
      </c>
      <c r="J1411" s="110">
        <v>0</v>
      </c>
      <c r="K1411" s="110">
        <v>0</v>
      </c>
      <c r="L1411" s="110">
        <v>0</v>
      </c>
      <c r="M1411" s="110">
        <v>0</v>
      </c>
      <c r="N1411" s="110">
        <v>0</v>
      </c>
    </row>
    <row r="1412" spans="1:14" x14ac:dyDescent="0.25">
      <c r="A1412">
        <v>250027</v>
      </c>
      <c r="B1412" t="s">
        <v>5520</v>
      </c>
      <c r="C1412" s="74">
        <v>38</v>
      </c>
      <c r="D1412" t="s">
        <v>501</v>
      </c>
      <c r="E1412" t="s">
        <v>4967</v>
      </c>
      <c r="F1412" t="s">
        <v>2818</v>
      </c>
      <c r="G1412" t="s">
        <v>6206</v>
      </c>
      <c r="H1412" t="s">
        <v>4968</v>
      </c>
      <c r="I1412" s="110">
        <v>0</v>
      </c>
      <c r="J1412" s="110">
        <v>50</v>
      </c>
      <c r="K1412" s="110">
        <v>250</v>
      </c>
      <c r="L1412" s="110">
        <v>0</v>
      </c>
      <c r="M1412" s="110">
        <v>0</v>
      </c>
      <c r="N1412" s="110">
        <v>0</v>
      </c>
    </row>
    <row r="1413" spans="1:14" x14ac:dyDescent="0.25">
      <c r="A1413">
        <v>250028</v>
      </c>
      <c r="B1413" t="s">
        <v>5520</v>
      </c>
      <c r="C1413" s="74">
        <v>38</v>
      </c>
      <c r="D1413" t="s">
        <v>605</v>
      </c>
      <c r="E1413" t="s">
        <v>4969</v>
      </c>
      <c r="F1413" t="s">
        <v>2818</v>
      </c>
      <c r="G1413" t="s">
        <v>6206</v>
      </c>
      <c r="H1413" t="s">
        <v>4970</v>
      </c>
      <c r="I1413" s="110">
        <v>200</v>
      </c>
      <c r="J1413" s="110">
        <v>0</v>
      </c>
      <c r="K1413" s="110">
        <v>209</v>
      </c>
      <c r="L1413" s="110">
        <v>0</v>
      </c>
      <c r="M1413" s="110">
        <v>0</v>
      </c>
      <c r="N1413" s="110">
        <v>146.30000000000001</v>
      </c>
    </row>
    <row r="1414" spans="1:14" x14ac:dyDescent="0.25">
      <c r="A1414">
        <v>250031</v>
      </c>
      <c r="B1414" t="s">
        <v>5520</v>
      </c>
      <c r="C1414" s="74">
        <v>338</v>
      </c>
      <c r="D1414" t="s">
        <v>501</v>
      </c>
      <c r="E1414" t="s">
        <v>4971</v>
      </c>
      <c r="F1414" t="s">
        <v>4972</v>
      </c>
      <c r="G1414" t="s">
        <v>6206</v>
      </c>
      <c r="H1414" t="s">
        <v>310</v>
      </c>
      <c r="I1414" s="110">
        <v>0</v>
      </c>
      <c r="J1414" s="110">
        <v>0</v>
      </c>
      <c r="K1414" s="110">
        <v>756</v>
      </c>
      <c r="L1414" s="110">
        <v>0</v>
      </c>
      <c r="M1414" s="110">
        <v>0</v>
      </c>
      <c r="N1414" s="110">
        <v>1000</v>
      </c>
    </row>
    <row r="1415" spans="1:14" x14ac:dyDescent="0.25">
      <c r="A1415">
        <v>250032</v>
      </c>
      <c r="B1415" t="s">
        <v>5541</v>
      </c>
      <c r="C1415" s="74">
        <v>1</v>
      </c>
      <c r="D1415" t="s">
        <v>501</v>
      </c>
      <c r="E1415" t="s">
        <v>633</v>
      </c>
      <c r="F1415" t="s">
        <v>634</v>
      </c>
      <c r="G1415" t="s">
        <v>6206</v>
      </c>
      <c r="H1415" t="s">
        <v>388</v>
      </c>
      <c r="I1415" s="110">
        <v>6600</v>
      </c>
      <c r="J1415" s="110">
        <v>0</v>
      </c>
      <c r="K1415" s="110">
        <v>490</v>
      </c>
      <c r="L1415" s="110">
        <v>170</v>
      </c>
      <c r="M1415" s="110">
        <v>50</v>
      </c>
      <c r="N1415" s="110">
        <v>455</v>
      </c>
    </row>
    <row r="1416" spans="1:14" x14ac:dyDescent="0.25">
      <c r="A1416">
        <v>250033</v>
      </c>
      <c r="B1416" t="s">
        <v>5520</v>
      </c>
      <c r="C1416" s="74">
        <v>38</v>
      </c>
      <c r="D1416" t="s">
        <v>501</v>
      </c>
      <c r="E1416" t="s">
        <v>7244</v>
      </c>
      <c r="F1416" t="s">
        <v>4995</v>
      </c>
      <c r="G1416" t="s">
        <v>6206</v>
      </c>
      <c r="H1416" t="s">
        <v>7245</v>
      </c>
      <c r="I1416" s="110">
        <v>0</v>
      </c>
      <c r="J1416" s="110">
        <v>0</v>
      </c>
      <c r="K1416" s="110">
        <v>0</v>
      </c>
      <c r="L1416" s="110">
        <v>0</v>
      </c>
      <c r="M1416" s="110">
        <v>0</v>
      </c>
      <c r="N1416" s="110">
        <v>0</v>
      </c>
    </row>
    <row r="1417" spans="1:14" x14ac:dyDescent="0.25">
      <c r="A1417">
        <v>250034</v>
      </c>
      <c r="B1417" t="s">
        <v>5520</v>
      </c>
      <c r="C1417" s="74">
        <v>38</v>
      </c>
      <c r="D1417" t="s">
        <v>501</v>
      </c>
      <c r="E1417" t="s">
        <v>7246</v>
      </c>
      <c r="F1417" t="s">
        <v>2871</v>
      </c>
      <c r="G1417" t="s">
        <v>6206</v>
      </c>
      <c r="H1417" t="s">
        <v>7247</v>
      </c>
      <c r="I1417" s="110">
        <v>0</v>
      </c>
      <c r="J1417" s="110">
        <v>0</v>
      </c>
      <c r="K1417" s="110">
        <v>0</v>
      </c>
      <c r="L1417" s="110">
        <v>0</v>
      </c>
      <c r="M1417" s="110">
        <v>0</v>
      </c>
      <c r="N1417" s="110">
        <v>0</v>
      </c>
    </row>
    <row r="1418" spans="1:14" x14ac:dyDescent="0.25">
      <c r="A1418">
        <v>250035</v>
      </c>
      <c r="B1418" t="s">
        <v>5520</v>
      </c>
      <c r="C1418" s="74">
        <v>38</v>
      </c>
      <c r="D1418" t="s">
        <v>7248</v>
      </c>
      <c r="E1418" t="s">
        <v>7249</v>
      </c>
      <c r="F1418" t="s">
        <v>4975</v>
      </c>
      <c r="G1418" t="s">
        <v>6206</v>
      </c>
      <c r="H1418" t="s">
        <v>7250</v>
      </c>
      <c r="I1418" s="110">
        <v>0</v>
      </c>
      <c r="J1418" s="110">
        <v>0</v>
      </c>
      <c r="K1418" s="110">
        <v>0</v>
      </c>
      <c r="L1418" s="110">
        <v>0</v>
      </c>
      <c r="M1418" s="110">
        <v>0</v>
      </c>
      <c r="N1418" s="110">
        <v>0</v>
      </c>
    </row>
    <row r="1419" spans="1:14" x14ac:dyDescent="0.25">
      <c r="A1419">
        <v>250036</v>
      </c>
      <c r="B1419" t="s">
        <v>5520</v>
      </c>
      <c r="C1419" s="74">
        <v>38</v>
      </c>
      <c r="D1419" t="s">
        <v>6885</v>
      </c>
      <c r="E1419" t="s">
        <v>7251</v>
      </c>
      <c r="F1419" t="s">
        <v>6232</v>
      </c>
      <c r="G1419" t="s">
        <v>6206</v>
      </c>
      <c r="H1419" t="s">
        <v>7252</v>
      </c>
      <c r="I1419" s="110">
        <v>0</v>
      </c>
      <c r="J1419" s="110">
        <v>0</v>
      </c>
      <c r="K1419" s="110">
        <v>0</v>
      </c>
      <c r="L1419" s="110">
        <v>0</v>
      </c>
      <c r="M1419" s="110">
        <v>0</v>
      </c>
      <c r="N1419" s="110">
        <v>0</v>
      </c>
    </row>
    <row r="1420" spans="1:14" x14ac:dyDescent="0.25">
      <c r="A1420">
        <v>250037</v>
      </c>
      <c r="B1420" t="s">
        <v>5520</v>
      </c>
      <c r="C1420" s="74">
        <v>38</v>
      </c>
      <c r="D1420" t="s">
        <v>7253</v>
      </c>
      <c r="E1420" t="s">
        <v>7254</v>
      </c>
      <c r="F1420" t="s">
        <v>6232</v>
      </c>
      <c r="G1420" t="s">
        <v>6206</v>
      </c>
      <c r="H1420" t="s">
        <v>7255</v>
      </c>
      <c r="I1420" s="110">
        <v>0</v>
      </c>
      <c r="J1420" s="110">
        <v>0</v>
      </c>
      <c r="K1420" s="110">
        <v>0</v>
      </c>
      <c r="L1420" s="110">
        <v>0</v>
      </c>
      <c r="M1420" s="110">
        <v>0</v>
      </c>
      <c r="N1420" s="110">
        <v>0</v>
      </c>
    </row>
    <row r="1421" spans="1:14" x14ac:dyDescent="0.25">
      <c r="A1421">
        <v>260165</v>
      </c>
      <c r="B1421" t="s">
        <v>5525</v>
      </c>
      <c r="C1421" s="74">
        <v>17</v>
      </c>
      <c r="D1421" t="s">
        <v>867</v>
      </c>
      <c r="E1421" t="s">
        <v>7256</v>
      </c>
      <c r="F1421" t="s">
        <v>7257</v>
      </c>
      <c r="G1421" t="s">
        <v>6505</v>
      </c>
      <c r="H1421" t="s">
        <v>7258</v>
      </c>
      <c r="I1421" s="110">
        <v>0</v>
      </c>
      <c r="J1421" s="110">
        <v>0</v>
      </c>
      <c r="K1421" s="110">
        <v>0</v>
      </c>
      <c r="L1421" s="110">
        <v>0</v>
      </c>
      <c r="M1421" s="110">
        <v>0</v>
      </c>
      <c r="N1421" s="110">
        <v>0</v>
      </c>
    </row>
    <row r="1422" spans="1:14" x14ac:dyDescent="0.25">
      <c r="A1422">
        <v>250039</v>
      </c>
      <c r="B1422" t="s">
        <v>5520</v>
      </c>
      <c r="C1422" s="74">
        <v>38</v>
      </c>
      <c r="D1422" t="s">
        <v>4973</v>
      </c>
      <c r="E1422" t="s">
        <v>4974</v>
      </c>
      <c r="F1422" t="s">
        <v>4975</v>
      </c>
      <c r="G1422" t="s">
        <v>6206</v>
      </c>
      <c r="H1422" t="s">
        <v>4976</v>
      </c>
      <c r="I1422" s="110">
        <v>561</v>
      </c>
      <c r="J1422" s="110">
        <v>60</v>
      </c>
      <c r="K1422" s="110">
        <v>0</v>
      </c>
      <c r="L1422" s="110">
        <v>0</v>
      </c>
      <c r="M1422" s="110">
        <v>0</v>
      </c>
      <c r="N1422" s="110">
        <v>0</v>
      </c>
    </row>
    <row r="1423" spans="1:14" x14ac:dyDescent="0.25">
      <c r="A1423">
        <v>250040</v>
      </c>
      <c r="B1423" t="s">
        <v>5520</v>
      </c>
      <c r="C1423" s="74">
        <v>38</v>
      </c>
      <c r="D1423" t="s">
        <v>7259</v>
      </c>
      <c r="E1423" t="s">
        <v>7260</v>
      </c>
      <c r="F1423" t="s">
        <v>4975</v>
      </c>
      <c r="G1423" t="s">
        <v>6206</v>
      </c>
      <c r="H1423" t="s">
        <v>6423</v>
      </c>
      <c r="I1423" s="110">
        <v>0</v>
      </c>
      <c r="J1423" s="110">
        <v>0</v>
      </c>
      <c r="K1423" s="110">
        <v>0</v>
      </c>
      <c r="L1423" s="110">
        <v>0</v>
      </c>
      <c r="M1423" s="110">
        <v>0</v>
      </c>
      <c r="N1423" s="110">
        <v>0</v>
      </c>
    </row>
    <row r="1424" spans="1:14" x14ac:dyDescent="0.25">
      <c r="A1424">
        <v>260222</v>
      </c>
      <c r="B1424" t="s">
        <v>5525</v>
      </c>
      <c r="C1424" s="74">
        <v>17</v>
      </c>
      <c r="D1424" t="s">
        <v>7261</v>
      </c>
      <c r="E1424" t="s">
        <v>6611</v>
      </c>
      <c r="F1424" t="s">
        <v>7262</v>
      </c>
      <c r="G1424" t="s">
        <v>6505</v>
      </c>
      <c r="H1424" t="s">
        <v>7263</v>
      </c>
      <c r="I1424" s="110">
        <v>0</v>
      </c>
      <c r="J1424" s="110">
        <v>0</v>
      </c>
      <c r="K1424" s="110">
        <v>0</v>
      </c>
      <c r="L1424" s="110">
        <v>0</v>
      </c>
      <c r="M1424" s="110">
        <v>0</v>
      </c>
      <c r="N1424" s="110">
        <v>0</v>
      </c>
    </row>
    <row r="1425" spans="1:14" x14ac:dyDescent="0.25">
      <c r="A1425">
        <v>250042</v>
      </c>
      <c r="B1425" t="s">
        <v>5520</v>
      </c>
      <c r="C1425" s="74">
        <v>38</v>
      </c>
      <c r="D1425" t="s">
        <v>4977</v>
      </c>
      <c r="E1425" t="s">
        <v>4978</v>
      </c>
      <c r="F1425" t="s">
        <v>4975</v>
      </c>
      <c r="G1425" t="s">
        <v>6206</v>
      </c>
      <c r="H1425" t="s">
        <v>311</v>
      </c>
      <c r="I1425" s="110">
        <v>0</v>
      </c>
      <c r="J1425" s="110">
        <v>0</v>
      </c>
      <c r="K1425" s="110">
        <v>146.75</v>
      </c>
      <c r="L1425" s="110">
        <v>146.75</v>
      </c>
      <c r="M1425" s="110">
        <v>146.75</v>
      </c>
      <c r="N1425" s="110">
        <v>147.25</v>
      </c>
    </row>
    <row r="1426" spans="1:14" x14ac:dyDescent="0.25">
      <c r="A1426">
        <v>260261</v>
      </c>
      <c r="B1426" t="s">
        <v>5525</v>
      </c>
      <c r="C1426" s="74">
        <v>17</v>
      </c>
      <c r="D1426" t="s">
        <v>7264</v>
      </c>
      <c r="F1426" t="s">
        <v>7265</v>
      </c>
      <c r="G1426" t="s">
        <v>6505</v>
      </c>
      <c r="H1426" t="s">
        <v>7266</v>
      </c>
      <c r="I1426" s="110">
        <v>0</v>
      </c>
      <c r="J1426" s="110">
        <v>0</v>
      </c>
      <c r="K1426" s="110">
        <v>0</v>
      </c>
      <c r="L1426" s="110">
        <v>0</v>
      </c>
      <c r="M1426" s="110">
        <v>0</v>
      </c>
      <c r="N1426" s="110">
        <v>0</v>
      </c>
    </row>
    <row r="1427" spans="1:14" x14ac:dyDescent="0.25">
      <c r="A1427">
        <v>250044</v>
      </c>
      <c r="B1427" t="s">
        <v>5520</v>
      </c>
      <c r="C1427" s="74">
        <v>38</v>
      </c>
      <c r="D1427" t="s">
        <v>7267</v>
      </c>
      <c r="E1427" t="s">
        <v>7268</v>
      </c>
      <c r="F1427" t="s">
        <v>1990</v>
      </c>
      <c r="G1427" t="s">
        <v>6206</v>
      </c>
      <c r="H1427" t="s">
        <v>7269</v>
      </c>
      <c r="I1427" s="110">
        <v>0</v>
      </c>
      <c r="J1427" s="110">
        <v>0</v>
      </c>
      <c r="K1427" s="110">
        <v>0</v>
      </c>
      <c r="L1427" s="110">
        <v>0</v>
      </c>
      <c r="M1427" s="110">
        <v>0</v>
      </c>
      <c r="N1427" s="110">
        <v>0</v>
      </c>
    </row>
    <row r="1428" spans="1:14" x14ac:dyDescent="0.25">
      <c r="A1428">
        <v>250045</v>
      </c>
      <c r="B1428" t="s">
        <v>5520</v>
      </c>
      <c r="C1428" s="74">
        <v>38</v>
      </c>
      <c r="D1428" t="s">
        <v>501</v>
      </c>
      <c r="E1428" t="s">
        <v>747</v>
      </c>
      <c r="F1428" t="s">
        <v>7270</v>
      </c>
      <c r="G1428" t="s">
        <v>6206</v>
      </c>
      <c r="H1428" t="s">
        <v>7271</v>
      </c>
      <c r="I1428" s="110">
        <v>0</v>
      </c>
      <c r="J1428" s="110">
        <v>0</v>
      </c>
      <c r="K1428" s="110">
        <v>0</v>
      </c>
      <c r="L1428" s="110">
        <v>0</v>
      </c>
      <c r="M1428" s="110">
        <v>0</v>
      </c>
      <c r="N1428" s="110">
        <v>0</v>
      </c>
    </row>
    <row r="1429" spans="1:14" x14ac:dyDescent="0.25">
      <c r="A1429">
        <v>250048</v>
      </c>
      <c r="B1429" t="s">
        <v>5520</v>
      </c>
      <c r="C1429" s="74">
        <v>38</v>
      </c>
      <c r="D1429" t="s">
        <v>4979</v>
      </c>
      <c r="E1429" t="s">
        <v>4980</v>
      </c>
      <c r="F1429" t="s">
        <v>4981</v>
      </c>
      <c r="G1429" t="s">
        <v>6206</v>
      </c>
      <c r="H1429" t="s">
        <v>466</v>
      </c>
      <c r="I1429" s="110">
        <v>0</v>
      </c>
      <c r="J1429" s="110">
        <v>0</v>
      </c>
      <c r="K1429" s="110">
        <v>100</v>
      </c>
      <c r="L1429" s="110">
        <v>100</v>
      </c>
      <c r="M1429" s="110">
        <v>0</v>
      </c>
      <c r="N1429" s="110">
        <v>0</v>
      </c>
    </row>
    <row r="1430" spans="1:14" x14ac:dyDescent="0.25">
      <c r="A1430">
        <v>250049</v>
      </c>
      <c r="B1430" t="s">
        <v>5520</v>
      </c>
      <c r="C1430" s="74">
        <v>38</v>
      </c>
      <c r="D1430" t="s">
        <v>501</v>
      </c>
      <c r="E1430" t="s">
        <v>4982</v>
      </c>
      <c r="F1430" t="s">
        <v>4983</v>
      </c>
      <c r="G1430" t="s">
        <v>6206</v>
      </c>
      <c r="H1430" t="s">
        <v>4984</v>
      </c>
      <c r="I1430" s="110">
        <v>1607.43</v>
      </c>
      <c r="J1430" s="110">
        <v>0</v>
      </c>
      <c r="K1430" s="110">
        <v>393</v>
      </c>
      <c r="L1430" s="110">
        <v>155</v>
      </c>
      <c r="M1430" s="110">
        <v>0</v>
      </c>
      <c r="N1430" s="110">
        <v>0</v>
      </c>
    </row>
    <row r="1431" spans="1:14" x14ac:dyDescent="0.25">
      <c r="A1431">
        <v>250051</v>
      </c>
      <c r="B1431" t="s">
        <v>5520</v>
      </c>
      <c r="C1431" s="74">
        <v>38</v>
      </c>
      <c r="D1431" t="s">
        <v>4985</v>
      </c>
      <c r="E1431" t="s">
        <v>2699</v>
      </c>
      <c r="F1431" t="s">
        <v>1438</v>
      </c>
      <c r="G1431" t="s">
        <v>6206</v>
      </c>
      <c r="H1431" t="s">
        <v>4986</v>
      </c>
      <c r="I1431" s="110">
        <v>10620.3</v>
      </c>
      <c r="J1431" s="110">
        <v>320</v>
      </c>
      <c r="K1431" s="110">
        <v>407</v>
      </c>
      <c r="L1431" s="110">
        <v>25</v>
      </c>
      <c r="M1431" s="110">
        <v>0</v>
      </c>
      <c r="N1431" s="110">
        <v>0</v>
      </c>
    </row>
    <row r="1432" spans="1:14" x14ac:dyDescent="0.25">
      <c r="A1432">
        <v>250053</v>
      </c>
      <c r="B1432" t="s">
        <v>5520</v>
      </c>
      <c r="C1432" s="74">
        <v>38</v>
      </c>
      <c r="D1432" t="s">
        <v>501</v>
      </c>
      <c r="E1432" t="s">
        <v>4987</v>
      </c>
      <c r="F1432" t="s">
        <v>4988</v>
      </c>
      <c r="G1432" t="s">
        <v>6206</v>
      </c>
      <c r="H1432" t="s">
        <v>312</v>
      </c>
      <c r="I1432" s="110">
        <v>0</v>
      </c>
      <c r="J1432" s="110">
        <v>0</v>
      </c>
      <c r="K1432" s="110">
        <v>424</v>
      </c>
      <c r="L1432" s="110">
        <v>410</v>
      </c>
      <c r="M1432" s="110">
        <v>0</v>
      </c>
      <c r="N1432" s="110">
        <v>0</v>
      </c>
    </row>
    <row r="1433" spans="1:14" x14ac:dyDescent="0.25">
      <c r="A1433">
        <v>250054</v>
      </c>
      <c r="B1433" t="s">
        <v>5520</v>
      </c>
      <c r="C1433" s="74">
        <v>38</v>
      </c>
      <c r="D1433" t="s">
        <v>501</v>
      </c>
      <c r="E1433" t="s">
        <v>2241</v>
      </c>
      <c r="F1433" t="s">
        <v>4679</v>
      </c>
      <c r="G1433" t="s">
        <v>6206</v>
      </c>
      <c r="H1433" t="s">
        <v>4989</v>
      </c>
      <c r="I1433" s="110">
        <v>523.5</v>
      </c>
      <c r="J1433" s="110">
        <v>0</v>
      </c>
      <c r="K1433" s="110">
        <v>0</v>
      </c>
      <c r="L1433" s="110">
        <v>0</v>
      </c>
      <c r="M1433" s="110">
        <v>0</v>
      </c>
      <c r="N1433" s="110">
        <v>0</v>
      </c>
    </row>
    <row r="1434" spans="1:14" x14ac:dyDescent="0.25">
      <c r="A1434">
        <v>250055</v>
      </c>
      <c r="B1434" t="s">
        <v>5520</v>
      </c>
      <c r="C1434" s="74">
        <v>38</v>
      </c>
      <c r="D1434" t="s">
        <v>4112</v>
      </c>
      <c r="E1434" t="s">
        <v>3309</v>
      </c>
      <c r="F1434" t="s">
        <v>4679</v>
      </c>
      <c r="G1434" t="s">
        <v>6206</v>
      </c>
      <c r="H1434" t="s">
        <v>7272</v>
      </c>
      <c r="I1434" s="110">
        <v>0</v>
      </c>
      <c r="J1434" s="110">
        <v>0</v>
      </c>
      <c r="K1434" s="110">
        <v>0</v>
      </c>
      <c r="L1434" s="110">
        <v>0</v>
      </c>
      <c r="M1434" s="110">
        <v>0</v>
      </c>
      <c r="N1434" s="110">
        <v>0</v>
      </c>
    </row>
    <row r="1435" spans="1:14" x14ac:dyDescent="0.25">
      <c r="A1435">
        <v>250057</v>
      </c>
      <c r="B1435" t="s">
        <v>5520</v>
      </c>
      <c r="C1435" s="74">
        <v>38</v>
      </c>
      <c r="D1435" t="s">
        <v>2532</v>
      </c>
      <c r="E1435" t="s">
        <v>4990</v>
      </c>
      <c r="F1435" t="s">
        <v>4991</v>
      </c>
      <c r="G1435" t="s">
        <v>6206</v>
      </c>
      <c r="H1435" t="s">
        <v>4992</v>
      </c>
      <c r="I1435" s="110">
        <v>6226.95</v>
      </c>
      <c r="J1435" s="110">
        <v>0</v>
      </c>
      <c r="K1435" s="110">
        <v>250</v>
      </c>
      <c r="L1435" s="110">
        <v>250</v>
      </c>
      <c r="M1435" s="110">
        <v>0</v>
      </c>
      <c r="N1435" s="110">
        <v>0</v>
      </c>
    </row>
    <row r="1436" spans="1:14" x14ac:dyDescent="0.25">
      <c r="A1436">
        <v>250058</v>
      </c>
      <c r="B1436" t="s">
        <v>5520</v>
      </c>
      <c r="C1436" s="74">
        <v>38</v>
      </c>
      <c r="D1436" t="s">
        <v>7273</v>
      </c>
      <c r="E1436" t="s">
        <v>7274</v>
      </c>
      <c r="F1436" t="s">
        <v>610</v>
      </c>
      <c r="G1436" t="s">
        <v>6206</v>
      </c>
      <c r="H1436" t="s">
        <v>7275</v>
      </c>
      <c r="I1436" s="110">
        <v>0</v>
      </c>
      <c r="J1436" s="110">
        <v>0</v>
      </c>
      <c r="K1436" s="110">
        <v>0</v>
      </c>
      <c r="L1436" s="110">
        <v>0</v>
      </c>
      <c r="M1436" s="110">
        <v>0</v>
      </c>
      <c r="N1436" s="110">
        <v>0</v>
      </c>
    </row>
    <row r="1437" spans="1:14" x14ac:dyDescent="0.25">
      <c r="A1437">
        <v>250059</v>
      </c>
      <c r="B1437" t="s">
        <v>5520</v>
      </c>
      <c r="C1437" s="74">
        <v>38</v>
      </c>
      <c r="D1437" t="s">
        <v>570</v>
      </c>
      <c r="E1437" t="s">
        <v>7276</v>
      </c>
      <c r="F1437" t="s">
        <v>6480</v>
      </c>
      <c r="G1437" t="s">
        <v>6206</v>
      </c>
      <c r="H1437" t="s">
        <v>7277</v>
      </c>
      <c r="I1437" s="110">
        <v>0</v>
      </c>
      <c r="J1437" s="110">
        <v>0</v>
      </c>
      <c r="K1437" s="110">
        <v>0</v>
      </c>
      <c r="L1437" s="110">
        <v>0</v>
      </c>
      <c r="M1437" s="110">
        <v>0</v>
      </c>
      <c r="N1437" s="110">
        <v>0</v>
      </c>
    </row>
    <row r="1438" spans="1:14" x14ac:dyDescent="0.25">
      <c r="A1438">
        <v>250060</v>
      </c>
      <c r="B1438" t="s">
        <v>5520</v>
      </c>
      <c r="C1438" s="74">
        <v>38</v>
      </c>
      <c r="D1438" t="s">
        <v>7278</v>
      </c>
      <c r="E1438" t="s">
        <v>7279</v>
      </c>
      <c r="F1438" t="s">
        <v>7280</v>
      </c>
      <c r="G1438" t="s">
        <v>6206</v>
      </c>
      <c r="H1438" t="s">
        <v>7281</v>
      </c>
      <c r="I1438" s="110">
        <v>0</v>
      </c>
      <c r="J1438" s="110">
        <v>0</v>
      </c>
      <c r="K1438" s="110">
        <v>0</v>
      </c>
      <c r="L1438" s="110">
        <v>0</v>
      </c>
      <c r="M1438" s="110">
        <v>0</v>
      </c>
      <c r="N1438" s="110">
        <v>0</v>
      </c>
    </row>
    <row r="1439" spans="1:14" x14ac:dyDescent="0.25">
      <c r="A1439">
        <v>250061</v>
      </c>
      <c r="B1439" t="s">
        <v>5520</v>
      </c>
      <c r="C1439" s="74">
        <v>38</v>
      </c>
      <c r="D1439" t="s">
        <v>4993</v>
      </c>
      <c r="E1439" t="s">
        <v>4994</v>
      </c>
      <c r="F1439" t="s">
        <v>4995</v>
      </c>
      <c r="G1439" t="s">
        <v>6206</v>
      </c>
      <c r="H1439" t="s">
        <v>4996</v>
      </c>
      <c r="I1439" s="110">
        <v>0</v>
      </c>
      <c r="J1439" s="110">
        <v>150</v>
      </c>
      <c r="K1439" s="110">
        <v>200</v>
      </c>
      <c r="L1439" s="110">
        <v>225</v>
      </c>
      <c r="M1439" s="110">
        <v>0</v>
      </c>
      <c r="N1439" s="110">
        <v>0</v>
      </c>
    </row>
    <row r="1440" spans="1:14" x14ac:dyDescent="0.25">
      <c r="A1440">
        <v>260025</v>
      </c>
      <c r="B1440" t="s">
        <v>5525</v>
      </c>
      <c r="C1440" s="74">
        <v>17</v>
      </c>
      <c r="D1440" t="s">
        <v>501</v>
      </c>
      <c r="E1440" t="s">
        <v>7282</v>
      </c>
      <c r="F1440" t="s">
        <v>4342</v>
      </c>
      <c r="G1440" t="s">
        <v>6505</v>
      </c>
      <c r="H1440" t="s">
        <v>7283</v>
      </c>
      <c r="I1440" s="110">
        <v>0</v>
      </c>
      <c r="J1440" s="110">
        <v>0</v>
      </c>
      <c r="K1440" s="110">
        <v>0</v>
      </c>
      <c r="L1440" s="110">
        <v>0</v>
      </c>
      <c r="M1440" s="110">
        <v>0</v>
      </c>
      <c r="N1440" s="110">
        <v>0</v>
      </c>
    </row>
    <row r="1441" spans="1:14" x14ac:dyDescent="0.25">
      <c r="A1441">
        <v>260042</v>
      </c>
      <c r="B1441" t="s">
        <v>5525</v>
      </c>
      <c r="C1441" s="74">
        <v>17</v>
      </c>
      <c r="D1441" t="s">
        <v>7284</v>
      </c>
      <c r="E1441" t="s">
        <v>7285</v>
      </c>
      <c r="F1441" t="s">
        <v>1468</v>
      </c>
      <c r="G1441" t="s">
        <v>6505</v>
      </c>
      <c r="H1441" t="s">
        <v>7286</v>
      </c>
      <c r="I1441" s="110">
        <v>0</v>
      </c>
      <c r="J1441" s="110">
        <v>0</v>
      </c>
      <c r="K1441" s="110">
        <v>0</v>
      </c>
      <c r="L1441" s="110">
        <v>0</v>
      </c>
      <c r="M1441" s="110">
        <v>0</v>
      </c>
      <c r="N1441" s="110">
        <v>0</v>
      </c>
    </row>
    <row r="1442" spans="1:14" x14ac:dyDescent="0.25">
      <c r="A1442">
        <v>260043</v>
      </c>
      <c r="B1442" t="s">
        <v>5525</v>
      </c>
      <c r="C1442" s="74">
        <v>17</v>
      </c>
      <c r="D1442" t="s">
        <v>501</v>
      </c>
      <c r="E1442" t="s">
        <v>7287</v>
      </c>
      <c r="F1442" t="s">
        <v>1468</v>
      </c>
      <c r="G1442" t="s">
        <v>6505</v>
      </c>
      <c r="H1442" t="s">
        <v>7288</v>
      </c>
      <c r="I1442" s="110">
        <v>0</v>
      </c>
      <c r="J1442" s="110">
        <v>0</v>
      </c>
      <c r="K1442" s="110">
        <v>0</v>
      </c>
      <c r="L1442" s="110">
        <v>0</v>
      </c>
      <c r="M1442" s="110">
        <v>0</v>
      </c>
      <c r="N1442" s="110">
        <v>0</v>
      </c>
    </row>
    <row r="1443" spans="1:14" x14ac:dyDescent="0.25">
      <c r="A1443">
        <v>260046</v>
      </c>
      <c r="B1443" t="s">
        <v>5525</v>
      </c>
      <c r="C1443" s="74">
        <v>17</v>
      </c>
      <c r="D1443" t="s">
        <v>740</v>
      </c>
      <c r="E1443" t="s">
        <v>7289</v>
      </c>
      <c r="F1443" t="s">
        <v>7290</v>
      </c>
      <c r="G1443" t="s">
        <v>6505</v>
      </c>
      <c r="H1443" t="s">
        <v>7291</v>
      </c>
      <c r="I1443" s="110">
        <v>0</v>
      </c>
      <c r="J1443" s="110">
        <v>0</v>
      </c>
      <c r="K1443" s="110">
        <v>0</v>
      </c>
      <c r="L1443" s="110">
        <v>0</v>
      </c>
      <c r="M1443" s="110">
        <v>0</v>
      </c>
      <c r="N1443" s="110">
        <v>0</v>
      </c>
    </row>
    <row r="1444" spans="1:14" x14ac:dyDescent="0.25">
      <c r="A1444">
        <v>260047</v>
      </c>
      <c r="B1444" t="s">
        <v>5525</v>
      </c>
      <c r="C1444" s="74">
        <v>17</v>
      </c>
      <c r="D1444" t="s">
        <v>501</v>
      </c>
      <c r="E1444" t="s">
        <v>7292</v>
      </c>
      <c r="F1444" t="s">
        <v>7293</v>
      </c>
      <c r="G1444" t="s">
        <v>6505</v>
      </c>
      <c r="H1444" t="s">
        <v>7294</v>
      </c>
      <c r="I1444" s="110">
        <v>0</v>
      </c>
      <c r="J1444" s="110">
        <v>0</v>
      </c>
      <c r="K1444" s="110">
        <v>0</v>
      </c>
      <c r="L1444" s="110">
        <v>0</v>
      </c>
      <c r="M1444" s="110">
        <v>0</v>
      </c>
      <c r="N1444" s="110">
        <v>0</v>
      </c>
    </row>
    <row r="1445" spans="1:14" x14ac:dyDescent="0.25">
      <c r="A1445">
        <v>260050</v>
      </c>
      <c r="B1445" t="s">
        <v>5525</v>
      </c>
      <c r="C1445" s="74">
        <v>17</v>
      </c>
      <c r="D1445" t="s">
        <v>7295</v>
      </c>
      <c r="E1445" t="s">
        <v>7296</v>
      </c>
      <c r="F1445" t="s">
        <v>7297</v>
      </c>
      <c r="G1445" t="s">
        <v>6505</v>
      </c>
      <c r="H1445" t="s">
        <v>7298</v>
      </c>
      <c r="I1445" s="110">
        <v>0</v>
      </c>
      <c r="J1445" s="110">
        <v>0</v>
      </c>
      <c r="K1445" s="110">
        <v>0</v>
      </c>
      <c r="L1445" s="110">
        <v>0</v>
      </c>
      <c r="M1445" s="110">
        <v>0</v>
      </c>
      <c r="N1445" s="110">
        <v>0</v>
      </c>
    </row>
    <row r="1446" spans="1:14" x14ac:dyDescent="0.25">
      <c r="A1446">
        <v>260051</v>
      </c>
      <c r="B1446" t="s">
        <v>5525</v>
      </c>
      <c r="C1446" s="74">
        <v>17</v>
      </c>
      <c r="D1446" t="s">
        <v>501</v>
      </c>
      <c r="E1446" t="s">
        <v>1884</v>
      </c>
      <c r="F1446" t="s">
        <v>1885</v>
      </c>
      <c r="G1446" t="s">
        <v>6505</v>
      </c>
      <c r="H1446" t="s">
        <v>1886</v>
      </c>
      <c r="I1446" s="110">
        <v>100</v>
      </c>
      <c r="J1446" s="110">
        <v>0</v>
      </c>
      <c r="K1446" s="110">
        <v>335</v>
      </c>
      <c r="L1446" s="110">
        <v>210</v>
      </c>
      <c r="M1446" s="110">
        <v>0</v>
      </c>
      <c r="N1446" s="110">
        <v>0</v>
      </c>
    </row>
    <row r="1447" spans="1:14" x14ac:dyDescent="0.25">
      <c r="A1447">
        <v>260052</v>
      </c>
      <c r="B1447" t="s">
        <v>5525</v>
      </c>
      <c r="C1447" s="74">
        <v>17</v>
      </c>
      <c r="D1447" t="s">
        <v>501</v>
      </c>
      <c r="E1447" t="s">
        <v>7299</v>
      </c>
      <c r="F1447" t="s">
        <v>7300</v>
      </c>
      <c r="G1447" t="s">
        <v>6505</v>
      </c>
      <c r="H1447" t="s">
        <v>7301</v>
      </c>
      <c r="I1447" s="110">
        <v>0</v>
      </c>
      <c r="J1447" s="110">
        <v>0</v>
      </c>
      <c r="K1447" s="110">
        <v>0</v>
      </c>
      <c r="L1447" s="110">
        <v>0</v>
      </c>
      <c r="M1447" s="110">
        <v>0</v>
      </c>
      <c r="N1447" s="110">
        <v>0</v>
      </c>
    </row>
    <row r="1448" spans="1:14" x14ac:dyDescent="0.25">
      <c r="A1448">
        <v>260053</v>
      </c>
      <c r="B1448" t="s">
        <v>5525</v>
      </c>
      <c r="C1448" s="74">
        <v>17</v>
      </c>
      <c r="D1448" t="s">
        <v>7302</v>
      </c>
      <c r="E1448" t="s">
        <v>7303</v>
      </c>
      <c r="F1448" t="s">
        <v>7304</v>
      </c>
      <c r="G1448" t="s">
        <v>6505</v>
      </c>
      <c r="H1448" t="s">
        <v>7305</v>
      </c>
      <c r="I1448" s="110">
        <v>0</v>
      </c>
      <c r="J1448" s="110">
        <v>0</v>
      </c>
      <c r="K1448" s="110">
        <v>0</v>
      </c>
      <c r="L1448" s="110">
        <v>0</v>
      </c>
      <c r="M1448" s="110">
        <v>0</v>
      </c>
      <c r="N1448" s="110">
        <v>0</v>
      </c>
    </row>
    <row r="1449" spans="1:14" x14ac:dyDescent="0.25">
      <c r="A1449">
        <v>260055</v>
      </c>
      <c r="B1449" t="s">
        <v>5525</v>
      </c>
      <c r="C1449" s="74">
        <v>17</v>
      </c>
      <c r="D1449" t="s">
        <v>990</v>
      </c>
      <c r="E1449" t="s">
        <v>7306</v>
      </c>
      <c r="F1449" t="s">
        <v>7307</v>
      </c>
      <c r="G1449" t="s">
        <v>6505</v>
      </c>
      <c r="H1449" t="s">
        <v>7308</v>
      </c>
      <c r="I1449" s="110">
        <v>0</v>
      </c>
      <c r="J1449" s="110">
        <v>0</v>
      </c>
      <c r="K1449" s="110">
        <v>0</v>
      </c>
      <c r="L1449" s="110">
        <v>0</v>
      </c>
      <c r="M1449" s="110">
        <v>0</v>
      </c>
      <c r="N1449" s="110">
        <v>0</v>
      </c>
    </row>
    <row r="1450" spans="1:14" x14ac:dyDescent="0.25">
      <c r="A1450">
        <v>260056</v>
      </c>
      <c r="B1450" t="s">
        <v>5525</v>
      </c>
      <c r="C1450" s="74">
        <v>17</v>
      </c>
      <c r="D1450" t="s">
        <v>7309</v>
      </c>
      <c r="E1450" t="s">
        <v>7310</v>
      </c>
      <c r="F1450" t="s">
        <v>7311</v>
      </c>
      <c r="G1450" t="s">
        <v>6505</v>
      </c>
      <c r="H1450" t="s">
        <v>7312</v>
      </c>
      <c r="I1450" s="110">
        <v>0</v>
      </c>
      <c r="J1450" s="110">
        <v>0</v>
      </c>
      <c r="K1450" s="110">
        <v>0</v>
      </c>
      <c r="L1450" s="110">
        <v>0</v>
      </c>
      <c r="M1450" s="110">
        <v>0</v>
      </c>
      <c r="N1450" s="110">
        <v>0</v>
      </c>
    </row>
    <row r="1451" spans="1:14" x14ac:dyDescent="0.25">
      <c r="A1451">
        <v>260059</v>
      </c>
      <c r="B1451" t="s">
        <v>5521</v>
      </c>
      <c r="C1451" s="74">
        <v>37</v>
      </c>
      <c r="D1451" t="s">
        <v>4800</v>
      </c>
      <c r="E1451" t="s">
        <v>4801</v>
      </c>
      <c r="F1451" t="s">
        <v>4802</v>
      </c>
      <c r="G1451" t="s">
        <v>6505</v>
      </c>
      <c r="H1451" t="s">
        <v>4803</v>
      </c>
      <c r="I1451" s="110">
        <v>5698</v>
      </c>
      <c r="J1451" s="110">
        <v>0</v>
      </c>
      <c r="K1451" s="110">
        <v>750</v>
      </c>
      <c r="L1451" s="110">
        <v>262</v>
      </c>
      <c r="M1451" s="110">
        <v>0</v>
      </c>
      <c r="N1451" s="110">
        <v>0</v>
      </c>
    </row>
    <row r="1452" spans="1:14" x14ac:dyDescent="0.25">
      <c r="A1452">
        <v>260060</v>
      </c>
      <c r="B1452" t="s">
        <v>5525</v>
      </c>
      <c r="C1452" s="74">
        <v>17</v>
      </c>
      <c r="D1452" t="s">
        <v>501</v>
      </c>
      <c r="E1452" t="s">
        <v>1887</v>
      </c>
      <c r="F1452" t="s">
        <v>664</v>
      </c>
      <c r="G1452" t="s">
        <v>6505</v>
      </c>
      <c r="H1452" t="s">
        <v>1888</v>
      </c>
      <c r="I1452" s="110">
        <v>576.96</v>
      </c>
      <c r="J1452" s="110">
        <v>0</v>
      </c>
      <c r="K1452" s="110">
        <v>0</v>
      </c>
      <c r="L1452" s="110">
        <v>0</v>
      </c>
      <c r="M1452" s="110">
        <v>0</v>
      </c>
      <c r="N1452" s="110">
        <v>825</v>
      </c>
    </row>
    <row r="1453" spans="1:14" x14ac:dyDescent="0.25">
      <c r="A1453">
        <v>260063</v>
      </c>
      <c r="B1453" t="s">
        <v>5525</v>
      </c>
      <c r="C1453" s="74">
        <v>17</v>
      </c>
      <c r="D1453" t="s">
        <v>7313</v>
      </c>
      <c r="E1453" t="s">
        <v>2857</v>
      </c>
      <c r="F1453" t="s">
        <v>2226</v>
      </c>
      <c r="G1453" t="s">
        <v>6505</v>
      </c>
      <c r="H1453" t="s">
        <v>7314</v>
      </c>
      <c r="I1453" s="110">
        <v>0</v>
      </c>
      <c r="J1453" s="110">
        <v>0</v>
      </c>
      <c r="K1453" s="110">
        <v>0</v>
      </c>
      <c r="L1453" s="110">
        <v>0</v>
      </c>
      <c r="M1453" s="110">
        <v>0</v>
      </c>
      <c r="N1453" s="110">
        <v>0</v>
      </c>
    </row>
    <row r="1454" spans="1:14" x14ac:dyDescent="0.25">
      <c r="A1454">
        <v>260066</v>
      </c>
      <c r="B1454" t="s">
        <v>5521</v>
      </c>
      <c r="C1454" s="74">
        <v>37</v>
      </c>
      <c r="D1454" t="s">
        <v>501</v>
      </c>
      <c r="E1454" t="s">
        <v>4804</v>
      </c>
      <c r="F1454" t="s">
        <v>4805</v>
      </c>
      <c r="G1454" t="s">
        <v>6505</v>
      </c>
      <c r="H1454" t="s">
        <v>7315</v>
      </c>
      <c r="I1454" s="110">
        <v>13552.3</v>
      </c>
      <c r="J1454" s="110">
        <v>0</v>
      </c>
      <c r="K1454" s="110">
        <v>272</v>
      </c>
      <c r="L1454" s="110">
        <v>32</v>
      </c>
      <c r="M1454" s="110">
        <v>0</v>
      </c>
      <c r="N1454" s="110">
        <v>0</v>
      </c>
    </row>
    <row r="1455" spans="1:14" x14ac:dyDescent="0.25">
      <c r="A1455">
        <v>260367</v>
      </c>
      <c r="B1455" t="s">
        <v>5525</v>
      </c>
      <c r="C1455" s="74">
        <v>17</v>
      </c>
      <c r="D1455" t="s">
        <v>7316</v>
      </c>
      <c r="E1455" t="s">
        <v>7317</v>
      </c>
      <c r="F1455" t="s">
        <v>855</v>
      </c>
      <c r="G1455" t="s">
        <v>6505</v>
      </c>
      <c r="H1455" t="s">
        <v>7318</v>
      </c>
      <c r="I1455" s="110">
        <v>0</v>
      </c>
      <c r="J1455" s="110">
        <v>0</v>
      </c>
      <c r="K1455" s="110">
        <v>0</v>
      </c>
      <c r="L1455" s="110">
        <v>0</v>
      </c>
      <c r="M1455" s="110">
        <v>0</v>
      </c>
      <c r="N1455" s="110">
        <v>0</v>
      </c>
    </row>
    <row r="1456" spans="1:14" x14ac:dyDescent="0.25">
      <c r="A1456">
        <v>260070</v>
      </c>
      <c r="B1456" t="s">
        <v>5525</v>
      </c>
      <c r="C1456" s="74">
        <v>17</v>
      </c>
      <c r="D1456" t="s">
        <v>501</v>
      </c>
      <c r="E1456" t="s">
        <v>1889</v>
      </c>
      <c r="F1456" t="s">
        <v>1890</v>
      </c>
      <c r="G1456" t="s">
        <v>6505</v>
      </c>
      <c r="H1456" t="s">
        <v>1891</v>
      </c>
      <c r="I1456" s="110">
        <v>8611.5</v>
      </c>
      <c r="J1456" s="110">
        <v>0</v>
      </c>
      <c r="K1456" s="110">
        <v>313</v>
      </c>
      <c r="L1456" s="110">
        <v>100</v>
      </c>
      <c r="M1456" s="110">
        <v>25</v>
      </c>
      <c r="N1456" s="110">
        <v>380</v>
      </c>
    </row>
    <row r="1457" spans="1:14" x14ac:dyDescent="0.25">
      <c r="A1457">
        <v>260071</v>
      </c>
      <c r="B1457" t="s">
        <v>5525</v>
      </c>
      <c r="C1457" s="74">
        <v>17</v>
      </c>
      <c r="D1457" t="s">
        <v>501</v>
      </c>
      <c r="E1457" t="s">
        <v>1892</v>
      </c>
      <c r="F1457" t="s">
        <v>1893</v>
      </c>
      <c r="G1457" t="s">
        <v>6505</v>
      </c>
      <c r="H1457" t="s">
        <v>1894</v>
      </c>
      <c r="I1457" s="110">
        <v>0</v>
      </c>
      <c r="J1457" s="110">
        <v>0</v>
      </c>
      <c r="K1457" s="110">
        <v>95</v>
      </c>
      <c r="L1457" s="110">
        <v>85</v>
      </c>
      <c r="M1457" s="110">
        <v>0</v>
      </c>
      <c r="N1457" s="110">
        <v>0</v>
      </c>
    </row>
    <row r="1458" spans="1:14" x14ac:dyDescent="0.25">
      <c r="A1458">
        <v>260072</v>
      </c>
      <c r="B1458" t="s">
        <v>5525</v>
      </c>
      <c r="C1458" s="74">
        <v>17</v>
      </c>
      <c r="D1458" t="s">
        <v>501</v>
      </c>
      <c r="E1458" t="s">
        <v>1895</v>
      </c>
      <c r="F1458" t="s">
        <v>1896</v>
      </c>
      <c r="G1458" t="s">
        <v>6505</v>
      </c>
      <c r="H1458" t="s">
        <v>1897</v>
      </c>
      <c r="I1458" s="110">
        <v>0</v>
      </c>
      <c r="J1458" s="110">
        <v>0</v>
      </c>
      <c r="K1458" s="110">
        <v>90</v>
      </c>
      <c r="L1458" s="110">
        <v>198</v>
      </c>
      <c r="M1458" s="110">
        <v>0</v>
      </c>
      <c r="N1458" s="110">
        <v>0</v>
      </c>
    </row>
    <row r="1459" spans="1:14" x14ac:dyDescent="0.25">
      <c r="A1459">
        <v>260074</v>
      </c>
      <c r="B1459" t="s">
        <v>5525</v>
      </c>
      <c r="C1459" s="74">
        <v>17</v>
      </c>
      <c r="D1459" t="s">
        <v>501</v>
      </c>
      <c r="E1459" t="s">
        <v>1898</v>
      </c>
      <c r="F1459" t="s">
        <v>1498</v>
      </c>
      <c r="G1459" t="s">
        <v>6505</v>
      </c>
      <c r="H1459" t="s">
        <v>1899</v>
      </c>
      <c r="I1459" s="110">
        <v>1462.5</v>
      </c>
      <c r="J1459" s="110">
        <v>0</v>
      </c>
      <c r="K1459" s="110">
        <v>291</v>
      </c>
      <c r="L1459" s="110">
        <v>200</v>
      </c>
      <c r="M1459" s="110">
        <v>300</v>
      </c>
      <c r="N1459" s="110">
        <v>0</v>
      </c>
    </row>
    <row r="1460" spans="1:14" x14ac:dyDescent="0.25">
      <c r="A1460">
        <v>260075</v>
      </c>
      <c r="B1460" t="s">
        <v>5525</v>
      </c>
      <c r="C1460" s="74">
        <v>17</v>
      </c>
      <c r="D1460" t="s">
        <v>1900</v>
      </c>
      <c r="E1460" t="s">
        <v>1901</v>
      </c>
      <c r="F1460" t="s">
        <v>1902</v>
      </c>
      <c r="G1460" t="s">
        <v>6505</v>
      </c>
      <c r="H1460" t="s">
        <v>1903</v>
      </c>
      <c r="I1460" s="110">
        <v>333.33</v>
      </c>
      <c r="J1460" s="110">
        <v>0</v>
      </c>
      <c r="K1460" s="110">
        <v>191</v>
      </c>
      <c r="L1460" s="110">
        <v>84</v>
      </c>
      <c r="M1460" s="110">
        <v>0</v>
      </c>
      <c r="N1460" s="110">
        <v>0</v>
      </c>
    </row>
    <row r="1461" spans="1:14" x14ac:dyDescent="0.25">
      <c r="A1461">
        <v>260078</v>
      </c>
      <c r="B1461" t="s">
        <v>5525</v>
      </c>
      <c r="C1461" s="74">
        <v>17</v>
      </c>
      <c r="D1461" t="s">
        <v>501</v>
      </c>
      <c r="E1461" t="s">
        <v>1904</v>
      </c>
      <c r="F1461" t="s">
        <v>1905</v>
      </c>
      <c r="G1461" t="s">
        <v>6505</v>
      </c>
      <c r="H1461" t="s">
        <v>1906</v>
      </c>
      <c r="I1461" s="110">
        <v>2583.37</v>
      </c>
      <c r="J1461" s="110">
        <v>0</v>
      </c>
      <c r="K1461" s="110">
        <v>503</v>
      </c>
      <c r="L1461" s="110">
        <v>279</v>
      </c>
      <c r="M1461" s="110">
        <v>0</v>
      </c>
      <c r="N1461" s="110">
        <v>368</v>
      </c>
    </row>
    <row r="1462" spans="1:14" x14ac:dyDescent="0.25">
      <c r="A1462">
        <v>260079</v>
      </c>
      <c r="B1462" t="s">
        <v>5525</v>
      </c>
      <c r="C1462" s="74">
        <v>17</v>
      </c>
      <c r="D1462" t="s">
        <v>501</v>
      </c>
      <c r="E1462" t="s">
        <v>7319</v>
      </c>
      <c r="F1462" t="s">
        <v>7265</v>
      </c>
      <c r="G1462" t="s">
        <v>6505</v>
      </c>
      <c r="H1462" t="s">
        <v>7320</v>
      </c>
      <c r="I1462" s="110">
        <v>0</v>
      </c>
      <c r="J1462" s="110">
        <v>0</v>
      </c>
      <c r="K1462" s="110">
        <v>0</v>
      </c>
      <c r="L1462" s="110">
        <v>0</v>
      </c>
      <c r="M1462" s="110">
        <v>0</v>
      </c>
      <c r="N1462" s="110">
        <v>0</v>
      </c>
    </row>
    <row r="1463" spans="1:14" x14ac:dyDescent="0.25">
      <c r="A1463">
        <v>260081</v>
      </c>
      <c r="B1463" t="s">
        <v>5521</v>
      </c>
      <c r="C1463" s="74">
        <v>37</v>
      </c>
      <c r="D1463" t="s">
        <v>501</v>
      </c>
      <c r="E1463" t="s">
        <v>7321</v>
      </c>
      <c r="F1463" t="s">
        <v>7322</v>
      </c>
      <c r="G1463" t="s">
        <v>6505</v>
      </c>
      <c r="H1463" t="s">
        <v>7323</v>
      </c>
      <c r="I1463" s="110">
        <v>0</v>
      </c>
      <c r="J1463" s="110">
        <v>0</v>
      </c>
      <c r="K1463" s="110">
        <v>0</v>
      </c>
      <c r="L1463" s="110">
        <v>0</v>
      </c>
      <c r="M1463" s="110">
        <v>0</v>
      </c>
      <c r="N1463" s="110">
        <v>0</v>
      </c>
    </row>
    <row r="1464" spans="1:14" x14ac:dyDescent="0.25">
      <c r="A1464">
        <v>260082</v>
      </c>
      <c r="B1464" t="s">
        <v>5525</v>
      </c>
      <c r="C1464" s="74">
        <v>17</v>
      </c>
      <c r="D1464" t="s">
        <v>501</v>
      </c>
      <c r="E1464" t="s">
        <v>1907</v>
      </c>
      <c r="F1464" t="s">
        <v>1908</v>
      </c>
      <c r="G1464" t="s">
        <v>6505</v>
      </c>
      <c r="H1464" t="s">
        <v>1909</v>
      </c>
      <c r="I1464" s="110">
        <v>1000</v>
      </c>
      <c r="J1464" s="110">
        <v>0</v>
      </c>
      <c r="K1464" s="110">
        <v>82.55</v>
      </c>
      <c r="L1464" s="110">
        <v>0</v>
      </c>
      <c r="M1464" s="110">
        <v>0</v>
      </c>
      <c r="N1464" s="110">
        <v>0</v>
      </c>
    </row>
    <row r="1465" spans="1:14" x14ac:dyDescent="0.25">
      <c r="A1465">
        <v>260083</v>
      </c>
      <c r="B1465" t="s">
        <v>5525</v>
      </c>
      <c r="C1465" s="74">
        <v>17</v>
      </c>
      <c r="D1465" t="s">
        <v>1910</v>
      </c>
      <c r="E1465" t="s">
        <v>1911</v>
      </c>
      <c r="F1465" t="s">
        <v>1912</v>
      </c>
      <c r="G1465" t="s">
        <v>6505</v>
      </c>
      <c r="H1465" t="s">
        <v>1913</v>
      </c>
      <c r="I1465" s="110">
        <v>0</v>
      </c>
      <c r="J1465" s="110">
        <v>0</v>
      </c>
      <c r="K1465" s="110">
        <v>170</v>
      </c>
      <c r="L1465" s="110">
        <v>151</v>
      </c>
      <c r="M1465" s="110">
        <v>305</v>
      </c>
      <c r="N1465" s="110">
        <v>270</v>
      </c>
    </row>
    <row r="1466" spans="1:14" x14ac:dyDescent="0.25">
      <c r="A1466">
        <v>260085</v>
      </c>
      <c r="B1466" t="s">
        <v>5525</v>
      </c>
      <c r="C1466" s="74">
        <v>17</v>
      </c>
      <c r="D1466" t="s">
        <v>7324</v>
      </c>
      <c r="E1466" t="s">
        <v>7325</v>
      </c>
      <c r="F1466" t="s">
        <v>7326</v>
      </c>
      <c r="G1466" t="s">
        <v>6505</v>
      </c>
      <c r="H1466" t="s">
        <v>7327</v>
      </c>
      <c r="I1466" s="110">
        <v>0</v>
      </c>
      <c r="J1466" s="110">
        <v>0</v>
      </c>
      <c r="K1466" s="110">
        <v>0</v>
      </c>
      <c r="L1466" s="110">
        <v>0</v>
      </c>
      <c r="M1466" s="110">
        <v>0</v>
      </c>
      <c r="N1466" s="110">
        <v>0</v>
      </c>
    </row>
    <row r="1467" spans="1:14" x14ac:dyDescent="0.25">
      <c r="A1467">
        <v>260086</v>
      </c>
      <c r="B1467" t="s">
        <v>5525</v>
      </c>
      <c r="C1467" s="74">
        <v>17</v>
      </c>
      <c r="D1467" t="s">
        <v>501</v>
      </c>
      <c r="E1467" t="s">
        <v>7328</v>
      </c>
      <c r="F1467" t="s">
        <v>7329</v>
      </c>
      <c r="G1467" t="s">
        <v>6505</v>
      </c>
      <c r="H1467" t="s">
        <v>7330</v>
      </c>
      <c r="I1467" s="110">
        <v>0</v>
      </c>
      <c r="J1467" s="110">
        <v>0</v>
      </c>
      <c r="K1467" s="110">
        <v>0</v>
      </c>
      <c r="L1467" s="110">
        <v>0</v>
      </c>
      <c r="M1467" s="110">
        <v>0</v>
      </c>
      <c r="N1467" s="110">
        <v>0</v>
      </c>
    </row>
    <row r="1468" spans="1:14" x14ac:dyDescent="0.25">
      <c r="A1468">
        <v>260087</v>
      </c>
      <c r="B1468" t="s">
        <v>5525</v>
      </c>
      <c r="C1468" s="74">
        <v>17</v>
      </c>
      <c r="D1468" t="s">
        <v>501</v>
      </c>
      <c r="E1468" t="s">
        <v>1914</v>
      </c>
      <c r="F1468" t="s">
        <v>1506</v>
      </c>
      <c r="G1468" t="s">
        <v>6505</v>
      </c>
      <c r="H1468" t="s">
        <v>1915</v>
      </c>
      <c r="I1468" s="110">
        <v>500</v>
      </c>
      <c r="J1468" s="110">
        <v>0</v>
      </c>
      <c r="K1468" s="110">
        <v>176</v>
      </c>
      <c r="L1468" s="110">
        <v>181</v>
      </c>
      <c r="M1468" s="110">
        <v>0</v>
      </c>
      <c r="N1468" s="110">
        <v>186</v>
      </c>
    </row>
    <row r="1469" spans="1:14" x14ac:dyDescent="0.25">
      <c r="A1469">
        <v>260088</v>
      </c>
      <c r="B1469" t="s">
        <v>5525</v>
      </c>
      <c r="C1469" s="74">
        <v>17</v>
      </c>
      <c r="D1469" t="s">
        <v>501</v>
      </c>
      <c r="E1469" t="s">
        <v>7331</v>
      </c>
      <c r="F1469" t="s">
        <v>7332</v>
      </c>
      <c r="G1469" t="s">
        <v>6505</v>
      </c>
      <c r="H1469" t="s">
        <v>7333</v>
      </c>
      <c r="I1469" s="110">
        <v>0</v>
      </c>
      <c r="J1469" s="110">
        <v>0</v>
      </c>
      <c r="K1469" s="110">
        <v>0</v>
      </c>
      <c r="L1469" s="110">
        <v>0</v>
      </c>
      <c r="M1469" s="110">
        <v>0</v>
      </c>
      <c r="N1469" s="110">
        <v>0</v>
      </c>
    </row>
    <row r="1470" spans="1:14" x14ac:dyDescent="0.25">
      <c r="A1470">
        <v>260089</v>
      </c>
      <c r="B1470" t="s">
        <v>5525</v>
      </c>
      <c r="C1470" s="74">
        <v>17</v>
      </c>
      <c r="D1470" t="s">
        <v>1916</v>
      </c>
      <c r="E1470" t="s">
        <v>1917</v>
      </c>
      <c r="F1470" t="s">
        <v>1918</v>
      </c>
      <c r="G1470" t="s">
        <v>6505</v>
      </c>
      <c r="H1470" t="s">
        <v>1919</v>
      </c>
      <c r="I1470" s="110">
        <v>0</v>
      </c>
      <c r="J1470" s="110">
        <v>0</v>
      </c>
      <c r="K1470" s="110">
        <v>316</v>
      </c>
      <c r="L1470" s="110">
        <v>32</v>
      </c>
      <c r="M1470" s="110">
        <v>0</v>
      </c>
      <c r="N1470" s="110">
        <v>0</v>
      </c>
    </row>
    <row r="1471" spans="1:14" x14ac:dyDescent="0.25">
      <c r="A1471">
        <v>260090</v>
      </c>
      <c r="B1471" t="s">
        <v>5525</v>
      </c>
      <c r="C1471" s="74">
        <v>17</v>
      </c>
      <c r="D1471" t="s">
        <v>501</v>
      </c>
      <c r="E1471" t="s">
        <v>1920</v>
      </c>
      <c r="F1471" t="s">
        <v>1921</v>
      </c>
      <c r="G1471" t="s">
        <v>6505</v>
      </c>
      <c r="H1471" t="s">
        <v>1922</v>
      </c>
      <c r="I1471" s="110">
        <v>0</v>
      </c>
      <c r="J1471" s="110">
        <v>0</v>
      </c>
      <c r="K1471" s="110">
        <v>35</v>
      </c>
      <c r="L1471" s="110">
        <v>20</v>
      </c>
      <c r="M1471" s="110">
        <v>0</v>
      </c>
      <c r="N1471" s="110">
        <v>0</v>
      </c>
    </row>
    <row r="1472" spans="1:14" x14ac:dyDescent="0.25">
      <c r="A1472">
        <v>260091</v>
      </c>
      <c r="B1472" t="s">
        <v>5521</v>
      </c>
      <c r="C1472" s="74">
        <v>37</v>
      </c>
      <c r="D1472" t="s">
        <v>7334</v>
      </c>
      <c r="E1472" t="s">
        <v>7335</v>
      </c>
      <c r="F1472" t="s">
        <v>7336</v>
      </c>
      <c r="G1472" t="s">
        <v>6505</v>
      </c>
      <c r="H1472" t="s">
        <v>7337</v>
      </c>
      <c r="I1472" s="110">
        <v>0</v>
      </c>
      <c r="J1472" s="110">
        <v>0</v>
      </c>
      <c r="K1472" s="110">
        <v>0</v>
      </c>
      <c r="L1472" s="110">
        <v>0</v>
      </c>
      <c r="M1472" s="110">
        <v>0</v>
      </c>
      <c r="N1472" s="110">
        <v>0</v>
      </c>
    </row>
    <row r="1473" spans="1:14" x14ac:dyDescent="0.25">
      <c r="A1473">
        <v>260092</v>
      </c>
      <c r="B1473" t="s">
        <v>5525</v>
      </c>
      <c r="C1473" s="74">
        <v>17</v>
      </c>
      <c r="D1473" t="s">
        <v>740</v>
      </c>
      <c r="E1473" t="s">
        <v>1923</v>
      </c>
      <c r="F1473" t="s">
        <v>1924</v>
      </c>
      <c r="G1473" t="s">
        <v>6505</v>
      </c>
      <c r="H1473" t="s">
        <v>1925</v>
      </c>
      <c r="I1473" s="110">
        <v>580</v>
      </c>
      <c r="J1473" s="110">
        <v>0</v>
      </c>
      <c r="K1473" s="110">
        <v>580</v>
      </c>
      <c r="L1473" s="110">
        <v>298</v>
      </c>
      <c r="M1473" s="110">
        <v>948.24</v>
      </c>
      <c r="N1473" s="110">
        <v>575</v>
      </c>
    </row>
    <row r="1474" spans="1:14" x14ac:dyDescent="0.25">
      <c r="A1474">
        <v>260093</v>
      </c>
      <c r="B1474" t="s">
        <v>5525</v>
      </c>
      <c r="C1474" s="74">
        <v>17</v>
      </c>
      <c r="D1474" t="s">
        <v>501</v>
      </c>
      <c r="E1474" t="s">
        <v>1926</v>
      </c>
      <c r="F1474" t="s">
        <v>673</v>
      </c>
      <c r="G1474" t="s">
        <v>6505</v>
      </c>
      <c r="H1474" t="s">
        <v>1927</v>
      </c>
      <c r="I1474" s="110">
        <v>0</v>
      </c>
      <c r="J1474" s="110">
        <v>0</v>
      </c>
      <c r="K1474" s="110">
        <v>264</v>
      </c>
      <c r="L1474" s="110">
        <v>35</v>
      </c>
      <c r="M1474" s="110">
        <v>0</v>
      </c>
      <c r="N1474" s="110">
        <v>40</v>
      </c>
    </row>
    <row r="1475" spans="1:14" x14ac:dyDescent="0.25">
      <c r="A1475">
        <v>260094</v>
      </c>
      <c r="B1475" t="s">
        <v>5525</v>
      </c>
      <c r="C1475" s="74">
        <v>17</v>
      </c>
      <c r="D1475" t="s">
        <v>1928</v>
      </c>
      <c r="E1475" t="s">
        <v>1929</v>
      </c>
      <c r="F1475" t="s">
        <v>679</v>
      </c>
      <c r="G1475" t="s">
        <v>6505</v>
      </c>
      <c r="H1475" t="s">
        <v>1930</v>
      </c>
      <c r="I1475" s="110">
        <v>476</v>
      </c>
      <c r="J1475" s="110">
        <v>144.75</v>
      </c>
      <c r="K1475" s="110">
        <v>124</v>
      </c>
      <c r="L1475" s="110">
        <v>78</v>
      </c>
      <c r="M1475" s="110">
        <v>272</v>
      </c>
      <c r="N1475" s="110">
        <v>40</v>
      </c>
    </row>
    <row r="1476" spans="1:14" x14ac:dyDescent="0.25">
      <c r="A1476">
        <v>260095</v>
      </c>
      <c r="B1476" t="s">
        <v>5525</v>
      </c>
      <c r="C1476" s="74">
        <v>17</v>
      </c>
      <c r="D1476" t="s">
        <v>1931</v>
      </c>
      <c r="E1476" t="s">
        <v>1932</v>
      </c>
      <c r="F1476" t="s">
        <v>1933</v>
      </c>
      <c r="G1476" t="s">
        <v>6505</v>
      </c>
      <c r="H1476" t="s">
        <v>1934</v>
      </c>
      <c r="I1476" s="110">
        <v>0</v>
      </c>
      <c r="J1476" s="110">
        <v>0</v>
      </c>
      <c r="K1476" s="110">
        <v>210</v>
      </c>
      <c r="L1476" s="110">
        <v>200</v>
      </c>
      <c r="M1476" s="110">
        <v>195</v>
      </c>
      <c r="N1476" s="110">
        <v>305</v>
      </c>
    </row>
    <row r="1477" spans="1:14" x14ac:dyDescent="0.25">
      <c r="A1477">
        <v>260096</v>
      </c>
      <c r="B1477" t="s">
        <v>5525</v>
      </c>
      <c r="C1477" s="74">
        <v>17</v>
      </c>
      <c r="D1477" t="s">
        <v>501</v>
      </c>
      <c r="E1477" t="s">
        <v>1935</v>
      </c>
      <c r="F1477" t="s">
        <v>1520</v>
      </c>
      <c r="G1477" t="s">
        <v>6505</v>
      </c>
      <c r="H1477" t="s">
        <v>1936</v>
      </c>
      <c r="I1477" s="110">
        <v>3448.28</v>
      </c>
      <c r="J1477" s="110">
        <v>0</v>
      </c>
      <c r="K1477" s="110">
        <v>325</v>
      </c>
      <c r="L1477" s="110">
        <v>170</v>
      </c>
      <c r="M1477" s="110">
        <v>0</v>
      </c>
      <c r="N1477" s="110">
        <v>0</v>
      </c>
    </row>
    <row r="1478" spans="1:14" x14ac:dyDescent="0.25">
      <c r="A1478">
        <v>260098</v>
      </c>
      <c r="B1478" t="s">
        <v>5525</v>
      </c>
      <c r="C1478" s="74">
        <v>17</v>
      </c>
      <c r="D1478" t="s">
        <v>1937</v>
      </c>
      <c r="E1478" t="s">
        <v>1285</v>
      </c>
      <c r="F1478" t="s">
        <v>1938</v>
      </c>
      <c r="G1478" t="s">
        <v>6505</v>
      </c>
      <c r="H1478" t="s">
        <v>1939</v>
      </c>
      <c r="I1478" s="110">
        <v>0</v>
      </c>
      <c r="J1478" s="110">
        <v>0</v>
      </c>
      <c r="K1478" s="110">
        <v>77</v>
      </c>
      <c r="L1478" s="110">
        <v>44</v>
      </c>
      <c r="M1478" s="110">
        <v>42</v>
      </c>
      <c r="N1478" s="110">
        <v>0</v>
      </c>
    </row>
    <row r="1479" spans="1:14" x14ac:dyDescent="0.25">
      <c r="A1479">
        <v>260101</v>
      </c>
      <c r="B1479" t="s">
        <v>5525</v>
      </c>
      <c r="C1479" s="74">
        <v>17</v>
      </c>
      <c r="D1479" t="s">
        <v>501</v>
      </c>
      <c r="E1479" t="s">
        <v>1940</v>
      </c>
      <c r="F1479" t="s">
        <v>695</v>
      </c>
      <c r="G1479" t="s">
        <v>6505</v>
      </c>
      <c r="H1479" t="s">
        <v>1941</v>
      </c>
      <c r="I1479" s="110">
        <v>3255</v>
      </c>
      <c r="J1479" s="110">
        <v>0</v>
      </c>
      <c r="K1479" s="110">
        <v>215</v>
      </c>
      <c r="L1479" s="110">
        <v>193</v>
      </c>
      <c r="M1479" s="110">
        <v>0</v>
      </c>
      <c r="N1479" s="110">
        <v>30</v>
      </c>
    </row>
    <row r="1480" spans="1:14" x14ac:dyDescent="0.25">
      <c r="A1480">
        <v>260513</v>
      </c>
      <c r="B1480" t="s">
        <v>5525</v>
      </c>
      <c r="C1480" s="74">
        <v>17</v>
      </c>
      <c r="D1480" t="s">
        <v>7338</v>
      </c>
      <c r="E1480" t="s">
        <v>7339</v>
      </c>
      <c r="F1480" t="s">
        <v>2041</v>
      </c>
      <c r="G1480" t="s">
        <v>6505</v>
      </c>
      <c r="H1480" t="s">
        <v>7340</v>
      </c>
      <c r="I1480" s="110">
        <v>0</v>
      </c>
      <c r="J1480" s="110">
        <v>0</v>
      </c>
      <c r="K1480" s="110">
        <v>0</v>
      </c>
      <c r="L1480" s="110">
        <v>0</v>
      </c>
      <c r="M1480" s="110">
        <v>0</v>
      </c>
      <c r="N1480" s="110">
        <v>0</v>
      </c>
    </row>
    <row r="1481" spans="1:14" x14ac:dyDescent="0.25">
      <c r="A1481">
        <v>260104</v>
      </c>
      <c r="B1481" t="s">
        <v>5525</v>
      </c>
      <c r="C1481" s="74">
        <v>17</v>
      </c>
      <c r="D1481" t="s">
        <v>501</v>
      </c>
      <c r="E1481" t="s">
        <v>1942</v>
      </c>
      <c r="F1481" t="s">
        <v>1943</v>
      </c>
      <c r="G1481" t="s">
        <v>6505</v>
      </c>
      <c r="H1481" t="s">
        <v>1944</v>
      </c>
      <c r="I1481" s="110">
        <v>0</v>
      </c>
      <c r="J1481" s="110">
        <v>0</v>
      </c>
      <c r="K1481" s="110">
        <v>100</v>
      </c>
      <c r="L1481" s="110">
        <v>100</v>
      </c>
      <c r="M1481" s="110">
        <v>50</v>
      </c>
      <c r="N1481" s="110">
        <v>50</v>
      </c>
    </row>
    <row r="1482" spans="1:14" x14ac:dyDescent="0.25">
      <c r="A1482">
        <v>260106</v>
      </c>
      <c r="B1482" t="s">
        <v>5525</v>
      </c>
      <c r="C1482" s="74">
        <v>17</v>
      </c>
      <c r="D1482" t="s">
        <v>501</v>
      </c>
      <c r="E1482" t="s">
        <v>7341</v>
      </c>
      <c r="F1482" t="s">
        <v>2714</v>
      </c>
      <c r="G1482" t="s">
        <v>6505</v>
      </c>
      <c r="H1482" t="s">
        <v>7342</v>
      </c>
      <c r="I1482" s="110">
        <v>0</v>
      </c>
      <c r="J1482" s="110">
        <v>0</v>
      </c>
      <c r="K1482" s="110">
        <v>0</v>
      </c>
      <c r="L1482" s="110">
        <v>0</v>
      </c>
      <c r="M1482" s="110">
        <v>0</v>
      </c>
      <c r="N1482" s="110">
        <v>0</v>
      </c>
    </row>
    <row r="1483" spans="1:14" x14ac:dyDescent="0.25">
      <c r="A1483">
        <v>260108</v>
      </c>
      <c r="B1483" t="s">
        <v>5525</v>
      </c>
      <c r="C1483" s="74">
        <v>17</v>
      </c>
      <c r="D1483" t="s">
        <v>7343</v>
      </c>
      <c r="E1483" t="s">
        <v>7033</v>
      </c>
      <c r="F1483" t="s">
        <v>7344</v>
      </c>
      <c r="G1483" t="s">
        <v>6505</v>
      </c>
      <c r="H1483" t="s">
        <v>7345</v>
      </c>
      <c r="I1483" s="110">
        <v>100</v>
      </c>
      <c r="J1483" s="110">
        <v>0</v>
      </c>
      <c r="K1483" s="110">
        <v>0</v>
      </c>
      <c r="L1483" s="110">
        <v>0</v>
      </c>
      <c r="M1483" s="110">
        <v>0</v>
      </c>
      <c r="N1483" s="110">
        <v>0</v>
      </c>
    </row>
    <row r="1484" spans="1:14" x14ac:dyDescent="0.25">
      <c r="A1484">
        <v>260109</v>
      </c>
      <c r="B1484" t="s">
        <v>5525</v>
      </c>
      <c r="C1484" s="74">
        <v>17</v>
      </c>
      <c r="D1484" t="s">
        <v>1945</v>
      </c>
      <c r="E1484" t="s">
        <v>1946</v>
      </c>
      <c r="F1484" t="s">
        <v>972</v>
      </c>
      <c r="G1484" t="s">
        <v>6505</v>
      </c>
      <c r="H1484" t="s">
        <v>7346</v>
      </c>
      <c r="I1484" s="110">
        <v>0</v>
      </c>
      <c r="J1484" s="110">
        <v>0</v>
      </c>
      <c r="K1484" s="110">
        <v>195</v>
      </c>
      <c r="L1484" s="110">
        <v>0</v>
      </c>
      <c r="M1484" s="110">
        <v>0</v>
      </c>
      <c r="N1484" s="110">
        <v>121</v>
      </c>
    </row>
    <row r="1485" spans="1:14" x14ac:dyDescent="0.25">
      <c r="A1485">
        <v>260110</v>
      </c>
      <c r="B1485" t="s">
        <v>5521</v>
      </c>
      <c r="C1485" s="74">
        <v>37</v>
      </c>
      <c r="D1485" t="s">
        <v>7347</v>
      </c>
      <c r="E1485" t="s">
        <v>7348</v>
      </c>
      <c r="F1485" t="s">
        <v>2727</v>
      </c>
      <c r="G1485" t="s">
        <v>6505</v>
      </c>
      <c r="H1485" t="s">
        <v>7349</v>
      </c>
      <c r="I1485" s="110">
        <v>0</v>
      </c>
      <c r="J1485" s="110">
        <v>0</v>
      </c>
      <c r="K1485" s="110">
        <v>0</v>
      </c>
      <c r="L1485" s="110">
        <v>0</v>
      </c>
      <c r="M1485" s="110">
        <v>0</v>
      </c>
      <c r="N1485" s="110">
        <v>0</v>
      </c>
    </row>
    <row r="1486" spans="1:14" x14ac:dyDescent="0.25">
      <c r="A1486">
        <v>260111</v>
      </c>
      <c r="B1486" t="s">
        <v>5525</v>
      </c>
      <c r="C1486" s="74">
        <v>17</v>
      </c>
      <c r="D1486" t="s">
        <v>501</v>
      </c>
      <c r="E1486" t="s">
        <v>1152</v>
      </c>
      <c r="F1486" t="s">
        <v>1947</v>
      </c>
      <c r="G1486" t="s">
        <v>6505</v>
      </c>
      <c r="H1486" t="s">
        <v>1948</v>
      </c>
      <c r="I1486" s="110">
        <v>540</v>
      </c>
      <c r="J1486" s="110">
        <v>0</v>
      </c>
      <c r="K1486" s="110">
        <v>0</v>
      </c>
      <c r="L1486" s="110">
        <v>0</v>
      </c>
      <c r="M1486" s="110">
        <v>0</v>
      </c>
      <c r="N1486" s="110">
        <v>0</v>
      </c>
    </row>
    <row r="1487" spans="1:14" x14ac:dyDescent="0.25">
      <c r="A1487">
        <v>260112</v>
      </c>
      <c r="B1487" t="s">
        <v>5525</v>
      </c>
      <c r="C1487" s="74">
        <v>17</v>
      </c>
      <c r="D1487" t="s">
        <v>1949</v>
      </c>
      <c r="E1487" t="s">
        <v>1950</v>
      </c>
      <c r="F1487" t="s">
        <v>1951</v>
      </c>
      <c r="G1487" t="s">
        <v>6505</v>
      </c>
      <c r="H1487" t="s">
        <v>1952</v>
      </c>
      <c r="I1487" s="110">
        <v>4980</v>
      </c>
      <c r="J1487" s="110">
        <v>0</v>
      </c>
      <c r="K1487" s="110">
        <v>330</v>
      </c>
      <c r="L1487" s="110">
        <v>0</v>
      </c>
      <c r="M1487" s="110">
        <v>355</v>
      </c>
      <c r="N1487" s="110">
        <v>90</v>
      </c>
    </row>
    <row r="1488" spans="1:14" x14ac:dyDescent="0.25">
      <c r="A1488">
        <v>260114</v>
      </c>
      <c r="B1488" t="s">
        <v>5525</v>
      </c>
      <c r="C1488" s="74">
        <v>17</v>
      </c>
      <c r="D1488" t="s">
        <v>1169</v>
      </c>
      <c r="E1488" t="s">
        <v>1953</v>
      </c>
      <c r="F1488" t="s">
        <v>1954</v>
      </c>
      <c r="G1488" t="s">
        <v>6505</v>
      </c>
      <c r="H1488" t="s">
        <v>190</v>
      </c>
      <c r="I1488" s="110">
        <v>10000</v>
      </c>
      <c r="J1488" s="110">
        <v>0</v>
      </c>
      <c r="K1488" s="110">
        <v>2668.25</v>
      </c>
      <c r="L1488" s="110">
        <v>1244</v>
      </c>
      <c r="M1488" s="110">
        <v>1936</v>
      </c>
      <c r="N1488" s="110">
        <v>1816</v>
      </c>
    </row>
    <row r="1489" spans="1:14" x14ac:dyDescent="0.25">
      <c r="A1489">
        <v>260115</v>
      </c>
      <c r="B1489" t="s">
        <v>5525</v>
      </c>
      <c r="C1489" s="74">
        <v>17</v>
      </c>
      <c r="D1489" t="s">
        <v>7350</v>
      </c>
      <c r="E1489" t="s">
        <v>7351</v>
      </c>
      <c r="F1489" t="s">
        <v>1954</v>
      </c>
      <c r="G1489" t="s">
        <v>6505</v>
      </c>
      <c r="H1489" t="s">
        <v>7352</v>
      </c>
      <c r="I1489" s="110">
        <v>0</v>
      </c>
      <c r="J1489" s="110">
        <v>0</v>
      </c>
      <c r="K1489" s="110">
        <v>0</v>
      </c>
      <c r="L1489" s="110">
        <v>0</v>
      </c>
      <c r="M1489" s="110">
        <v>0</v>
      </c>
      <c r="N1489" s="110">
        <v>0</v>
      </c>
    </row>
    <row r="1490" spans="1:14" x14ac:dyDescent="0.25">
      <c r="A1490">
        <v>260116</v>
      </c>
      <c r="B1490" t="s">
        <v>5525</v>
      </c>
      <c r="C1490" s="74">
        <v>17</v>
      </c>
      <c r="D1490" t="s">
        <v>7353</v>
      </c>
      <c r="E1490" t="s">
        <v>7354</v>
      </c>
      <c r="F1490" t="s">
        <v>1954</v>
      </c>
      <c r="G1490" t="s">
        <v>6505</v>
      </c>
      <c r="H1490" t="s">
        <v>7355</v>
      </c>
      <c r="I1490" s="110">
        <v>0</v>
      </c>
      <c r="J1490" s="110">
        <v>0</v>
      </c>
      <c r="K1490" s="110">
        <v>0</v>
      </c>
      <c r="L1490" s="110">
        <v>0</v>
      </c>
      <c r="M1490" s="110">
        <v>0</v>
      </c>
      <c r="N1490" s="110">
        <v>0</v>
      </c>
    </row>
    <row r="1491" spans="1:14" x14ac:dyDescent="0.25">
      <c r="A1491">
        <v>260117</v>
      </c>
      <c r="B1491" t="s">
        <v>5525</v>
      </c>
      <c r="C1491" s="74">
        <v>17</v>
      </c>
      <c r="D1491" t="s">
        <v>501</v>
      </c>
      <c r="E1491" t="s">
        <v>1955</v>
      </c>
      <c r="F1491" t="s">
        <v>1954</v>
      </c>
      <c r="G1491" t="s">
        <v>6505</v>
      </c>
      <c r="H1491" t="s">
        <v>191</v>
      </c>
      <c r="I1491" s="110">
        <v>10754.21</v>
      </c>
      <c r="J1491" s="110">
        <v>387.72</v>
      </c>
      <c r="K1491" s="110">
        <v>1591</v>
      </c>
      <c r="L1491" s="110">
        <v>1587</v>
      </c>
      <c r="M1491" s="110">
        <v>0</v>
      </c>
      <c r="N1491" s="110">
        <v>0</v>
      </c>
    </row>
    <row r="1492" spans="1:14" x14ac:dyDescent="0.25">
      <c r="A1492">
        <v>260118</v>
      </c>
      <c r="B1492" t="s">
        <v>5525</v>
      </c>
      <c r="C1492" s="74">
        <v>17</v>
      </c>
      <c r="D1492" t="s">
        <v>1956</v>
      </c>
      <c r="E1492" t="s">
        <v>1713</v>
      </c>
      <c r="F1492" t="s">
        <v>1954</v>
      </c>
      <c r="G1492" t="s">
        <v>6505</v>
      </c>
      <c r="H1492" t="s">
        <v>1957</v>
      </c>
      <c r="I1492" s="110">
        <v>2319.16</v>
      </c>
      <c r="J1492" s="110">
        <v>0</v>
      </c>
      <c r="K1492" s="110">
        <v>0</v>
      </c>
      <c r="L1492" s="110">
        <v>0</v>
      </c>
      <c r="M1492" s="110">
        <v>0</v>
      </c>
      <c r="N1492" s="110">
        <v>0</v>
      </c>
    </row>
    <row r="1493" spans="1:14" x14ac:dyDescent="0.25">
      <c r="A1493">
        <v>260119</v>
      </c>
      <c r="B1493" t="s">
        <v>5525</v>
      </c>
      <c r="C1493" s="74">
        <v>17</v>
      </c>
      <c r="D1493" t="s">
        <v>1937</v>
      </c>
      <c r="E1493" t="s">
        <v>1958</v>
      </c>
      <c r="F1493" t="s">
        <v>1954</v>
      </c>
      <c r="G1493" t="s">
        <v>6505</v>
      </c>
      <c r="H1493" t="s">
        <v>1959</v>
      </c>
      <c r="I1493" s="110">
        <v>1700</v>
      </c>
      <c r="J1493" s="110">
        <v>0</v>
      </c>
      <c r="K1493" s="110">
        <v>1000</v>
      </c>
      <c r="L1493" s="110">
        <v>250</v>
      </c>
      <c r="M1493" s="110">
        <v>662.15</v>
      </c>
      <c r="N1493" s="110">
        <v>438</v>
      </c>
    </row>
    <row r="1494" spans="1:14" x14ac:dyDescent="0.25">
      <c r="A1494">
        <v>260122</v>
      </c>
      <c r="B1494" t="s">
        <v>5525</v>
      </c>
      <c r="C1494" s="74">
        <v>17</v>
      </c>
      <c r="D1494" t="s">
        <v>7356</v>
      </c>
      <c r="E1494" t="s">
        <v>7357</v>
      </c>
      <c r="F1494" t="s">
        <v>7358</v>
      </c>
      <c r="G1494" t="s">
        <v>6505</v>
      </c>
      <c r="H1494" t="s">
        <v>7359</v>
      </c>
      <c r="I1494" s="110">
        <v>0</v>
      </c>
      <c r="J1494" s="110">
        <v>0</v>
      </c>
      <c r="K1494" s="110">
        <v>0</v>
      </c>
      <c r="L1494" s="110">
        <v>0</v>
      </c>
      <c r="M1494" s="110">
        <v>0</v>
      </c>
      <c r="N1494" s="110">
        <v>0</v>
      </c>
    </row>
    <row r="1495" spans="1:14" x14ac:dyDescent="0.25">
      <c r="A1495">
        <v>260124</v>
      </c>
      <c r="B1495" t="s">
        <v>5525</v>
      </c>
      <c r="C1495" s="74">
        <v>17</v>
      </c>
      <c r="D1495" t="s">
        <v>1960</v>
      </c>
      <c r="E1495" t="s">
        <v>1961</v>
      </c>
      <c r="F1495" t="s">
        <v>1962</v>
      </c>
      <c r="G1495" t="s">
        <v>6505</v>
      </c>
      <c r="H1495" t="s">
        <v>1963</v>
      </c>
      <c r="I1495" s="110">
        <v>0</v>
      </c>
      <c r="J1495" s="110">
        <v>0</v>
      </c>
      <c r="K1495" s="110">
        <v>625</v>
      </c>
      <c r="L1495" s="110">
        <v>620</v>
      </c>
      <c r="M1495" s="110">
        <v>606</v>
      </c>
      <c r="N1495" s="110">
        <v>0</v>
      </c>
    </row>
    <row r="1496" spans="1:14" x14ac:dyDescent="0.25">
      <c r="A1496">
        <v>260126</v>
      </c>
      <c r="B1496" t="s">
        <v>5525</v>
      </c>
      <c r="C1496" s="74">
        <v>17</v>
      </c>
      <c r="D1496" t="s">
        <v>7360</v>
      </c>
      <c r="E1496" t="s">
        <v>7117</v>
      </c>
      <c r="F1496" t="s">
        <v>7361</v>
      </c>
      <c r="G1496" t="s">
        <v>6505</v>
      </c>
      <c r="H1496" t="s">
        <v>7362</v>
      </c>
      <c r="I1496" s="110">
        <v>0</v>
      </c>
      <c r="J1496" s="110">
        <v>0</v>
      </c>
      <c r="K1496" s="110">
        <v>0</v>
      </c>
      <c r="L1496" s="110">
        <v>0</v>
      </c>
      <c r="M1496" s="110">
        <v>0</v>
      </c>
      <c r="N1496" s="110">
        <v>0</v>
      </c>
    </row>
    <row r="1497" spans="1:14" x14ac:dyDescent="0.25">
      <c r="A1497">
        <v>260127</v>
      </c>
      <c r="B1497" t="s">
        <v>5521</v>
      </c>
      <c r="C1497" s="74">
        <v>37</v>
      </c>
      <c r="D1497" t="s">
        <v>7363</v>
      </c>
      <c r="E1497" t="s">
        <v>6632</v>
      </c>
      <c r="F1497" t="s">
        <v>7364</v>
      </c>
      <c r="G1497" t="s">
        <v>6505</v>
      </c>
      <c r="H1497" t="s">
        <v>7365</v>
      </c>
      <c r="I1497" s="110">
        <v>0</v>
      </c>
      <c r="J1497" s="110">
        <v>0</v>
      </c>
      <c r="K1497" s="110">
        <v>0</v>
      </c>
      <c r="L1497" s="110">
        <v>0</v>
      </c>
      <c r="M1497" s="110">
        <v>0</v>
      </c>
      <c r="N1497" s="110">
        <v>0</v>
      </c>
    </row>
    <row r="1498" spans="1:14" x14ac:dyDescent="0.25">
      <c r="A1498">
        <v>260128</v>
      </c>
      <c r="B1498" t="s">
        <v>5521</v>
      </c>
      <c r="C1498" s="74">
        <v>37</v>
      </c>
      <c r="D1498" t="s">
        <v>7366</v>
      </c>
      <c r="E1498" t="s">
        <v>7367</v>
      </c>
      <c r="F1498" t="s">
        <v>7364</v>
      </c>
      <c r="G1498" t="s">
        <v>6505</v>
      </c>
      <c r="H1498" t="s">
        <v>7368</v>
      </c>
      <c r="I1498" s="110">
        <v>0</v>
      </c>
      <c r="J1498" s="110">
        <v>0</v>
      </c>
      <c r="K1498" s="110">
        <v>0</v>
      </c>
      <c r="L1498" s="110">
        <v>0</v>
      </c>
      <c r="M1498" s="110">
        <v>0</v>
      </c>
      <c r="N1498" s="110">
        <v>0</v>
      </c>
    </row>
    <row r="1499" spans="1:14" x14ac:dyDescent="0.25">
      <c r="A1499">
        <v>260129</v>
      </c>
      <c r="B1499" t="s">
        <v>5525</v>
      </c>
      <c r="C1499" s="74">
        <v>17</v>
      </c>
      <c r="D1499" t="s">
        <v>501</v>
      </c>
      <c r="E1499" t="s">
        <v>1964</v>
      </c>
      <c r="F1499" t="s">
        <v>1965</v>
      </c>
      <c r="G1499" t="s">
        <v>6505</v>
      </c>
      <c r="H1499" t="s">
        <v>200</v>
      </c>
      <c r="I1499" s="110">
        <v>0</v>
      </c>
      <c r="J1499" s="110">
        <v>0</v>
      </c>
      <c r="K1499" s="110">
        <v>40</v>
      </c>
      <c r="L1499" s="110">
        <v>0</v>
      </c>
      <c r="M1499" s="110">
        <v>0</v>
      </c>
      <c r="N1499" s="110">
        <v>60</v>
      </c>
    </row>
    <row r="1500" spans="1:14" x14ac:dyDescent="0.25">
      <c r="A1500">
        <v>260130</v>
      </c>
      <c r="B1500" t="s">
        <v>5525</v>
      </c>
      <c r="C1500" s="74">
        <v>17</v>
      </c>
      <c r="D1500" t="s">
        <v>7369</v>
      </c>
      <c r="E1500" t="s">
        <v>7370</v>
      </c>
      <c r="F1500" t="s">
        <v>2700</v>
      </c>
      <c r="G1500" t="s">
        <v>6505</v>
      </c>
      <c r="H1500" t="s">
        <v>7371</v>
      </c>
      <c r="I1500" s="110">
        <v>0</v>
      </c>
      <c r="J1500" s="110">
        <v>0</v>
      </c>
      <c r="K1500" s="110">
        <v>0</v>
      </c>
      <c r="L1500" s="110">
        <v>0</v>
      </c>
      <c r="M1500" s="110">
        <v>0</v>
      </c>
      <c r="N1500" s="110">
        <v>0</v>
      </c>
    </row>
    <row r="1501" spans="1:14" x14ac:dyDescent="0.25">
      <c r="A1501">
        <v>260131</v>
      </c>
      <c r="B1501" t="s">
        <v>5525</v>
      </c>
      <c r="C1501" s="74">
        <v>17</v>
      </c>
      <c r="D1501" t="s">
        <v>501</v>
      </c>
      <c r="E1501" t="s">
        <v>1966</v>
      </c>
      <c r="F1501" t="s">
        <v>1967</v>
      </c>
      <c r="G1501" t="s">
        <v>6505</v>
      </c>
      <c r="H1501" t="s">
        <v>1968</v>
      </c>
      <c r="I1501" s="110">
        <v>1500</v>
      </c>
      <c r="J1501" s="110">
        <v>0</v>
      </c>
      <c r="K1501" s="110">
        <v>210</v>
      </c>
      <c r="L1501" s="110">
        <v>518</v>
      </c>
      <c r="M1501" s="110">
        <v>710</v>
      </c>
      <c r="N1501" s="110">
        <v>1011</v>
      </c>
    </row>
    <row r="1502" spans="1:14" x14ac:dyDescent="0.25">
      <c r="A1502">
        <v>260132</v>
      </c>
      <c r="B1502" t="s">
        <v>5525</v>
      </c>
      <c r="C1502" s="74">
        <v>17</v>
      </c>
      <c r="D1502" t="s">
        <v>501</v>
      </c>
      <c r="E1502" t="s">
        <v>1969</v>
      </c>
      <c r="F1502" t="s">
        <v>745</v>
      </c>
      <c r="G1502" t="s">
        <v>6505</v>
      </c>
      <c r="H1502" t="s">
        <v>1970</v>
      </c>
      <c r="I1502" s="110">
        <v>0</v>
      </c>
      <c r="J1502" s="110">
        <v>0</v>
      </c>
      <c r="K1502" s="110">
        <v>186</v>
      </c>
      <c r="L1502" s="110">
        <v>0</v>
      </c>
      <c r="M1502" s="110">
        <v>0</v>
      </c>
      <c r="N1502" s="110">
        <v>251</v>
      </c>
    </row>
    <row r="1503" spans="1:14" x14ac:dyDescent="0.25">
      <c r="A1503">
        <v>260133</v>
      </c>
      <c r="B1503" t="s">
        <v>5525</v>
      </c>
      <c r="C1503" s="74">
        <v>17</v>
      </c>
      <c r="D1503" t="s">
        <v>501</v>
      </c>
      <c r="E1503" t="s">
        <v>1971</v>
      </c>
      <c r="F1503" t="s">
        <v>1972</v>
      </c>
      <c r="G1503" t="s">
        <v>6505</v>
      </c>
      <c r="H1503" t="s">
        <v>1973</v>
      </c>
      <c r="I1503" s="110">
        <v>0</v>
      </c>
      <c r="J1503" s="110">
        <v>0</v>
      </c>
      <c r="K1503" s="110">
        <v>183</v>
      </c>
      <c r="L1503" s="110">
        <v>150</v>
      </c>
      <c r="M1503" s="110">
        <v>0</v>
      </c>
      <c r="N1503" s="110">
        <v>0</v>
      </c>
    </row>
    <row r="1504" spans="1:14" x14ac:dyDescent="0.25">
      <c r="A1504">
        <v>260134</v>
      </c>
      <c r="B1504" t="s">
        <v>5525</v>
      </c>
      <c r="C1504" s="74">
        <v>17</v>
      </c>
      <c r="D1504" t="s">
        <v>7372</v>
      </c>
      <c r="E1504" t="s">
        <v>7373</v>
      </c>
      <c r="F1504" t="s">
        <v>4101</v>
      </c>
      <c r="G1504" t="s">
        <v>6505</v>
      </c>
      <c r="H1504" t="s">
        <v>7374</v>
      </c>
      <c r="I1504" s="110">
        <v>0</v>
      </c>
      <c r="J1504" s="110">
        <v>0</v>
      </c>
      <c r="K1504" s="110">
        <v>0</v>
      </c>
      <c r="L1504" s="110">
        <v>0</v>
      </c>
      <c r="M1504" s="110">
        <v>0</v>
      </c>
      <c r="N1504" s="110">
        <v>0</v>
      </c>
    </row>
    <row r="1505" spans="1:14" x14ac:dyDescent="0.25">
      <c r="A1505">
        <v>260138</v>
      </c>
      <c r="B1505" t="s">
        <v>5521</v>
      </c>
      <c r="C1505" s="74">
        <v>37</v>
      </c>
      <c r="D1505" t="s">
        <v>7375</v>
      </c>
      <c r="E1505" t="s">
        <v>7376</v>
      </c>
      <c r="F1505" t="s">
        <v>7377</v>
      </c>
      <c r="G1505" t="s">
        <v>6505</v>
      </c>
      <c r="H1505" t="s">
        <v>7378</v>
      </c>
      <c r="I1505" s="110">
        <v>0</v>
      </c>
      <c r="J1505" s="110">
        <v>0</v>
      </c>
      <c r="K1505" s="110">
        <v>0</v>
      </c>
      <c r="L1505" s="110">
        <v>0</v>
      </c>
      <c r="M1505" s="110">
        <v>0</v>
      </c>
      <c r="N1505" s="110">
        <v>0</v>
      </c>
    </row>
    <row r="1506" spans="1:14" x14ac:dyDescent="0.25">
      <c r="A1506">
        <v>260524</v>
      </c>
      <c r="B1506" t="s">
        <v>5525</v>
      </c>
      <c r="C1506" s="74">
        <v>17</v>
      </c>
      <c r="D1506" t="s">
        <v>7379</v>
      </c>
      <c r="E1506" t="s">
        <v>7380</v>
      </c>
      <c r="F1506" t="s">
        <v>7381</v>
      </c>
      <c r="G1506" t="s">
        <v>6505</v>
      </c>
      <c r="H1506" t="s">
        <v>7382</v>
      </c>
      <c r="I1506" s="110">
        <v>0</v>
      </c>
      <c r="J1506" s="110">
        <v>0</v>
      </c>
      <c r="K1506" s="110">
        <v>0</v>
      </c>
      <c r="L1506" s="110">
        <v>0</v>
      </c>
      <c r="M1506" s="110">
        <v>0</v>
      </c>
      <c r="N1506" s="110">
        <v>0</v>
      </c>
    </row>
    <row r="1507" spans="1:14" x14ac:dyDescent="0.25">
      <c r="A1507">
        <v>260140</v>
      </c>
      <c r="B1507" t="s">
        <v>5525</v>
      </c>
      <c r="C1507" s="74">
        <v>17</v>
      </c>
      <c r="D1507" t="s">
        <v>501</v>
      </c>
      <c r="E1507" t="s">
        <v>7383</v>
      </c>
      <c r="F1507" t="s">
        <v>7384</v>
      </c>
      <c r="G1507" t="s">
        <v>6505</v>
      </c>
      <c r="H1507" t="s">
        <v>7385</v>
      </c>
      <c r="I1507" s="110">
        <v>200</v>
      </c>
      <c r="J1507" s="110">
        <v>0</v>
      </c>
      <c r="K1507" s="110">
        <v>0</v>
      </c>
      <c r="L1507" s="110">
        <v>0</v>
      </c>
      <c r="M1507" s="110">
        <v>0</v>
      </c>
      <c r="N1507" s="110">
        <v>0</v>
      </c>
    </row>
    <row r="1508" spans="1:14" x14ac:dyDescent="0.25">
      <c r="A1508">
        <v>260141</v>
      </c>
      <c r="B1508" t="s">
        <v>5525</v>
      </c>
      <c r="C1508" s="74">
        <v>17</v>
      </c>
      <c r="D1508" t="s">
        <v>501</v>
      </c>
      <c r="E1508" t="s">
        <v>1974</v>
      </c>
      <c r="F1508" t="s">
        <v>1975</v>
      </c>
      <c r="G1508" t="s">
        <v>6505</v>
      </c>
      <c r="H1508" t="s">
        <v>1976</v>
      </c>
      <c r="I1508" s="110">
        <v>2004.96</v>
      </c>
      <c r="J1508" s="110">
        <v>0</v>
      </c>
      <c r="K1508" s="110">
        <v>507.86</v>
      </c>
      <c r="L1508" s="110">
        <v>0</v>
      </c>
      <c r="M1508" s="110">
        <v>0</v>
      </c>
      <c r="N1508" s="110">
        <v>0</v>
      </c>
    </row>
    <row r="1509" spans="1:14" x14ac:dyDescent="0.25">
      <c r="A1509">
        <v>260142</v>
      </c>
      <c r="B1509" t="s">
        <v>5525</v>
      </c>
      <c r="C1509" s="74">
        <v>17</v>
      </c>
      <c r="D1509" t="s">
        <v>501</v>
      </c>
      <c r="E1509" t="s">
        <v>1623</v>
      </c>
      <c r="F1509" t="s">
        <v>1977</v>
      </c>
      <c r="G1509" t="s">
        <v>6505</v>
      </c>
      <c r="H1509" t="s">
        <v>1978</v>
      </c>
      <c r="I1509" s="110">
        <v>365.68</v>
      </c>
      <c r="J1509" s="110">
        <v>230</v>
      </c>
      <c r="K1509" s="110">
        <v>50</v>
      </c>
      <c r="L1509" s="110">
        <v>10</v>
      </c>
      <c r="M1509" s="110">
        <v>10</v>
      </c>
      <c r="N1509" s="110">
        <v>25</v>
      </c>
    </row>
    <row r="1510" spans="1:14" x14ac:dyDescent="0.25">
      <c r="A1510">
        <v>260143</v>
      </c>
      <c r="B1510" t="s">
        <v>5525</v>
      </c>
      <c r="C1510" s="74">
        <v>17</v>
      </c>
      <c r="D1510" t="s">
        <v>7386</v>
      </c>
      <c r="E1510" t="s">
        <v>7387</v>
      </c>
      <c r="F1510" t="s">
        <v>1981</v>
      </c>
      <c r="G1510" t="s">
        <v>6505</v>
      </c>
      <c r="H1510" t="s">
        <v>7388</v>
      </c>
      <c r="I1510" s="110">
        <v>0</v>
      </c>
      <c r="J1510" s="110">
        <v>0</v>
      </c>
      <c r="K1510" s="110">
        <v>0</v>
      </c>
      <c r="L1510" s="110">
        <v>0</v>
      </c>
      <c r="M1510" s="110">
        <v>0</v>
      </c>
      <c r="N1510" s="110">
        <v>0</v>
      </c>
    </row>
    <row r="1511" spans="1:14" x14ac:dyDescent="0.25">
      <c r="A1511">
        <v>260144</v>
      </c>
      <c r="B1511" t="s">
        <v>5525</v>
      </c>
      <c r="C1511" s="74">
        <v>17</v>
      </c>
      <c r="D1511" t="s">
        <v>1979</v>
      </c>
      <c r="E1511" t="s">
        <v>1980</v>
      </c>
      <c r="F1511" t="s">
        <v>1981</v>
      </c>
      <c r="G1511" t="s">
        <v>6505</v>
      </c>
      <c r="H1511" t="s">
        <v>1982</v>
      </c>
      <c r="I1511" s="110">
        <v>951</v>
      </c>
      <c r="J1511" s="110">
        <v>0</v>
      </c>
      <c r="K1511" s="110">
        <v>0</v>
      </c>
      <c r="L1511" s="110">
        <v>0</v>
      </c>
      <c r="M1511" s="110">
        <v>0</v>
      </c>
      <c r="N1511" s="110">
        <v>0</v>
      </c>
    </row>
    <row r="1512" spans="1:14" x14ac:dyDescent="0.25">
      <c r="A1512">
        <v>260145</v>
      </c>
      <c r="B1512" t="s">
        <v>5525</v>
      </c>
      <c r="C1512" s="74">
        <v>17</v>
      </c>
      <c r="D1512" t="s">
        <v>501</v>
      </c>
      <c r="E1512" t="s">
        <v>1983</v>
      </c>
      <c r="F1512" t="s">
        <v>1984</v>
      </c>
      <c r="G1512" t="s">
        <v>6505</v>
      </c>
      <c r="H1512" t="s">
        <v>192</v>
      </c>
      <c r="I1512" s="110">
        <v>0</v>
      </c>
      <c r="J1512" s="110">
        <v>0</v>
      </c>
      <c r="K1512" s="110">
        <v>200</v>
      </c>
      <c r="L1512" s="110">
        <v>100</v>
      </c>
      <c r="M1512" s="110">
        <v>0</v>
      </c>
      <c r="N1512" s="110">
        <v>0</v>
      </c>
    </row>
    <row r="1513" spans="1:14" x14ac:dyDescent="0.25">
      <c r="A1513">
        <v>269002</v>
      </c>
      <c r="B1513" t="s">
        <v>5525</v>
      </c>
      <c r="C1513" s="74">
        <v>17</v>
      </c>
      <c r="D1513" t="s">
        <v>7389</v>
      </c>
      <c r="E1513" t="s">
        <v>7390</v>
      </c>
      <c r="F1513" t="s">
        <v>1954</v>
      </c>
      <c r="G1513" t="s">
        <v>6505</v>
      </c>
      <c r="H1513" t="s">
        <v>7391</v>
      </c>
      <c r="I1513" s="110">
        <v>0</v>
      </c>
      <c r="J1513" s="110">
        <v>0</v>
      </c>
      <c r="K1513" s="110">
        <v>0</v>
      </c>
      <c r="L1513" s="110">
        <v>0</v>
      </c>
      <c r="M1513" s="110">
        <v>0</v>
      </c>
      <c r="N1513" s="110">
        <v>0</v>
      </c>
    </row>
    <row r="1514" spans="1:14" x14ac:dyDescent="0.25">
      <c r="A1514">
        <v>260151</v>
      </c>
      <c r="B1514" t="s">
        <v>5521</v>
      </c>
      <c r="C1514" s="74">
        <v>37</v>
      </c>
      <c r="D1514" t="s">
        <v>4806</v>
      </c>
      <c r="E1514" t="s">
        <v>4807</v>
      </c>
      <c r="F1514" t="s">
        <v>4808</v>
      </c>
      <c r="G1514" t="s">
        <v>6505</v>
      </c>
      <c r="H1514" t="s">
        <v>7392</v>
      </c>
      <c r="I1514" s="110">
        <v>0</v>
      </c>
      <c r="J1514" s="110">
        <v>0</v>
      </c>
      <c r="K1514" s="110">
        <v>0</v>
      </c>
      <c r="L1514" s="110">
        <v>0</v>
      </c>
      <c r="M1514" s="110">
        <v>27</v>
      </c>
      <c r="N1514" s="110">
        <v>60.29</v>
      </c>
    </row>
    <row r="1515" spans="1:14" x14ac:dyDescent="0.25">
      <c r="A1515">
        <v>260152</v>
      </c>
      <c r="B1515" t="s">
        <v>5525</v>
      </c>
      <c r="C1515" s="74">
        <v>17</v>
      </c>
      <c r="D1515" t="s">
        <v>5188</v>
      </c>
      <c r="E1515" t="s">
        <v>7393</v>
      </c>
      <c r="F1515" t="s">
        <v>5190</v>
      </c>
      <c r="G1515" t="s">
        <v>6505</v>
      </c>
      <c r="H1515" t="s">
        <v>7394</v>
      </c>
      <c r="I1515" s="110">
        <v>0</v>
      </c>
      <c r="J1515" s="110">
        <v>0</v>
      </c>
      <c r="K1515" s="110">
        <v>0</v>
      </c>
      <c r="L1515" s="110">
        <v>0</v>
      </c>
      <c r="M1515" s="110">
        <v>0</v>
      </c>
      <c r="N1515" s="110">
        <v>0</v>
      </c>
    </row>
    <row r="1516" spans="1:14" x14ac:dyDescent="0.25">
      <c r="A1516">
        <v>280069</v>
      </c>
      <c r="B1516" t="s">
        <v>5526</v>
      </c>
      <c r="C1516" s="74">
        <v>20</v>
      </c>
      <c r="D1516" t="s">
        <v>5865</v>
      </c>
      <c r="E1516" t="s">
        <v>7395</v>
      </c>
      <c r="F1516" t="s">
        <v>2304</v>
      </c>
      <c r="G1516" t="s">
        <v>97</v>
      </c>
      <c r="H1516" t="s">
        <v>7396</v>
      </c>
      <c r="I1516" s="110">
        <v>0</v>
      </c>
      <c r="J1516" s="110">
        <v>0</v>
      </c>
      <c r="K1516" s="110">
        <v>0</v>
      </c>
      <c r="L1516" s="110">
        <v>0</v>
      </c>
      <c r="M1516" s="110">
        <v>0</v>
      </c>
      <c r="N1516" s="110">
        <v>0</v>
      </c>
    </row>
    <row r="1517" spans="1:14" x14ac:dyDescent="0.25">
      <c r="A1517">
        <v>260154</v>
      </c>
      <c r="B1517" t="s">
        <v>5525</v>
      </c>
      <c r="C1517" s="74">
        <v>17</v>
      </c>
      <c r="D1517" t="s">
        <v>1985</v>
      </c>
      <c r="E1517" t="s">
        <v>1986</v>
      </c>
      <c r="F1517" t="s">
        <v>1987</v>
      </c>
      <c r="G1517" t="s">
        <v>6505</v>
      </c>
      <c r="H1517" t="s">
        <v>1988</v>
      </c>
      <c r="I1517" s="110">
        <v>0</v>
      </c>
      <c r="J1517" s="110">
        <v>0</v>
      </c>
      <c r="K1517" s="110">
        <v>82</v>
      </c>
      <c r="L1517" s="110">
        <v>59</v>
      </c>
      <c r="M1517" s="110">
        <v>25</v>
      </c>
      <c r="N1517" s="110">
        <v>144</v>
      </c>
    </row>
    <row r="1518" spans="1:14" x14ac:dyDescent="0.25">
      <c r="A1518">
        <v>260157</v>
      </c>
      <c r="B1518" t="s">
        <v>5525</v>
      </c>
      <c r="C1518" s="74">
        <v>17</v>
      </c>
      <c r="D1518" t="s">
        <v>501</v>
      </c>
      <c r="E1518" t="s">
        <v>1989</v>
      </c>
      <c r="F1518" t="s">
        <v>1990</v>
      </c>
      <c r="G1518" t="s">
        <v>6505</v>
      </c>
      <c r="H1518" t="s">
        <v>1991</v>
      </c>
      <c r="I1518" s="110">
        <v>2080</v>
      </c>
      <c r="J1518" s="110">
        <v>0</v>
      </c>
      <c r="K1518" s="110">
        <v>838</v>
      </c>
      <c r="L1518" s="110">
        <v>854</v>
      </c>
      <c r="M1518" s="110">
        <v>0</v>
      </c>
      <c r="N1518" s="110">
        <v>0</v>
      </c>
    </row>
    <row r="1519" spans="1:14" x14ac:dyDescent="0.25">
      <c r="A1519">
        <v>260159</v>
      </c>
      <c r="B1519" t="s">
        <v>5525</v>
      </c>
      <c r="C1519" s="74">
        <v>17</v>
      </c>
      <c r="D1519" t="s">
        <v>501</v>
      </c>
      <c r="E1519" t="s">
        <v>1992</v>
      </c>
      <c r="F1519" t="s">
        <v>1993</v>
      </c>
      <c r="G1519" t="s">
        <v>6505</v>
      </c>
      <c r="H1519" t="s">
        <v>198</v>
      </c>
      <c r="I1519" s="110">
        <v>4826.99</v>
      </c>
      <c r="J1519" s="110">
        <v>0</v>
      </c>
      <c r="K1519" s="110">
        <v>0</v>
      </c>
      <c r="L1519" s="110">
        <v>152</v>
      </c>
      <c r="M1519" s="110">
        <v>0</v>
      </c>
      <c r="N1519" s="110">
        <v>161</v>
      </c>
    </row>
    <row r="1520" spans="1:14" x14ac:dyDescent="0.25">
      <c r="A1520">
        <v>260161</v>
      </c>
      <c r="B1520" t="s">
        <v>5525</v>
      </c>
      <c r="C1520" s="74">
        <v>17</v>
      </c>
      <c r="D1520" t="s">
        <v>7397</v>
      </c>
      <c r="E1520" t="s">
        <v>7398</v>
      </c>
      <c r="F1520" t="s">
        <v>7399</v>
      </c>
      <c r="G1520" t="s">
        <v>6505</v>
      </c>
      <c r="H1520" t="s">
        <v>7400</v>
      </c>
      <c r="I1520" s="110">
        <v>0</v>
      </c>
      <c r="J1520" s="110">
        <v>0</v>
      </c>
      <c r="K1520" s="110">
        <v>0</v>
      </c>
      <c r="L1520" s="110">
        <v>0</v>
      </c>
      <c r="M1520" s="110">
        <v>0</v>
      </c>
      <c r="N1520" s="110">
        <v>0</v>
      </c>
    </row>
    <row r="1521" spans="1:14" x14ac:dyDescent="0.25">
      <c r="A1521">
        <v>260162</v>
      </c>
      <c r="B1521" t="s">
        <v>5525</v>
      </c>
      <c r="C1521" s="74">
        <v>17</v>
      </c>
      <c r="D1521" t="s">
        <v>7401</v>
      </c>
      <c r="E1521" t="s">
        <v>7402</v>
      </c>
      <c r="F1521" t="s">
        <v>1407</v>
      </c>
      <c r="G1521" t="s">
        <v>6505</v>
      </c>
      <c r="H1521" t="s">
        <v>7403</v>
      </c>
      <c r="I1521" s="110">
        <v>0</v>
      </c>
      <c r="J1521" s="110">
        <v>0</v>
      </c>
      <c r="K1521" s="110">
        <v>0</v>
      </c>
      <c r="L1521" s="110">
        <v>0</v>
      </c>
      <c r="M1521" s="110">
        <v>0</v>
      </c>
      <c r="N1521" s="110">
        <v>0</v>
      </c>
    </row>
    <row r="1522" spans="1:14" x14ac:dyDescent="0.25">
      <c r="A1522">
        <v>260163</v>
      </c>
      <c r="B1522" t="s">
        <v>5525</v>
      </c>
      <c r="C1522" s="74">
        <v>17</v>
      </c>
      <c r="D1522" t="s">
        <v>1994</v>
      </c>
      <c r="E1522" t="s">
        <v>1995</v>
      </c>
      <c r="F1522" t="s">
        <v>1996</v>
      </c>
      <c r="G1522" t="s">
        <v>6505</v>
      </c>
      <c r="H1522" t="s">
        <v>1997</v>
      </c>
      <c r="I1522" s="110">
        <v>225</v>
      </c>
      <c r="J1522" s="110">
        <v>37.950000000000003</v>
      </c>
      <c r="K1522" s="110">
        <v>0</v>
      </c>
      <c r="L1522" s="110">
        <v>0</v>
      </c>
      <c r="M1522" s="110">
        <v>0</v>
      </c>
      <c r="N1522" s="110">
        <v>0</v>
      </c>
    </row>
    <row r="1523" spans="1:14" x14ac:dyDescent="0.25">
      <c r="A1523">
        <v>260164</v>
      </c>
      <c r="B1523" t="s">
        <v>5525</v>
      </c>
      <c r="C1523" s="74">
        <v>17</v>
      </c>
      <c r="D1523" t="s">
        <v>7404</v>
      </c>
      <c r="E1523" t="s">
        <v>7405</v>
      </c>
      <c r="F1523" t="s">
        <v>7257</v>
      </c>
      <c r="G1523" t="s">
        <v>6505</v>
      </c>
      <c r="H1523" t="s">
        <v>7406</v>
      </c>
      <c r="I1523" s="110">
        <v>0</v>
      </c>
      <c r="J1523" s="110">
        <v>0</v>
      </c>
      <c r="K1523" s="110">
        <v>0</v>
      </c>
      <c r="L1523" s="110">
        <v>0</v>
      </c>
      <c r="M1523" s="110">
        <v>0</v>
      </c>
      <c r="N1523" s="110">
        <v>0</v>
      </c>
    </row>
    <row r="1524" spans="1:14" x14ac:dyDescent="0.25">
      <c r="A1524">
        <v>280073</v>
      </c>
      <c r="B1524" t="s">
        <v>5526</v>
      </c>
      <c r="C1524" s="74">
        <v>20</v>
      </c>
      <c r="D1524" t="s">
        <v>568</v>
      </c>
      <c r="E1524" t="s">
        <v>7407</v>
      </c>
      <c r="F1524" t="s">
        <v>2304</v>
      </c>
      <c r="G1524" t="s">
        <v>97</v>
      </c>
      <c r="H1524" t="s">
        <v>7408</v>
      </c>
      <c r="I1524" s="110">
        <v>0</v>
      </c>
      <c r="J1524" s="110">
        <v>0</v>
      </c>
      <c r="K1524" s="110">
        <v>0</v>
      </c>
      <c r="L1524" s="110">
        <v>0</v>
      </c>
      <c r="M1524" s="110">
        <v>0</v>
      </c>
      <c r="N1524" s="110">
        <v>0</v>
      </c>
    </row>
    <row r="1525" spans="1:14" x14ac:dyDescent="0.25">
      <c r="A1525">
        <v>260166</v>
      </c>
      <c r="B1525" t="s">
        <v>5525</v>
      </c>
      <c r="C1525" s="74">
        <v>17</v>
      </c>
      <c r="D1525" t="s">
        <v>7409</v>
      </c>
      <c r="E1525" t="s">
        <v>7410</v>
      </c>
      <c r="F1525" t="s">
        <v>1009</v>
      </c>
      <c r="G1525" t="s">
        <v>6505</v>
      </c>
      <c r="H1525" t="s">
        <v>7411</v>
      </c>
      <c r="I1525" s="110">
        <v>0</v>
      </c>
      <c r="J1525" s="110">
        <v>0</v>
      </c>
      <c r="K1525" s="110">
        <v>0</v>
      </c>
      <c r="L1525" s="110">
        <v>0</v>
      </c>
      <c r="M1525" s="110">
        <v>0</v>
      </c>
      <c r="N1525" s="110">
        <v>0</v>
      </c>
    </row>
    <row r="1526" spans="1:14" x14ac:dyDescent="0.25">
      <c r="A1526">
        <v>260167</v>
      </c>
      <c r="B1526" t="s">
        <v>5525</v>
      </c>
      <c r="C1526" s="74">
        <v>17</v>
      </c>
      <c r="D1526" t="s">
        <v>1998</v>
      </c>
      <c r="E1526" t="s">
        <v>1999</v>
      </c>
      <c r="F1526" t="s">
        <v>2000</v>
      </c>
      <c r="G1526" t="s">
        <v>6505</v>
      </c>
      <c r="H1526" t="s">
        <v>2001</v>
      </c>
      <c r="I1526" s="110">
        <v>2916.65</v>
      </c>
      <c r="J1526" s="110">
        <v>224.51</v>
      </c>
      <c r="K1526" s="110">
        <v>299</v>
      </c>
      <c r="L1526" s="110">
        <v>299</v>
      </c>
      <c r="M1526" s="110">
        <v>0</v>
      </c>
      <c r="N1526" s="110">
        <v>0</v>
      </c>
    </row>
    <row r="1527" spans="1:14" x14ac:dyDescent="0.25">
      <c r="A1527">
        <v>260169</v>
      </c>
      <c r="B1527" t="s">
        <v>5525</v>
      </c>
      <c r="C1527" s="74">
        <v>17</v>
      </c>
      <c r="D1527" t="s">
        <v>728</v>
      </c>
      <c r="E1527" t="s">
        <v>7412</v>
      </c>
      <c r="F1527" t="s">
        <v>1583</v>
      </c>
      <c r="G1527" t="s">
        <v>6505</v>
      </c>
      <c r="H1527" t="s">
        <v>7413</v>
      </c>
      <c r="I1527" s="110">
        <v>0</v>
      </c>
      <c r="J1527" s="110">
        <v>0</v>
      </c>
      <c r="K1527" s="110">
        <v>0</v>
      </c>
      <c r="L1527" s="110">
        <v>0</v>
      </c>
      <c r="M1527" s="110">
        <v>0</v>
      </c>
      <c r="N1527" s="110">
        <v>0</v>
      </c>
    </row>
    <row r="1528" spans="1:14" x14ac:dyDescent="0.25">
      <c r="A1528">
        <v>260170</v>
      </c>
      <c r="B1528" t="s">
        <v>5525</v>
      </c>
      <c r="C1528" s="74">
        <v>17</v>
      </c>
      <c r="D1528" t="s">
        <v>501</v>
      </c>
      <c r="E1528" t="s">
        <v>2002</v>
      </c>
      <c r="F1528" t="s">
        <v>1583</v>
      </c>
      <c r="G1528" t="s">
        <v>6505</v>
      </c>
      <c r="H1528" t="s">
        <v>2003</v>
      </c>
      <c r="I1528" s="110">
        <v>300</v>
      </c>
      <c r="J1528" s="110">
        <v>0</v>
      </c>
      <c r="K1528" s="110">
        <v>248</v>
      </c>
      <c r="L1528" s="110">
        <v>289</v>
      </c>
      <c r="M1528" s="110">
        <v>0</v>
      </c>
      <c r="N1528" s="110">
        <v>25</v>
      </c>
    </row>
    <row r="1529" spans="1:14" x14ac:dyDescent="0.25">
      <c r="A1529">
        <v>260172</v>
      </c>
      <c r="B1529" t="s">
        <v>5525</v>
      </c>
      <c r="C1529" s="74">
        <v>17</v>
      </c>
      <c r="D1529" t="s">
        <v>2004</v>
      </c>
      <c r="E1529" t="s">
        <v>2005</v>
      </c>
      <c r="F1529" t="s">
        <v>1583</v>
      </c>
      <c r="G1529" t="s">
        <v>6505</v>
      </c>
      <c r="H1529" t="s">
        <v>2006</v>
      </c>
      <c r="I1529" s="110">
        <v>0</v>
      </c>
      <c r="J1529" s="110">
        <v>0</v>
      </c>
      <c r="K1529" s="110">
        <v>70</v>
      </c>
      <c r="L1529" s="110">
        <v>0</v>
      </c>
      <c r="M1529" s="110">
        <v>0</v>
      </c>
      <c r="N1529" s="110">
        <v>0</v>
      </c>
    </row>
    <row r="1530" spans="1:14" x14ac:dyDescent="0.25">
      <c r="A1530">
        <v>260173</v>
      </c>
      <c r="B1530" t="s">
        <v>5525</v>
      </c>
      <c r="C1530" s="74">
        <v>17</v>
      </c>
      <c r="D1530" t="s">
        <v>867</v>
      </c>
      <c r="E1530" t="s">
        <v>7414</v>
      </c>
      <c r="F1530" t="s">
        <v>1583</v>
      </c>
      <c r="G1530" t="s">
        <v>6505</v>
      </c>
      <c r="H1530" t="s">
        <v>7415</v>
      </c>
      <c r="I1530" s="110">
        <v>0</v>
      </c>
      <c r="J1530" s="110">
        <v>0</v>
      </c>
      <c r="K1530" s="110">
        <v>0</v>
      </c>
      <c r="L1530" s="110">
        <v>0</v>
      </c>
      <c r="M1530" s="110">
        <v>0</v>
      </c>
      <c r="N1530" s="110">
        <v>0</v>
      </c>
    </row>
    <row r="1531" spans="1:14" x14ac:dyDescent="0.25">
      <c r="A1531">
        <v>260174</v>
      </c>
      <c r="B1531" t="s">
        <v>5525</v>
      </c>
      <c r="C1531" s="74">
        <v>17</v>
      </c>
      <c r="D1531" t="s">
        <v>501</v>
      </c>
      <c r="E1531" t="s">
        <v>7416</v>
      </c>
      <c r="F1531" t="s">
        <v>7417</v>
      </c>
      <c r="G1531" t="s">
        <v>6505</v>
      </c>
      <c r="H1531" t="s">
        <v>7418</v>
      </c>
      <c r="I1531" s="110">
        <v>0</v>
      </c>
      <c r="J1531" s="110">
        <v>0</v>
      </c>
      <c r="K1531" s="110">
        <v>0</v>
      </c>
      <c r="L1531" s="110">
        <v>0</v>
      </c>
      <c r="M1531" s="110">
        <v>0</v>
      </c>
      <c r="N1531" s="110">
        <v>0</v>
      </c>
    </row>
    <row r="1532" spans="1:14" x14ac:dyDescent="0.25">
      <c r="A1532">
        <v>260176</v>
      </c>
      <c r="B1532" t="s">
        <v>5525</v>
      </c>
      <c r="C1532" s="74">
        <v>17</v>
      </c>
      <c r="D1532" t="s">
        <v>501</v>
      </c>
      <c r="E1532" t="s">
        <v>6562</v>
      </c>
      <c r="F1532" t="s">
        <v>1326</v>
      </c>
      <c r="G1532" t="s">
        <v>6505</v>
      </c>
      <c r="H1532" t="s">
        <v>7419</v>
      </c>
      <c r="I1532" s="110">
        <v>0</v>
      </c>
      <c r="J1532" s="110">
        <v>0</v>
      </c>
      <c r="K1532" s="110">
        <v>0</v>
      </c>
      <c r="L1532" s="110">
        <v>0</v>
      </c>
      <c r="M1532" s="110">
        <v>0</v>
      </c>
      <c r="N1532" s="110">
        <v>0</v>
      </c>
    </row>
    <row r="1533" spans="1:14" x14ac:dyDescent="0.25">
      <c r="A1533">
        <v>260178</v>
      </c>
      <c r="B1533" t="s">
        <v>5525</v>
      </c>
      <c r="C1533" s="74">
        <v>17</v>
      </c>
      <c r="D1533" t="s">
        <v>7420</v>
      </c>
      <c r="E1533" t="s">
        <v>7421</v>
      </c>
      <c r="F1533" t="s">
        <v>1591</v>
      </c>
      <c r="G1533" t="s">
        <v>6505</v>
      </c>
      <c r="H1533" t="s">
        <v>7422</v>
      </c>
      <c r="I1533" s="110">
        <v>0</v>
      </c>
      <c r="J1533" s="110">
        <v>0</v>
      </c>
      <c r="K1533" s="110">
        <v>0</v>
      </c>
      <c r="L1533" s="110">
        <v>0</v>
      </c>
      <c r="M1533" s="110">
        <v>0</v>
      </c>
      <c r="N1533" s="110">
        <v>0</v>
      </c>
    </row>
    <row r="1534" spans="1:14" x14ac:dyDescent="0.25">
      <c r="A1534">
        <v>260180</v>
      </c>
      <c r="B1534" t="s">
        <v>5525</v>
      </c>
      <c r="C1534" s="74">
        <v>17</v>
      </c>
      <c r="D1534" t="s">
        <v>501</v>
      </c>
      <c r="E1534" t="s">
        <v>4361</v>
      </c>
      <c r="F1534" t="s">
        <v>7423</v>
      </c>
      <c r="G1534" t="s">
        <v>6505</v>
      </c>
      <c r="H1534" t="s">
        <v>7424</v>
      </c>
      <c r="I1534" s="110">
        <v>0</v>
      </c>
      <c r="J1534" s="110">
        <v>0</v>
      </c>
      <c r="K1534" s="110">
        <v>0</v>
      </c>
      <c r="L1534" s="110">
        <v>0</v>
      </c>
      <c r="M1534" s="110">
        <v>0</v>
      </c>
      <c r="N1534" s="110">
        <v>0</v>
      </c>
    </row>
    <row r="1535" spans="1:14" x14ac:dyDescent="0.25">
      <c r="A1535">
        <v>260182</v>
      </c>
      <c r="B1535" t="s">
        <v>5525</v>
      </c>
      <c r="C1535" s="74">
        <v>182</v>
      </c>
      <c r="D1535" t="s">
        <v>2007</v>
      </c>
      <c r="E1535" t="s">
        <v>2008</v>
      </c>
      <c r="F1535" t="s">
        <v>2009</v>
      </c>
      <c r="G1535" t="s">
        <v>6505</v>
      </c>
      <c r="H1535" t="s">
        <v>2010</v>
      </c>
      <c r="I1535" s="110">
        <v>2815.22</v>
      </c>
      <c r="J1535" s="110">
        <v>0</v>
      </c>
      <c r="K1535" s="110">
        <v>470</v>
      </c>
      <c r="L1535" s="110">
        <v>0</v>
      </c>
      <c r="M1535" s="110">
        <v>81</v>
      </c>
      <c r="N1535" s="110">
        <v>0</v>
      </c>
    </row>
    <row r="1536" spans="1:14" x14ac:dyDescent="0.25">
      <c r="A1536">
        <v>260183</v>
      </c>
      <c r="B1536" t="s">
        <v>5525</v>
      </c>
      <c r="C1536" s="74">
        <v>17</v>
      </c>
      <c r="D1536" t="s">
        <v>501</v>
      </c>
      <c r="E1536" t="s">
        <v>5564</v>
      </c>
      <c r="F1536" t="s">
        <v>7425</v>
      </c>
      <c r="G1536" t="s">
        <v>6505</v>
      </c>
      <c r="H1536" t="s">
        <v>7426</v>
      </c>
      <c r="I1536" s="110">
        <v>0</v>
      </c>
      <c r="J1536" s="110">
        <v>0</v>
      </c>
      <c r="K1536" s="110">
        <v>0</v>
      </c>
      <c r="L1536" s="110">
        <v>0</v>
      </c>
      <c r="M1536" s="110">
        <v>0</v>
      </c>
      <c r="N1536" s="110">
        <v>0</v>
      </c>
    </row>
    <row r="1537" spans="1:14" x14ac:dyDescent="0.25">
      <c r="A1537">
        <v>260191</v>
      </c>
      <c r="B1537" t="s">
        <v>5525</v>
      </c>
      <c r="C1537" s="74">
        <v>17</v>
      </c>
      <c r="D1537" t="s">
        <v>2011</v>
      </c>
      <c r="E1537" t="s">
        <v>1479</v>
      </c>
      <c r="F1537" t="s">
        <v>2012</v>
      </c>
      <c r="G1537" t="s">
        <v>6505</v>
      </c>
      <c r="H1537" t="s">
        <v>2013</v>
      </c>
      <c r="I1537" s="110">
        <v>2250</v>
      </c>
      <c r="J1537" s="110">
        <v>0</v>
      </c>
      <c r="K1537" s="110">
        <v>398</v>
      </c>
      <c r="L1537" s="110">
        <v>122</v>
      </c>
      <c r="M1537" s="110">
        <v>127.5</v>
      </c>
      <c r="N1537" s="110">
        <v>131</v>
      </c>
    </row>
    <row r="1538" spans="1:14" x14ac:dyDescent="0.25">
      <c r="A1538">
        <v>260192</v>
      </c>
      <c r="B1538" t="s">
        <v>5525</v>
      </c>
      <c r="C1538" s="74">
        <v>17</v>
      </c>
      <c r="D1538" t="s">
        <v>7427</v>
      </c>
      <c r="E1538" t="s">
        <v>7428</v>
      </c>
      <c r="F1538" t="s">
        <v>1646</v>
      </c>
      <c r="G1538" t="s">
        <v>6505</v>
      </c>
      <c r="H1538" t="s">
        <v>7429</v>
      </c>
      <c r="I1538" s="110">
        <v>0</v>
      </c>
      <c r="J1538" s="110">
        <v>0</v>
      </c>
      <c r="K1538" s="110">
        <v>0</v>
      </c>
      <c r="L1538" s="110">
        <v>0</v>
      </c>
      <c r="M1538" s="110">
        <v>0</v>
      </c>
      <c r="N1538" s="110">
        <v>0</v>
      </c>
    </row>
    <row r="1539" spans="1:14" x14ac:dyDescent="0.25">
      <c r="A1539">
        <v>260193</v>
      </c>
      <c r="B1539" t="s">
        <v>5525</v>
      </c>
      <c r="C1539" s="74">
        <v>17</v>
      </c>
      <c r="D1539" t="s">
        <v>501</v>
      </c>
      <c r="E1539" t="s">
        <v>2014</v>
      </c>
      <c r="F1539" t="s">
        <v>2015</v>
      </c>
      <c r="G1539" t="s">
        <v>6505</v>
      </c>
      <c r="H1539" t="s">
        <v>2016</v>
      </c>
      <c r="I1539" s="110">
        <v>3666.63</v>
      </c>
      <c r="J1539" s="110">
        <v>30</v>
      </c>
      <c r="K1539" s="110">
        <v>516</v>
      </c>
      <c r="L1539" s="110">
        <v>250</v>
      </c>
      <c r="M1539" s="110">
        <v>25</v>
      </c>
      <c r="N1539" s="110">
        <v>612</v>
      </c>
    </row>
    <row r="1540" spans="1:14" x14ac:dyDescent="0.25">
      <c r="A1540">
        <v>260194</v>
      </c>
      <c r="B1540" t="s">
        <v>5525</v>
      </c>
      <c r="C1540" s="74">
        <v>17</v>
      </c>
      <c r="D1540" t="s">
        <v>2017</v>
      </c>
      <c r="E1540" t="s">
        <v>2018</v>
      </c>
      <c r="F1540" t="s">
        <v>2015</v>
      </c>
      <c r="G1540" t="s">
        <v>6505</v>
      </c>
      <c r="H1540" t="s">
        <v>2019</v>
      </c>
      <c r="I1540" s="110">
        <v>0</v>
      </c>
      <c r="J1540" s="110">
        <v>0</v>
      </c>
      <c r="K1540" s="110">
        <v>250</v>
      </c>
      <c r="L1540" s="110">
        <v>148</v>
      </c>
      <c r="M1540" s="110">
        <v>0</v>
      </c>
      <c r="N1540" s="110">
        <v>0</v>
      </c>
    </row>
    <row r="1541" spans="1:14" x14ac:dyDescent="0.25">
      <c r="A1541">
        <v>260196</v>
      </c>
      <c r="B1541" t="s">
        <v>5525</v>
      </c>
      <c r="C1541" s="74">
        <v>17</v>
      </c>
      <c r="D1541" t="s">
        <v>2020</v>
      </c>
      <c r="E1541" t="s">
        <v>2021</v>
      </c>
      <c r="F1541" t="s">
        <v>2015</v>
      </c>
      <c r="G1541" t="s">
        <v>6505</v>
      </c>
      <c r="H1541" t="s">
        <v>193</v>
      </c>
      <c r="I1541" s="110">
        <v>3031.78</v>
      </c>
      <c r="J1541" s="110">
        <v>0</v>
      </c>
      <c r="K1541" s="110">
        <v>500</v>
      </c>
      <c r="L1541" s="110">
        <v>453.11</v>
      </c>
      <c r="M1541" s="110">
        <v>0</v>
      </c>
      <c r="N1541" s="110">
        <v>0</v>
      </c>
    </row>
    <row r="1542" spans="1:14" x14ac:dyDescent="0.25">
      <c r="A1542">
        <v>260197</v>
      </c>
      <c r="B1542" t="s">
        <v>5525</v>
      </c>
      <c r="C1542" s="74">
        <v>17</v>
      </c>
      <c r="D1542" t="s">
        <v>7430</v>
      </c>
      <c r="E1542" t="s">
        <v>7431</v>
      </c>
      <c r="F1542" t="s">
        <v>7432</v>
      </c>
      <c r="G1542" t="s">
        <v>6505</v>
      </c>
      <c r="H1542" t="s">
        <v>7433</v>
      </c>
      <c r="I1542" s="110">
        <v>0</v>
      </c>
      <c r="J1542" s="110">
        <v>0</v>
      </c>
      <c r="K1542" s="110">
        <v>0</v>
      </c>
      <c r="L1542" s="110">
        <v>0</v>
      </c>
      <c r="M1542" s="110">
        <v>0</v>
      </c>
      <c r="N1542" s="110">
        <v>0</v>
      </c>
    </row>
    <row r="1543" spans="1:14" x14ac:dyDescent="0.25">
      <c r="A1543">
        <v>260200</v>
      </c>
      <c r="B1543" t="s">
        <v>5525</v>
      </c>
      <c r="C1543" s="74">
        <v>17</v>
      </c>
      <c r="D1543" t="s">
        <v>501</v>
      </c>
      <c r="E1543" t="s">
        <v>2022</v>
      </c>
      <c r="F1543" t="s">
        <v>2023</v>
      </c>
      <c r="G1543" t="s">
        <v>6505</v>
      </c>
      <c r="H1543" t="s">
        <v>2024</v>
      </c>
      <c r="I1543" s="110">
        <v>14130.84</v>
      </c>
      <c r="J1543" s="110">
        <v>0</v>
      </c>
      <c r="K1543" s="110">
        <v>553</v>
      </c>
      <c r="L1543" s="110">
        <v>425</v>
      </c>
      <c r="M1543" s="110">
        <v>0</v>
      </c>
      <c r="N1543" s="110">
        <v>0</v>
      </c>
    </row>
    <row r="1544" spans="1:14" x14ac:dyDescent="0.25">
      <c r="A1544">
        <v>260202</v>
      </c>
      <c r="B1544" t="s">
        <v>5525</v>
      </c>
      <c r="C1544" s="74">
        <v>17</v>
      </c>
      <c r="D1544" t="s">
        <v>7434</v>
      </c>
      <c r="E1544" t="s">
        <v>6611</v>
      </c>
      <c r="F1544" t="s">
        <v>7435</v>
      </c>
      <c r="G1544" t="s">
        <v>6505</v>
      </c>
      <c r="H1544" t="s">
        <v>7436</v>
      </c>
      <c r="I1544" s="110">
        <v>0</v>
      </c>
      <c r="J1544" s="110">
        <v>0</v>
      </c>
      <c r="K1544" s="110">
        <v>0</v>
      </c>
      <c r="L1544" s="110">
        <v>0</v>
      </c>
      <c r="M1544" s="110">
        <v>0</v>
      </c>
      <c r="N1544" s="110">
        <v>0</v>
      </c>
    </row>
    <row r="1545" spans="1:14" x14ac:dyDescent="0.25">
      <c r="A1545">
        <v>260203</v>
      </c>
      <c r="B1545" t="s">
        <v>5525</v>
      </c>
      <c r="C1545" s="74">
        <v>17</v>
      </c>
      <c r="D1545" t="s">
        <v>501</v>
      </c>
      <c r="E1545" t="s">
        <v>7437</v>
      </c>
      <c r="F1545" t="s">
        <v>7438</v>
      </c>
      <c r="G1545" t="s">
        <v>6505</v>
      </c>
      <c r="H1545" t="s">
        <v>7439</v>
      </c>
      <c r="I1545" s="110">
        <v>0</v>
      </c>
      <c r="J1545" s="110">
        <v>0</v>
      </c>
      <c r="K1545" s="110">
        <v>0</v>
      </c>
      <c r="L1545" s="110">
        <v>0</v>
      </c>
      <c r="M1545" s="110">
        <v>0</v>
      </c>
      <c r="N1545" s="110">
        <v>0</v>
      </c>
    </row>
    <row r="1546" spans="1:14" x14ac:dyDescent="0.25">
      <c r="A1546">
        <v>260204</v>
      </c>
      <c r="B1546" t="s">
        <v>5525</v>
      </c>
      <c r="C1546" s="74">
        <v>17</v>
      </c>
      <c r="D1546" t="s">
        <v>7440</v>
      </c>
      <c r="E1546" t="s">
        <v>7441</v>
      </c>
      <c r="F1546" t="s">
        <v>3520</v>
      </c>
      <c r="G1546" t="s">
        <v>6505</v>
      </c>
      <c r="H1546" t="s">
        <v>7442</v>
      </c>
      <c r="I1546" s="110">
        <v>0</v>
      </c>
      <c r="J1546" s="110">
        <v>0</v>
      </c>
      <c r="K1546" s="110">
        <v>0</v>
      </c>
      <c r="L1546" s="110">
        <v>0</v>
      </c>
      <c r="M1546" s="110">
        <v>0</v>
      </c>
      <c r="N1546" s="110">
        <v>0</v>
      </c>
    </row>
    <row r="1547" spans="1:14" x14ac:dyDescent="0.25">
      <c r="A1547">
        <v>260205</v>
      </c>
      <c r="B1547" t="s">
        <v>5525</v>
      </c>
      <c r="C1547" s="74">
        <v>17</v>
      </c>
      <c r="D1547" t="s">
        <v>7443</v>
      </c>
      <c r="E1547" t="s">
        <v>7246</v>
      </c>
      <c r="F1547" t="s">
        <v>7444</v>
      </c>
      <c r="G1547" t="s">
        <v>6505</v>
      </c>
      <c r="H1547" t="s">
        <v>7445</v>
      </c>
      <c r="I1547" s="110">
        <v>0</v>
      </c>
      <c r="J1547" s="110">
        <v>0</v>
      </c>
      <c r="K1547" s="110">
        <v>0</v>
      </c>
      <c r="L1547" s="110">
        <v>0</v>
      </c>
      <c r="M1547" s="110">
        <v>0</v>
      </c>
      <c r="N1547" s="110">
        <v>0</v>
      </c>
    </row>
    <row r="1548" spans="1:14" x14ac:dyDescent="0.25">
      <c r="A1548">
        <v>260206</v>
      </c>
      <c r="B1548" t="s">
        <v>5525</v>
      </c>
      <c r="C1548" s="74">
        <v>17</v>
      </c>
      <c r="D1548" t="s">
        <v>2407</v>
      </c>
      <c r="E1548" t="s">
        <v>7446</v>
      </c>
      <c r="F1548" t="s">
        <v>7444</v>
      </c>
      <c r="G1548" t="s">
        <v>6505</v>
      </c>
      <c r="H1548" t="s">
        <v>7447</v>
      </c>
      <c r="I1548" s="110">
        <v>0</v>
      </c>
      <c r="J1548" s="110">
        <v>0</v>
      </c>
      <c r="K1548" s="110">
        <v>0</v>
      </c>
      <c r="L1548" s="110">
        <v>0</v>
      </c>
      <c r="M1548" s="110">
        <v>0</v>
      </c>
      <c r="N1548" s="110">
        <v>0</v>
      </c>
    </row>
    <row r="1549" spans="1:14" x14ac:dyDescent="0.25">
      <c r="A1549">
        <v>260208</v>
      </c>
      <c r="B1549" t="s">
        <v>5525</v>
      </c>
      <c r="C1549" s="74">
        <v>17</v>
      </c>
      <c r="D1549" t="s">
        <v>728</v>
      </c>
      <c r="E1549" t="s">
        <v>2025</v>
      </c>
      <c r="F1549" t="s">
        <v>2026</v>
      </c>
      <c r="G1549" t="s">
        <v>6505</v>
      </c>
      <c r="H1549" t="s">
        <v>2027</v>
      </c>
      <c r="I1549" s="110">
        <v>0</v>
      </c>
      <c r="J1549" s="110">
        <v>0</v>
      </c>
      <c r="K1549" s="110">
        <v>441</v>
      </c>
      <c r="L1549" s="110">
        <v>351</v>
      </c>
      <c r="M1549" s="110">
        <v>403</v>
      </c>
      <c r="N1549" s="110">
        <v>0</v>
      </c>
    </row>
    <row r="1550" spans="1:14" x14ac:dyDescent="0.25">
      <c r="A1550">
        <v>260209</v>
      </c>
      <c r="B1550" t="s">
        <v>5525</v>
      </c>
      <c r="C1550" s="74">
        <v>17</v>
      </c>
      <c r="D1550" t="s">
        <v>501</v>
      </c>
      <c r="E1550" t="s">
        <v>2028</v>
      </c>
      <c r="F1550" t="s">
        <v>2029</v>
      </c>
      <c r="G1550" t="s">
        <v>6505</v>
      </c>
      <c r="H1550" t="s">
        <v>2030</v>
      </c>
      <c r="I1550" s="110">
        <v>1700</v>
      </c>
      <c r="J1550" s="110">
        <v>100</v>
      </c>
      <c r="K1550" s="110">
        <v>164</v>
      </c>
      <c r="L1550" s="110">
        <v>15</v>
      </c>
      <c r="M1550" s="110">
        <v>0</v>
      </c>
      <c r="N1550" s="110">
        <v>36</v>
      </c>
    </row>
    <row r="1551" spans="1:14" x14ac:dyDescent="0.25">
      <c r="A1551">
        <v>260211</v>
      </c>
      <c r="B1551" t="s">
        <v>5525</v>
      </c>
      <c r="C1551" s="74">
        <v>17</v>
      </c>
      <c r="D1551" t="s">
        <v>2031</v>
      </c>
      <c r="E1551" t="s">
        <v>2032</v>
      </c>
      <c r="F1551" t="s">
        <v>2033</v>
      </c>
      <c r="G1551" t="s">
        <v>6505</v>
      </c>
      <c r="H1551" t="s">
        <v>2034</v>
      </c>
      <c r="I1551" s="110">
        <v>300</v>
      </c>
      <c r="J1551" s="110">
        <v>0</v>
      </c>
      <c r="K1551" s="110">
        <v>100</v>
      </c>
      <c r="L1551" s="110">
        <v>0</v>
      </c>
      <c r="M1551" s="110">
        <v>100</v>
      </c>
      <c r="N1551" s="110">
        <v>0</v>
      </c>
    </row>
    <row r="1552" spans="1:14" x14ac:dyDescent="0.25">
      <c r="A1552">
        <v>260213</v>
      </c>
      <c r="B1552" t="s">
        <v>5525</v>
      </c>
      <c r="C1552" s="74">
        <v>17</v>
      </c>
      <c r="D1552" t="s">
        <v>501</v>
      </c>
      <c r="E1552" t="s">
        <v>2035</v>
      </c>
      <c r="F1552" t="s">
        <v>2036</v>
      </c>
      <c r="G1552" t="s">
        <v>6505</v>
      </c>
      <c r="H1552" t="s">
        <v>427</v>
      </c>
      <c r="I1552" s="110">
        <v>0</v>
      </c>
      <c r="J1552" s="110">
        <v>0</v>
      </c>
      <c r="K1552" s="110">
        <v>75</v>
      </c>
      <c r="L1552" s="110">
        <v>0</v>
      </c>
      <c r="M1552" s="110">
        <v>0</v>
      </c>
      <c r="N1552" s="110">
        <v>0</v>
      </c>
    </row>
    <row r="1553" spans="1:14" x14ac:dyDescent="0.25">
      <c r="A1553">
        <v>260215</v>
      </c>
      <c r="B1553" t="s">
        <v>5525</v>
      </c>
      <c r="C1553" s="74">
        <v>17</v>
      </c>
      <c r="D1553" t="s">
        <v>2037</v>
      </c>
      <c r="E1553" t="s">
        <v>2038</v>
      </c>
      <c r="F1553" t="s">
        <v>558</v>
      </c>
      <c r="G1553" t="s">
        <v>6505</v>
      </c>
      <c r="H1553" t="s">
        <v>2039</v>
      </c>
      <c r="I1553" s="110">
        <v>500</v>
      </c>
      <c r="J1553" s="110">
        <v>0</v>
      </c>
      <c r="K1553" s="110">
        <v>69</v>
      </c>
      <c r="L1553" s="110">
        <v>10</v>
      </c>
      <c r="M1553" s="110">
        <v>15</v>
      </c>
      <c r="N1553" s="110">
        <v>0</v>
      </c>
    </row>
    <row r="1554" spans="1:14" x14ac:dyDescent="0.25">
      <c r="A1554">
        <v>260217</v>
      </c>
      <c r="B1554" t="s">
        <v>5521</v>
      </c>
      <c r="C1554" s="74">
        <v>37</v>
      </c>
      <c r="D1554" t="s">
        <v>7448</v>
      </c>
      <c r="E1554" t="s">
        <v>7449</v>
      </c>
      <c r="F1554" t="s">
        <v>1359</v>
      </c>
      <c r="G1554" t="s">
        <v>6505</v>
      </c>
      <c r="H1554" t="s">
        <v>7450</v>
      </c>
      <c r="I1554" s="110">
        <v>100</v>
      </c>
      <c r="J1554" s="110">
        <v>0</v>
      </c>
      <c r="K1554" s="110">
        <v>0</v>
      </c>
      <c r="L1554" s="110">
        <v>0</v>
      </c>
      <c r="M1554" s="110">
        <v>0</v>
      </c>
      <c r="N1554" s="110">
        <v>0</v>
      </c>
    </row>
    <row r="1555" spans="1:14" x14ac:dyDescent="0.25">
      <c r="A1555">
        <v>260218</v>
      </c>
      <c r="B1555" t="s">
        <v>5521</v>
      </c>
      <c r="C1555" s="74">
        <v>37</v>
      </c>
      <c r="D1555" t="s">
        <v>1044</v>
      </c>
      <c r="E1555" t="s">
        <v>4809</v>
      </c>
      <c r="F1555" t="s">
        <v>1359</v>
      </c>
      <c r="G1555" t="s">
        <v>6505</v>
      </c>
      <c r="H1555" t="s">
        <v>4810</v>
      </c>
      <c r="I1555" s="110">
        <v>21860</v>
      </c>
      <c r="J1555" s="110">
        <v>115</v>
      </c>
      <c r="K1555" s="110">
        <v>783.75</v>
      </c>
      <c r="L1555" s="110">
        <v>625</v>
      </c>
      <c r="M1555" s="110">
        <v>0</v>
      </c>
      <c r="N1555" s="110">
        <v>0</v>
      </c>
    </row>
    <row r="1556" spans="1:14" x14ac:dyDescent="0.25">
      <c r="A1556">
        <v>260219</v>
      </c>
      <c r="B1556" t="s">
        <v>5521</v>
      </c>
      <c r="C1556" s="74">
        <v>37</v>
      </c>
      <c r="D1556" t="s">
        <v>501</v>
      </c>
      <c r="E1556" t="s">
        <v>4811</v>
      </c>
      <c r="F1556" t="s">
        <v>1359</v>
      </c>
      <c r="G1556" t="s">
        <v>6505</v>
      </c>
      <c r="H1556" t="s">
        <v>4812</v>
      </c>
      <c r="I1556" s="110">
        <v>4833.3</v>
      </c>
      <c r="J1556" s="110">
        <v>449.78</v>
      </c>
      <c r="K1556" s="110">
        <v>1143</v>
      </c>
      <c r="L1556" s="110">
        <v>735</v>
      </c>
      <c r="M1556" s="110">
        <v>25</v>
      </c>
      <c r="N1556" s="110">
        <v>45</v>
      </c>
    </row>
    <row r="1557" spans="1:14" x14ac:dyDescent="0.25">
      <c r="A1557">
        <v>260220</v>
      </c>
      <c r="B1557" t="s">
        <v>5521</v>
      </c>
      <c r="C1557" s="74">
        <v>37</v>
      </c>
      <c r="D1557" t="s">
        <v>524</v>
      </c>
      <c r="E1557" t="s">
        <v>4813</v>
      </c>
      <c r="F1557" t="s">
        <v>1359</v>
      </c>
      <c r="G1557" t="s">
        <v>6505</v>
      </c>
      <c r="H1557" t="s">
        <v>4814</v>
      </c>
      <c r="I1557" s="110">
        <v>4077.87</v>
      </c>
      <c r="J1557" s="110">
        <v>177.65</v>
      </c>
      <c r="K1557" s="110">
        <v>265</v>
      </c>
      <c r="L1557" s="110">
        <v>200</v>
      </c>
      <c r="M1557" s="110">
        <v>0</v>
      </c>
      <c r="N1557" s="110">
        <v>0</v>
      </c>
    </row>
    <row r="1558" spans="1:14" x14ac:dyDescent="0.25">
      <c r="A1558">
        <v>260221</v>
      </c>
      <c r="B1558" t="s">
        <v>5525</v>
      </c>
      <c r="C1558" s="74">
        <v>17</v>
      </c>
      <c r="D1558" t="s">
        <v>1916</v>
      </c>
      <c r="E1558" t="s">
        <v>6624</v>
      </c>
      <c r="F1558" t="s">
        <v>783</v>
      </c>
      <c r="G1558" t="s">
        <v>6505</v>
      </c>
      <c r="H1558" t="s">
        <v>7451</v>
      </c>
      <c r="I1558" s="110">
        <v>0</v>
      </c>
      <c r="J1558" s="110">
        <v>0</v>
      </c>
      <c r="K1558" s="110">
        <v>0</v>
      </c>
      <c r="L1558" s="110">
        <v>0</v>
      </c>
      <c r="M1558" s="110">
        <v>0</v>
      </c>
      <c r="N1558" s="110">
        <v>0</v>
      </c>
    </row>
    <row r="1559" spans="1:14" x14ac:dyDescent="0.25">
      <c r="A1559">
        <v>280081</v>
      </c>
      <c r="B1559" t="s">
        <v>5526</v>
      </c>
      <c r="C1559" s="74">
        <v>20</v>
      </c>
      <c r="D1559" t="s">
        <v>7452</v>
      </c>
      <c r="E1559" t="s">
        <v>2273</v>
      </c>
      <c r="F1559" t="s">
        <v>1863</v>
      </c>
      <c r="G1559" t="s">
        <v>97</v>
      </c>
      <c r="H1559" t="s">
        <v>7453</v>
      </c>
      <c r="I1559" s="110">
        <v>0</v>
      </c>
      <c r="J1559" s="110">
        <v>0</v>
      </c>
      <c r="K1559" s="110">
        <v>0</v>
      </c>
      <c r="L1559" s="110">
        <v>0</v>
      </c>
      <c r="M1559" s="110">
        <v>0</v>
      </c>
      <c r="N1559" s="110">
        <v>0</v>
      </c>
    </row>
    <row r="1560" spans="1:14" x14ac:dyDescent="0.25">
      <c r="A1560">
        <v>260223</v>
      </c>
      <c r="B1560" t="s">
        <v>5525</v>
      </c>
      <c r="C1560" s="74">
        <v>17</v>
      </c>
      <c r="D1560" t="s">
        <v>740</v>
      </c>
      <c r="E1560" t="s">
        <v>2040</v>
      </c>
      <c r="F1560" t="s">
        <v>2041</v>
      </c>
      <c r="G1560" t="s">
        <v>6505</v>
      </c>
      <c r="H1560" t="s">
        <v>194</v>
      </c>
      <c r="I1560" s="110">
        <v>1300</v>
      </c>
      <c r="J1560" s="110">
        <v>0</v>
      </c>
      <c r="K1560" s="110">
        <v>492</v>
      </c>
      <c r="L1560" s="110">
        <v>311</v>
      </c>
      <c r="M1560" s="110">
        <v>0</v>
      </c>
      <c r="N1560" s="110">
        <v>372</v>
      </c>
    </row>
    <row r="1561" spans="1:14" x14ac:dyDescent="0.25">
      <c r="A1561">
        <v>260224</v>
      </c>
      <c r="B1561" t="s">
        <v>5525</v>
      </c>
      <c r="C1561" s="74">
        <v>17</v>
      </c>
      <c r="D1561" t="s">
        <v>501</v>
      </c>
      <c r="E1561" t="s">
        <v>2042</v>
      </c>
      <c r="F1561" t="s">
        <v>2041</v>
      </c>
      <c r="G1561" t="s">
        <v>6505</v>
      </c>
      <c r="H1561" t="s">
        <v>2043</v>
      </c>
      <c r="I1561" s="110">
        <v>24417</v>
      </c>
      <c r="J1561" s="110">
        <v>0</v>
      </c>
      <c r="K1561" s="110">
        <v>1849</v>
      </c>
      <c r="L1561" s="110">
        <v>832</v>
      </c>
      <c r="M1561" s="110">
        <v>1010</v>
      </c>
      <c r="N1561" s="110">
        <v>1619</v>
      </c>
    </row>
    <row r="1562" spans="1:14" x14ac:dyDescent="0.25">
      <c r="A1562">
        <v>260225</v>
      </c>
      <c r="B1562" t="s">
        <v>5525</v>
      </c>
      <c r="C1562" s="74">
        <v>17</v>
      </c>
      <c r="D1562" t="s">
        <v>867</v>
      </c>
      <c r="E1562" t="s">
        <v>7454</v>
      </c>
      <c r="F1562" t="s">
        <v>2041</v>
      </c>
      <c r="G1562" t="s">
        <v>6505</v>
      </c>
      <c r="H1562" t="s">
        <v>7455</v>
      </c>
      <c r="I1562" s="110">
        <v>0</v>
      </c>
      <c r="J1562" s="110">
        <v>0</v>
      </c>
      <c r="K1562" s="110">
        <v>0</v>
      </c>
      <c r="L1562" s="110">
        <v>0</v>
      </c>
      <c r="M1562" s="110">
        <v>0</v>
      </c>
      <c r="N1562" s="110">
        <v>0</v>
      </c>
    </row>
    <row r="1563" spans="1:14" x14ac:dyDescent="0.25">
      <c r="A1563">
        <v>260226</v>
      </c>
      <c r="B1563" t="s">
        <v>5525</v>
      </c>
      <c r="C1563" s="74">
        <v>17</v>
      </c>
      <c r="D1563" t="s">
        <v>7456</v>
      </c>
      <c r="E1563" t="s">
        <v>7457</v>
      </c>
      <c r="F1563" t="s">
        <v>7458</v>
      </c>
      <c r="G1563" t="s">
        <v>6505</v>
      </c>
      <c r="H1563" t="s">
        <v>7459</v>
      </c>
      <c r="I1563" s="110">
        <v>0</v>
      </c>
      <c r="J1563" s="110">
        <v>0</v>
      </c>
      <c r="K1563" s="110">
        <v>0</v>
      </c>
      <c r="L1563" s="110">
        <v>0</v>
      </c>
      <c r="M1563" s="110">
        <v>0</v>
      </c>
      <c r="N1563" s="110">
        <v>0</v>
      </c>
    </row>
    <row r="1564" spans="1:14" x14ac:dyDescent="0.25">
      <c r="A1564">
        <v>260229</v>
      </c>
      <c r="B1564" t="s">
        <v>5525</v>
      </c>
      <c r="C1564" s="74">
        <v>17</v>
      </c>
      <c r="D1564" t="s">
        <v>2044</v>
      </c>
      <c r="E1564" t="s">
        <v>2045</v>
      </c>
      <c r="F1564" t="s">
        <v>2046</v>
      </c>
      <c r="G1564" t="s">
        <v>6505</v>
      </c>
      <c r="H1564" t="s">
        <v>2047</v>
      </c>
      <c r="I1564" s="110">
        <v>8223.4699999999993</v>
      </c>
      <c r="J1564" s="110">
        <v>107.16</v>
      </c>
      <c r="K1564" s="110">
        <v>0</v>
      </c>
      <c r="L1564" s="110">
        <v>975</v>
      </c>
      <c r="M1564" s="110">
        <v>0</v>
      </c>
      <c r="N1564" s="110">
        <v>1105</v>
      </c>
    </row>
    <row r="1565" spans="1:14" x14ac:dyDescent="0.25">
      <c r="A1565">
        <v>260230</v>
      </c>
      <c r="B1565" t="s">
        <v>5525</v>
      </c>
      <c r="C1565" s="74">
        <v>17</v>
      </c>
      <c r="D1565" t="s">
        <v>7460</v>
      </c>
      <c r="E1565" t="s">
        <v>2202</v>
      </c>
      <c r="F1565" t="s">
        <v>7461</v>
      </c>
      <c r="G1565" t="s">
        <v>6505</v>
      </c>
      <c r="H1565" t="s">
        <v>7462</v>
      </c>
      <c r="I1565" s="110">
        <v>0</v>
      </c>
      <c r="J1565" s="110">
        <v>0</v>
      </c>
      <c r="K1565" s="110">
        <v>0</v>
      </c>
      <c r="L1565" s="110">
        <v>0</v>
      </c>
      <c r="M1565" s="110">
        <v>0</v>
      </c>
      <c r="N1565" s="110">
        <v>0</v>
      </c>
    </row>
    <row r="1566" spans="1:14" x14ac:dyDescent="0.25">
      <c r="A1566">
        <v>260233</v>
      </c>
      <c r="B1566" t="s">
        <v>5521</v>
      </c>
      <c r="C1566" s="74">
        <v>37</v>
      </c>
      <c r="D1566" t="s">
        <v>4815</v>
      </c>
      <c r="E1566" t="s">
        <v>4816</v>
      </c>
      <c r="F1566" t="s">
        <v>4766</v>
      </c>
      <c r="G1566" t="s">
        <v>6505</v>
      </c>
      <c r="H1566" t="s">
        <v>4817</v>
      </c>
      <c r="I1566" s="110">
        <v>6143</v>
      </c>
      <c r="J1566" s="110">
        <v>0</v>
      </c>
      <c r="K1566" s="110">
        <v>0</v>
      </c>
      <c r="L1566" s="110">
        <v>0</v>
      </c>
      <c r="M1566" s="110">
        <v>0</v>
      </c>
      <c r="N1566" s="110">
        <v>0</v>
      </c>
    </row>
    <row r="1567" spans="1:14" x14ac:dyDescent="0.25">
      <c r="A1567">
        <v>260235</v>
      </c>
      <c r="B1567" t="s">
        <v>5521</v>
      </c>
      <c r="C1567" s="74">
        <v>37</v>
      </c>
      <c r="D1567" t="s">
        <v>514</v>
      </c>
      <c r="E1567" t="s">
        <v>7463</v>
      </c>
      <c r="F1567" t="s">
        <v>4766</v>
      </c>
      <c r="G1567" t="s">
        <v>6505</v>
      </c>
      <c r="H1567" t="s">
        <v>7464</v>
      </c>
      <c r="I1567" s="110">
        <v>0</v>
      </c>
      <c r="J1567" s="110">
        <v>0</v>
      </c>
      <c r="K1567" s="110">
        <v>0</v>
      </c>
      <c r="L1567" s="110">
        <v>0</v>
      </c>
      <c r="M1567" s="110">
        <v>0</v>
      </c>
      <c r="N1567" s="110">
        <v>0</v>
      </c>
    </row>
    <row r="1568" spans="1:14" x14ac:dyDescent="0.25">
      <c r="A1568">
        <v>260237</v>
      </c>
      <c r="B1568" t="s">
        <v>5521</v>
      </c>
      <c r="C1568" s="74">
        <v>37</v>
      </c>
      <c r="D1568" t="s">
        <v>728</v>
      </c>
      <c r="E1568" t="s">
        <v>7465</v>
      </c>
      <c r="F1568" t="s">
        <v>4766</v>
      </c>
      <c r="G1568" t="s">
        <v>6505</v>
      </c>
      <c r="H1568" t="s">
        <v>7466</v>
      </c>
      <c r="I1568" s="110">
        <v>0</v>
      </c>
      <c r="J1568" s="110">
        <v>0</v>
      </c>
      <c r="K1568" s="110">
        <v>0</v>
      </c>
      <c r="L1568" s="110">
        <v>0</v>
      </c>
      <c r="M1568" s="110">
        <v>0</v>
      </c>
      <c r="N1568" s="110">
        <v>0</v>
      </c>
    </row>
    <row r="1569" spans="1:14" x14ac:dyDescent="0.25">
      <c r="A1569">
        <v>260238</v>
      </c>
      <c r="B1569" t="s">
        <v>5521</v>
      </c>
      <c r="C1569" s="74">
        <v>37</v>
      </c>
      <c r="D1569" t="s">
        <v>740</v>
      </c>
      <c r="E1569" t="s">
        <v>4818</v>
      </c>
      <c r="F1569" t="s">
        <v>4766</v>
      </c>
      <c r="G1569" t="s">
        <v>6505</v>
      </c>
      <c r="H1569" t="s">
        <v>4819</v>
      </c>
      <c r="I1569" s="110">
        <v>0</v>
      </c>
      <c r="J1569" s="110">
        <v>98.48</v>
      </c>
      <c r="K1569" s="110">
        <v>0</v>
      </c>
      <c r="L1569" s="110">
        <v>0</v>
      </c>
      <c r="M1569" s="110">
        <v>0</v>
      </c>
      <c r="N1569" s="110">
        <v>0</v>
      </c>
    </row>
    <row r="1570" spans="1:14" x14ac:dyDescent="0.25">
      <c r="A1570">
        <v>260239</v>
      </c>
      <c r="B1570" t="s">
        <v>5521</v>
      </c>
      <c r="C1570" s="74">
        <v>37</v>
      </c>
      <c r="D1570" t="s">
        <v>4820</v>
      </c>
      <c r="E1570" t="s">
        <v>4821</v>
      </c>
      <c r="F1570" t="s">
        <v>4766</v>
      </c>
      <c r="G1570" t="s">
        <v>6505</v>
      </c>
      <c r="H1570" t="s">
        <v>4822</v>
      </c>
      <c r="I1570" s="110">
        <v>36739.919999999998</v>
      </c>
      <c r="J1570" s="110">
        <v>0</v>
      </c>
      <c r="K1570" s="110">
        <v>0</v>
      </c>
      <c r="L1570" s="110">
        <v>0</v>
      </c>
      <c r="M1570" s="110">
        <v>0</v>
      </c>
      <c r="N1570" s="110">
        <v>0</v>
      </c>
    </row>
    <row r="1571" spans="1:14" x14ac:dyDescent="0.25">
      <c r="A1571">
        <v>260240</v>
      </c>
      <c r="B1571" t="s">
        <v>5521</v>
      </c>
      <c r="C1571" s="74">
        <v>37</v>
      </c>
      <c r="D1571" t="s">
        <v>4364</v>
      </c>
      <c r="E1571" t="s">
        <v>4823</v>
      </c>
      <c r="F1571" t="s">
        <v>4824</v>
      </c>
      <c r="G1571" t="s">
        <v>6505</v>
      </c>
      <c r="H1571" t="s">
        <v>4825</v>
      </c>
      <c r="I1571" s="110">
        <v>6300</v>
      </c>
      <c r="J1571" s="110">
        <v>111.05</v>
      </c>
      <c r="K1571" s="110">
        <v>501</v>
      </c>
      <c r="L1571" s="110">
        <v>610</v>
      </c>
      <c r="M1571" s="110">
        <v>0</v>
      </c>
      <c r="N1571" s="110">
        <v>0</v>
      </c>
    </row>
    <row r="1572" spans="1:14" x14ac:dyDescent="0.25">
      <c r="A1572">
        <v>260242</v>
      </c>
      <c r="B1572" t="s">
        <v>5521</v>
      </c>
      <c r="C1572" s="74">
        <v>37</v>
      </c>
      <c r="D1572" t="s">
        <v>7467</v>
      </c>
      <c r="E1572" t="s">
        <v>7468</v>
      </c>
      <c r="F1572" t="s">
        <v>4766</v>
      </c>
      <c r="G1572" t="s">
        <v>6505</v>
      </c>
      <c r="H1572" t="s">
        <v>7469</v>
      </c>
      <c r="I1572" s="110">
        <v>0</v>
      </c>
      <c r="J1572" s="110">
        <v>0</v>
      </c>
      <c r="K1572" s="110">
        <v>0</v>
      </c>
      <c r="L1572" s="110">
        <v>0</v>
      </c>
      <c r="M1572" s="110">
        <v>0</v>
      </c>
      <c r="N1572" s="110">
        <v>0</v>
      </c>
    </row>
    <row r="1573" spans="1:14" x14ac:dyDescent="0.25">
      <c r="A1573">
        <v>260243</v>
      </c>
      <c r="B1573" t="s">
        <v>5521</v>
      </c>
      <c r="C1573" s="74">
        <v>37</v>
      </c>
      <c r="D1573" t="s">
        <v>4826</v>
      </c>
      <c r="E1573" t="s">
        <v>4827</v>
      </c>
      <c r="F1573" t="s">
        <v>4766</v>
      </c>
      <c r="G1573" t="s">
        <v>6505</v>
      </c>
      <c r="H1573" t="s">
        <v>4828</v>
      </c>
      <c r="I1573" s="110">
        <v>900</v>
      </c>
      <c r="J1573" s="110">
        <v>0</v>
      </c>
      <c r="K1573" s="110">
        <v>240</v>
      </c>
      <c r="L1573" s="110">
        <v>95</v>
      </c>
      <c r="M1573" s="110">
        <v>0</v>
      </c>
      <c r="N1573" s="110">
        <v>0</v>
      </c>
    </row>
    <row r="1574" spans="1:14" x14ac:dyDescent="0.25">
      <c r="A1574">
        <v>260244</v>
      </c>
      <c r="B1574" t="s">
        <v>5521</v>
      </c>
      <c r="C1574" s="74">
        <v>37</v>
      </c>
      <c r="D1574" t="s">
        <v>1445</v>
      </c>
      <c r="E1574" t="s">
        <v>4829</v>
      </c>
      <c r="F1574" t="s">
        <v>4766</v>
      </c>
      <c r="G1574" t="s">
        <v>6505</v>
      </c>
      <c r="H1574" t="s">
        <v>4830</v>
      </c>
      <c r="I1574" s="110">
        <v>2500</v>
      </c>
      <c r="J1574" s="110">
        <v>0</v>
      </c>
      <c r="K1574" s="110">
        <v>832</v>
      </c>
      <c r="L1574" s="110">
        <v>721</v>
      </c>
      <c r="M1574" s="110">
        <v>0</v>
      </c>
      <c r="N1574" s="110">
        <v>150</v>
      </c>
    </row>
    <row r="1575" spans="1:14" x14ac:dyDescent="0.25">
      <c r="A1575">
        <v>260246</v>
      </c>
      <c r="B1575" t="s">
        <v>5521</v>
      </c>
      <c r="C1575" s="74">
        <v>37</v>
      </c>
      <c r="D1575" t="s">
        <v>7470</v>
      </c>
      <c r="E1575" t="s">
        <v>7471</v>
      </c>
      <c r="F1575" t="s">
        <v>4766</v>
      </c>
      <c r="G1575" t="s">
        <v>6505</v>
      </c>
      <c r="H1575" t="s">
        <v>7472</v>
      </c>
      <c r="I1575" s="110">
        <v>0</v>
      </c>
      <c r="J1575" s="110">
        <v>0</v>
      </c>
      <c r="K1575" s="110">
        <v>0</v>
      </c>
      <c r="L1575" s="110">
        <v>0</v>
      </c>
      <c r="M1575" s="110">
        <v>0</v>
      </c>
      <c r="N1575" s="110">
        <v>0</v>
      </c>
    </row>
    <row r="1576" spans="1:14" x14ac:dyDescent="0.25">
      <c r="A1576">
        <v>260249</v>
      </c>
      <c r="B1576" t="s">
        <v>5521</v>
      </c>
      <c r="C1576" s="74">
        <v>37</v>
      </c>
      <c r="D1576" t="s">
        <v>4831</v>
      </c>
      <c r="E1576" t="s">
        <v>4832</v>
      </c>
      <c r="F1576" t="s">
        <v>4833</v>
      </c>
      <c r="G1576" t="s">
        <v>6505</v>
      </c>
      <c r="H1576" t="s">
        <v>4834</v>
      </c>
      <c r="I1576" s="110">
        <v>7500</v>
      </c>
      <c r="J1576" s="110">
        <v>0</v>
      </c>
      <c r="K1576" s="110">
        <v>495.25</v>
      </c>
      <c r="L1576" s="110">
        <v>594</v>
      </c>
      <c r="M1576" s="110">
        <v>461</v>
      </c>
      <c r="N1576" s="110">
        <v>504</v>
      </c>
    </row>
    <row r="1577" spans="1:14" x14ac:dyDescent="0.25">
      <c r="A1577">
        <v>260250</v>
      </c>
      <c r="B1577" t="s">
        <v>5521</v>
      </c>
      <c r="C1577" s="74">
        <v>37</v>
      </c>
      <c r="D1577" t="s">
        <v>4835</v>
      </c>
      <c r="E1577" t="s">
        <v>4836</v>
      </c>
      <c r="F1577" t="s">
        <v>4766</v>
      </c>
      <c r="G1577" t="s">
        <v>6505</v>
      </c>
      <c r="H1577" t="s">
        <v>4837</v>
      </c>
      <c r="I1577" s="110">
        <v>6658.88</v>
      </c>
      <c r="J1577" s="110">
        <v>0</v>
      </c>
      <c r="K1577" s="110">
        <v>0</v>
      </c>
      <c r="L1577" s="110">
        <v>45</v>
      </c>
      <c r="M1577" s="110">
        <v>0</v>
      </c>
      <c r="N1577" s="110">
        <v>0</v>
      </c>
    </row>
    <row r="1578" spans="1:14" x14ac:dyDescent="0.25">
      <c r="A1578">
        <v>260251</v>
      </c>
      <c r="B1578" t="s">
        <v>5521</v>
      </c>
      <c r="C1578" s="74">
        <v>37</v>
      </c>
      <c r="D1578" t="s">
        <v>4838</v>
      </c>
      <c r="E1578" t="s">
        <v>4839</v>
      </c>
      <c r="F1578" t="s">
        <v>4766</v>
      </c>
      <c r="G1578" t="s">
        <v>6505</v>
      </c>
      <c r="H1578" t="s">
        <v>4840</v>
      </c>
      <c r="I1578" s="110">
        <v>12719</v>
      </c>
      <c r="J1578" s="110">
        <v>0</v>
      </c>
      <c r="K1578" s="110">
        <v>532</v>
      </c>
      <c r="L1578" s="110">
        <v>615</v>
      </c>
      <c r="M1578" s="110">
        <v>445.25</v>
      </c>
      <c r="N1578" s="110">
        <v>355</v>
      </c>
    </row>
    <row r="1579" spans="1:14" x14ac:dyDescent="0.25">
      <c r="A1579">
        <v>260252</v>
      </c>
      <c r="B1579" t="s">
        <v>5521</v>
      </c>
      <c r="C1579" s="74">
        <v>37</v>
      </c>
      <c r="D1579" t="s">
        <v>7473</v>
      </c>
      <c r="E1579" t="s">
        <v>7474</v>
      </c>
      <c r="F1579" t="s">
        <v>4766</v>
      </c>
      <c r="G1579" t="s">
        <v>6505</v>
      </c>
      <c r="H1579" t="s">
        <v>7475</v>
      </c>
      <c r="I1579" s="110">
        <v>0</v>
      </c>
      <c r="J1579" s="110">
        <v>0</v>
      </c>
      <c r="K1579" s="110">
        <v>0</v>
      </c>
      <c r="L1579" s="110">
        <v>0</v>
      </c>
      <c r="M1579" s="110">
        <v>0</v>
      </c>
      <c r="N1579" s="110">
        <v>0</v>
      </c>
    </row>
    <row r="1580" spans="1:14" x14ac:dyDescent="0.25">
      <c r="A1580">
        <v>260259</v>
      </c>
      <c r="B1580" t="s">
        <v>5521</v>
      </c>
      <c r="C1580" s="74">
        <v>37</v>
      </c>
      <c r="D1580" t="s">
        <v>501</v>
      </c>
      <c r="E1580" t="s">
        <v>7476</v>
      </c>
      <c r="F1580" t="s">
        <v>7477</v>
      </c>
      <c r="G1580" t="s">
        <v>6505</v>
      </c>
      <c r="H1580" t="s">
        <v>7478</v>
      </c>
      <c r="I1580" s="110">
        <v>0</v>
      </c>
      <c r="J1580" s="110">
        <v>0</v>
      </c>
      <c r="K1580" s="110">
        <v>0</v>
      </c>
      <c r="L1580" s="110">
        <v>0</v>
      </c>
      <c r="M1580" s="110">
        <v>0</v>
      </c>
      <c r="N1580" s="110">
        <v>0</v>
      </c>
    </row>
    <row r="1581" spans="1:14" x14ac:dyDescent="0.25">
      <c r="A1581">
        <v>260260</v>
      </c>
      <c r="B1581" t="s">
        <v>5525</v>
      </c>
      <c r="C1581" s="74">
        <v>17</v>
      </c>
      <c r="D1581" t="s">
        <v>501</v>
      </c>
      <c r="E1581" t="s">
        <v>2048</v>
      </c>
      <c r="F1581" t="s">
        <v>2049</v>
      </c>
      <c r="G1581" t="s">
        <v>6505</v>
      </c>
      <c r="H1581" t="s">
        <v>2050</v>
      </c>
      <c r="I1581" s="110">
        <v>541.71</v>
      </c>
      <c r="J1581" s="110">
        <v>0</v>
      </c>
      <c r="K1581" s="110">
        <v>0</v>
      </c>
      <c r="L1581" s="110">
        <v>100</v>
      </c>
      <c r="M1581" s="110">
        <v>240</v>
      </c>
      <c r="N1581" s="110">
        <v>721</v>
      </c>
    </row>
    <row r="1582" spans="1:14" x14ac:dyDescent="0.25">
      <c r="A1582">
        <v>340007</v>
      </c>
      <c r="B1582" t="s">
        <v>5527</v>
      </c>
      <c r="C1582" s="74">
        <v>21</v>
      </c>
      <c r="D1582" t="s">
        <v>7479</v>
      </c>
      <c r="E1582" t="s">
        <v>7480</v>
      </c>
      <c r="F1582" t="s">
        <v>7481</v>
      </c>
      <c r="G1582" t="s">
        <v>96</v>
      </c>
      <c r="H1582" t="s">
        <v>7482</v>
      </c>
      <c r="I1582" s="110">
        <v>0</v>
      </c>
      <c r="J1582" s="110">
        <v>0</v>
      </c>
      <c r="K1582" s="110">
        <v>0</v>
      </c>
      <c r="L1582" s="110">
        <v>0</v>
      </c>
      <c r="M1582" s="110">
        <v>0</v>
      </c>
      <c r="N1582" s="110">
        <v>0</v>
      </c>
    </row>
    <row r="1583" spans="1:14" x14ac:dyDescent="0.25">
      <c r="A1583">
        <v>260263</v>
      </c>
      <c r="B1583" t="s">
        <v>5525</v>
      </c>
      <c r="C1583" s="74">
        <v>17</v>
      </c>
      <c r="D1583" t="s">
        <v>501</v>
      </c>
      <c r="E1583" t="s">
        <v>7483</v>
      </c>
      <c r="F1583" t="s">
        <v>7484</v>
      </c>
      <c r="G1583" t="s">
        <v>6505</v>
      </c>
      <c r="H1583" t="s">
        <v>7485</v>
      </c>
      <c r="I1583" s="110">
        <v>0</v>
      </c>
      <c r="J1583" s="110">
        <v>0</v>
      </c>
      <c r="K1583" s="110">
        <v>0</v>
      </c>
      <c r="L1583" s="110">
        <v>0</v>
      </c>
      <c r="M1583" s="110">
        <v>0</v>
      </c>
      <c r="N1583" s="110">
        <v>0</v>
      </c>
    </row>
    <row r="1584" spans="1:14" x14ac:dyDescent="0.25">
      <c r="A1584">
        <v>260267</v>
      </c>
      <c r="B1584" t="s">
        <v>5525</v>
      </c>
      <c r="C1584" s="74">
        <v>17</v>
      </c>
      <c r="D1584" t="s">
        <v>501</v>
      </c>
      <c r="E1584" t="s">
        <v>2051</v>
      </c>
      <c r="F1584" t="s">
        <v>2052</v>
      </c>
      <c r="G1584" t="s">
        <v>6505</v>
      </c>
      <c r="H1584" t="s">
        <v>2053</v>
      </c>
      <c r="I1584" s="110">
        <v>3812.5</v>
      </c>
      <c r="J1584" s="110">
        <v>206</v>
      </c>
      <c r="K1584" s="110">
        <v>1240</v>
      </c>
      <c r="L1584" s="110">
        <v>409</v>
      </c>
      <c r="M1584" s="110">
        <v>448</v>
      </c>
      <c r="N1584" s="110">
        <v>341.15</v>
      </c>
    </row>
    <row r="1585" spans="1:14" x14ac:dyDescent="0.25">
      <c r="A1585">
        <v>260270</v>
      </c>
      <c r="B1585" t="s">
        <v>5525</v>
      </c>
      <c r="C1585" s="74">
        <v>17</v>
      </c>
      <c r="D1585" t="s">
        <v>7486</v>
      </c>
      <c r="E1585" t="s">
        <v>7487</v>
      </c>
      <c r="F1585" t="s">
        <v>7384</v>
      </c>
      <c r="G1585" t="s">
        <v>6505</v>
      </c>
      <c r="H1585" t="s">
        <v>7488</v>
      </c>
      <c r="I1585" s="110">
        <v>0</v>
      </c>
      <c r="J1585" s="110">
        <v>0</v>
      </c>
      <c r="K1585" s="110">
        <v>0</v>
      </c>
      <c r="L1585" s="110">
        <v>0</v>
      </c>
      <c r="M1585" s="110">
        <v>0</v>
      </c>
      <c r="N1585" s="110">
        <v>0</v>
      </c>
    </row>
    <row r="1586" spans="1:14" x14ac:dyDescent="0.25">
      <c r="A1586">
        <v>260271</v>
      </c>
      <c r="B1586" t="s">
        <v>5525</v>
      </c>
      <c r="C1586" s="74">
        <v>17</v>
      </c>
      <c r="D1586" t="s">
        <v>501</v>
      </c>
      <c r="E1586" t="s">
        <v>6611</v>
      </c>
      <c r="F1586" t="s">
        <v>7489</v>
      </c>
      <c r="G1586" t="s">
        <v>6505</v>
      </c>
      <c r="H1586" t="s">
        <v>7490</v>
      </c>
      <c r="I1586" s="110">
        <v>0</v>
      </c>
      <c r="J1586" s="110">
        <v>0</v>
      </c>
      <c r="K1586" s="110">
        <v>0</v>
      </c>
      <c r="L1586" s="110">
        <v>0</v>
      </c>
      <c r="M1586" s="110">
        <v>0</v>
      </c>
      <c r="N1586" s="110">
        <v>0</v>
      </c>
    </row>
    <row r="1587" spans="1:14" x14ac:dyDescent="0.25">
      <c r="A1587">
        <v>260273</v>
      </c>
      <c r="B1587" t="s">
        <v>5525</v>
      </c>
      <c r="C1587" s="74">
        <v>17</v>
      </c>
      <c r="D1587" t="s">
        <v>2054</v>
      </c>
      <c r="E1587" t="s">
        <v>2055</v>
      </c>
      <c r="F1587" t="s">
        <v>2056</v>
      </c>
      <c r="G1587" t="s">
        <v>6505</v>
      </c>
      <c r="H1587" t="s">
        <v>2057</v>
      </c>
      <c r="I1587" s="110">
        <v>0</v>
      </c>
      <c r="J1587" s="110">
        <v>43</v>
      </c>
      <c r="K1587" s="110">
        <v>465</v>
      </c>
      <c r="L1587" s="110">
        <v>141</v>
      </c>
      <c r="M1587" s="110">
        <v>0</v>
      </c>
      <c r="N1587" s="110">
        <v>0</v>
      </c>
    </row>
    <row r="1588" spans="1:14" x14ac:dyDescent="0.25">
      <c r="A1588">
        <v>260275</v>
      </c>
      <c r="B1588" t="s">
        <v>5525</v>
      </c>
      <c r="C1588" s="74">
        <v>17</v>
      </c>
      <c r="D1588" t="s">
        <v>7491</v>
      </c>
      <c r="E1588" t="s">
        <v>1330</v>
      </c>
      <c r="F1588" t="s">
        <v>7492</v>
      </c>
      <c r="G1588" t="s">
        <v>6505</v>
      </c>
      <c r="H1588" t="s">
        <v>7493</v>
      </c>
      <c r="I1588" s="110">
        <v>0</v>
      </c>
      <c r="J1588" s="110">
        <v>0</v>
      </c>
      <c r="K1588" s="110">
        <v>0</v>
      </c>
      <c r="L1588" s="110">
        <v>0</v>
      </c>
      <c r="M1588" s="110">
        <v>0</v>
      </c>
      <c r="N1588" s="110">
        <v>0</v>
      </c>
    </row>
    <row r="1589" spans="1:14" x14ac:dyDescent="0.25">
      <c r="A1589">
        <v>260276</v>
      </c>
      <c r="B1589" t="s">
        <v>5525</v>
      </c>
      <c r="C1589" s="74">
        <v>17</v>
      </c>
      <c r="D1589" t="s">
        <v>501</v>
      </c>
      <c r="E1589" t="s">
        <v>833</v>
      </c>
      <c r="F1589" t="s">
        <v>2058</v>
      </c>
      <c r="G1589" t="s">
        <v>6505</v>
      </c>
      <c r="H1589" t="s">
        <v>2059</v>
      </c>
      <c r="I1589" s="110">
        <v>0</v>
      </c>
      <c r="J1589" s="110">
        <v>0</v>
      </c>
      <c r="K1589" s="110">
        <v>176</v>
      </c>
      <c r="L1589" s="110">
        <v>168</v>
      </c>
      <c r="M1589" s="110">
        <v>95</v>
      </c>
      <c r="N1589" s="110">
        <v>75</v>
      </c>
    </row>
    <row r="1590" spans="1:14" x14ac:dyDescent="0.25">
      <c r="A1590">
        <v>260278</v>
      </c>
      <c r="B1590" t="s">
        <v>5525</v>
      </c>
      <c r="C1590" s="74">
        <v>17</v>
      </c>
      <c r="D1590" t="s">
        <v>7494</v>
      </c>
      <c r="E1590" t="s">
        <v>7495</v>
      </c>
      <c r="F1590" t="s">
        <v>7496</v>
      </c>
      <c r="G1590" t="s">
        <v>6505</v>
      </c>
      <c r="H1590" t="s">
        <v>7497</v>
      </c>
      <c r="I1590" s="110">
        <v>0</v>
      </c>
      <c r="J1590" s="110">
        <v>0</v>
      </c>
      <c r="K1590" s="110">
        <v>0</v>
      </c>
      <c r="L1590" s="110">
        <v>0</v>
      </c>
      <c r="M1590" s="110">
        <v>0</v>
      </c>
      <c r="N1590" s="110">
        <v>0</v>
      </c>
    </row>
    <row r="1591" spans="1:14" x14ac:dyDescent="0.25">
      <c r="A1591">
        <v>260279</v>
      </c>
      <c r="B1591" t="s">
        <v>5525</v>
      </c>
      <c r="C1591" s="74">
        <v>17</v>
      </c>
      <c r="D1591" t="s">
        <v>501</v>
      </c>
      <c r="E1591" t="s">
        <v>2060</v>
      </c>
      <c r="F1591" t="s">
        <v>1101</v>
      </c>
      <c r="G1591" t="s">
        <v>6505</v>
      </c>
      <c r="H1591" t="s">
        <v>2061</v>
      </c>
      <c r="I1591" s="110">
        <v>20796</v>
      </c>
      <c r="J1591" s="110">
        <v>0</v>
      </c>
      <c r="K1591" s="110">
        <v>115</v>
      </c>
      <c r="L1591" s="110">
        <v>160</v>
      </c>
      <c r="M1591" s="110">
        <v>120.5</v>
      </c>
      <c r="N1591" s="110">
        <v>210</v>
      </c>
    </row>
    <row r="1592" spans="1:14" x14ac:dyDescent="0.25">
      <c r="A1592">
        <v>260280</v>
      </c>
      <c r="B1592" t="s">
        <v>5521</v>
      </c>
      <c r="C1592" s="74">
        <v>37</v>
      </c>
      <c r="D1592" t="s">
        <v>4841</v>
      </c>
      <c r="E1592" t="s">
        <v>4842</v>
      </c>
      <c r="F1592" t="s">
        <v>4843</v>
      </c>
      <c r="G1592" t="s">
        <v>6505</v>
      </c>
      <c r="H1592" t="s">
        <v>4844</v>
      </c>
      <c r="I1592" s="110">
        <v>24694.6</v>
      </c>
      <c r="J1592" s="110">
        <v>125.35</v>
      </c>
      <c r="K1592" s="110">
        <v>175</v>
      </c>
      <c r="L1592" s="110">
        <v>0</v>
      </c>
      <c r="M1592" s="110">
        <v>25</v>
      </c>
      <c r="N1592" s="110">
        <v>1116</v>
      </c>
    </row>
    <row r="1593" spans="1:14" x14ac:dyDescent="0.25">
      <c r="A1593">
        <v>260281</v>
      </c>
      <c r="B1593" t="s">
        <v>5521</v>
      </c>
      <c r="C1593" s="74">
        <v>37</v>
      </c>
      <c r="D1593" t="s">
        <v>7498</v>
      </c>
      <c r="E1593" t="s">
        <v>7499</v>
      </c>
      <c r="F1593" t="s">
        <v>4843</v>
      </c>
      <c r="G1593" t="s">
        <v>6505</v>
      </c>
      <c r="H1593" t="s">
        <v>7500</v>
      </c>
      <c r="I1593" s="110">
        <v>0</v>
      </c>
      <c r="J1593" s="110">
        <v>0</v>
      </c>
      <c r="K1593" s="110">
        <v>1702</v>
      </c>
      <c r="L1593" s="110">
        <v>572</v>
      </c>
      <c r="M1593" s="110">
        <v>478.42</v>
      </c>
      <c r="N1593" s="110">
        <v>1127</v>
      </c>
    </row>
    <row r="1594" spans="1:14" x14ac:dyDescent="0.25">
      <c r="A1594">
        <v>260283</v>
      </c>
      <c r="B1594" t="s">
        <v>5525</v>
      </c>
      <c r="C1594" s="74">
        <v>17</v>
      </c>
      <c r="D1594" t="s">
        <v>7501</v>
      </c>
      <c r="E1594" t="s">
        <v>7502</v>
      </c>
      <c r="F1594" t="s">
        <v>7503</v>
      </c>
      <c r="G1594" t="s">
        <v>6505</v>
      </c>
      <c r="H1594" t="s">
        <v>7504</v>
      </c>
      <c r="I1594" s="110">
        <v>0</v>
      </c>
      <c r="J1594" s="110">
        <v>0</v>
      </c>
      <c r="K1594" s="110">
        <v>0</v>
      </c>
      <c r="L1594" s="110">
        <v>0</v>
      </c>
      <c r="M1594" s="110">
        <v>0</v>
      </c>
      <c r="N1594" s="110">
        <v>0</v>
      </c>
    </row>
    <row r="1595" spans="1:14" x14ac:dyDescent="0.25">
      <c r="A1595">
        <v>260284</v>
      </c>
      <c r="B1595" t="s">
        <v>5525</v>
      </c>
      <c r="C1595" s="74">
        <v>17</v>
      </c>
      <c r="D1595" t="s">
        <v>2062</v>
      </c>
      <c r="E1595" t="s">
        <v>1016</v>
      </c>
      <c r="F1595" t="s">
        <v>1628</v>
      </c>
      <c r="G1595" t="s">
        <v>6505</v>
      </c>
      <c r="H1595" t="s">
        <v>2063</v>
      </c>
      <c r="I1595" s="110">
        <v>0</v>
      </c>
      <c r="J1595" s="110">
        <v>0</v>
      </c>
      <c r="K1595" s="110">
        <v>0</v>
      </c>
      <c r="L1595" s="110">
        <v>39.5</v>
      </c>
      <c r="M1595" s="110">
        <v>0</v>
      </c>
      <c r="N1595" s="110">
        <v>48.13</v>
      </c>
    </row>
    <row r="1596" spans="1:14" x14ac:dyDescent="0.25">
      <c r="A1596">
        <v>260286</v>
      </c>
      <c r="B1596" t="s">
        <v>5521</v>
      </c>
      <c r="C1596" s="74">
        <v>37</v>
      </c>
      <c r="D1596" t="s">
        <v>4845</v>
      </c>
      <c r="E1596" t="s">
        <v>4846</v>
      </c>
      <c r="F1596" t="s">
        <v>1646</v>
      </c>
      <c r="G1596" t="s">
        <v>6505</v>
      </c>
      <c r="H1596" t="s">
        <v>4847</v>
      </c>
      <c r="I1596" s="110">
        <v>390</v>
      </c>
      <c r="J1596" s="110">
        <v>150</v>
      </c>
      <c r="K1596" s="110">
        <v>849</v>
      </c>
      <c r="L1596" s="110">
        <v>0</v>
      </c>
      <c r="M1596" s="110">
        <v>25</v>
      </c>
      <c r="N1596" s="110">
        <v>1010</v>
      </c>
    </row>
    <row r="1597" spans="1:14" x14ac:dyDescent="0.25">
      <c r="A1597">
        <v>260289</v>
      </c>
      <c r="B1597" t="s">
        <v>5521</v>
      </c>
      <c r="C1597" s="74">
        <v>37</v>
      </c>
      <c r="D1597" t="s">
        <v>4848</v>
      </c>
      <c r="E1597" t="s">
        <v>4849</v>
      </c>
      <c r="F1597" t="s">
        <v>4850</v>
      </c>
      <c r="G1597" t="s">
        <v>6505</v>
      </c>
      <c r="H1597" t="s">
        <v>7505</v>
      </c>
      <c r="I1597" s="110">
        <v>198.98</v>
      </c>
      <c r="J1597" s="110">
        <v>0</v>
      </c>
      <c r="K1597" s="110">
        <v>225</v>
      </c>
      <c r="L1597" s="110">
        <v>125</v>
      </c>
      <c r="M1597" s="110">
        <v>0</v>
      </c>
      <c r="N1597" s="110">
        <v>0</v>
      </c>
    </row>
    <row r="1598" spans="1:14" x14ac:dyDescent="0.25">
      <c r="A1598">
        <v>260290</v>
      </c>
      <c r="B1598" t="s">
        <v>5525</v>
      </c>
      <c r="C1598" s="74">
        <v>17</v>
      </c>
      <c r="D1598" t="s">
        <v>501</v>
      </c>
      <c r="E1598" t="s">
        <v>2064</v>
      </c>
      <c r="F1598" t="s">
        <v>2065</v>
      </c>
      <c r="G1598" t="s">
        <v>6505</v>
      </c>
      <c r="H1598" t="s">
        <v>2066</v>
      </c>
      <c r="I1598" s="110">
        <v>50</v>
      </c>
      <c r="J1598" s="110">
        <v>0</v>
      </c>
      <c r="K1598" s="110">
        <v>30</v>
      </c>
      <c r="L1598" s="110">
        <v>5</v>
      </c>
      <c r="M1598" s="110">
        <v>10</v>
      </c>
      <c r="N1598" s="110">
        <v>50</v>
      </c>
    </row>
    <row r="1599" spans="1:14" x14ac:dyDescent="0.25">
      <c r="A1599">
        <v>260291</v>
      </c>
      <c r="B1599" t="s">
        <v>5525</v>
      </c>
      <c r="C1599" s="74">
        <v>17</v>
      </c>
      <c r="D1599" t="s">
        <v>501</v>
      </c>
      <c r="E1599" t="s">
        <v>2067</v>
      </c>
      <c r="F1599" t="s">
        <v>2068</v>
      </c>
      <c r="G1599" t="s">
        <v>6505</v>
      </c>
      <c r="H1599" t="s">
        <v>2069</v>
      </c>
      <c r="I1599" s="110">
        <v>2833.3</v>
      </c>
      <c r="J1599" s="110">
        <v>0</v>
      </c>
      <c r="K1599" s="110">
        <v>430</v>
      </c>
      <c r="L1599" s="110">
        <v>422</v>
      </c>
      <c r="M1599" s="110">
        <v>20</v>
      </c>
      <c r="N1599" s="110">
        <v>286</v>
      </c>
    </row>
    <row r="1600" spans="1:14" x14ac:dyDescent="0.25">
      <c r="A1600">
        <v>260292</v>
      </c>
      <c r="B1600" t="s">
        <v>5525</v>
      </c>
      <c r="C1600" s="74">
        <v>17</v>
      </c>
      <c r="D1600" t="s">
        <v>501</v>
      </c>
      <c r="E1600" t="s">
        <v>1437</v>
      </c>
      <c r="F1600" t="s">
        <v>610</v>
      </c>
      <c r="G1600" t="s">
        <v>6505</v>
      </c>
      <c r="H1600" t="s">
        <v>7506</v>
      </c>
      <c r="I1600" s="110">
        <v>0</v>
      </c>
      <c r="J1600" s="110">
        <v>0</v>
      </c>
      <c r="K1600" s="110">
        <v>0</v>
      </c>
      <c r="L1600" s="110">
        <v>0</v>
      </c>
      <c r="M1600" s="110">
        <v>0</v>
      </c>
      <c r="N1600" s="110">
        <v>0</v>
      </c>
    </row>
    <row r="1601" spans="1:14" x14ac:dyDescent="0.25">
      <c r="A1601">
        <v>260293</v>
      </c>
      <c r="B1601" t="s">
        <v>5525</v>
      </c>
      <c r="C1601" s="74">
        <v>17</v>
      </c>
      <c r="D1601" t="s">
        <v>7507</v>
      </c>
      <c r="E1601" t="s">
        <v>7508</v>
      </c>
      <c r="F1601" t="s">
        <v>695</v>
      </c>
      <c r="G1601" t="s">
        <v>6505</v>
      </c>
      <c r="H1601" t="s">
        <v>7509</v>
      </c>
      <c r="I1601" s="110">
        <v>0</v>
      </c>
      <c r="J1601" s="110">
        <v>0</v>
      </c>
      <c r="K1601" s="110">
        <v>0</v>
      </c>
      <c r="L1601" s="110">
        <v>0</v>
      </c>
      <c r="M1601" s="110">
        <v>0</v>
      </c>
      <c r="N1601" s="110">
        <v>0</v>
      </c>
    </row>
    <row r="1602" spans="1:14" x14ac:dyDescent="0.25">
      <c r="A1602">
        <v>260295</v>
      </c>
      <c r="B1602" t="s">
        <v>5525</v>
      </c>
      <c r="C1602" s="74">
        <v>17</v>
      </c>
      <c r="D1602" t="s">
        <v>7510</v>
      </c>
      <c r="E1602" t="s">
        <v>7511</v>
      </c>
      <c r="F1602" t="s">
        <v>695</v>
      </c>
      <c r="G1602" t="s">
        <v>6505</v>
      </c>
      <c r="H1602" t="s">
        <v>7512</v>
      </c>
      <c r="I1602" s="110">
        <v>0</v>
      </c>
      <c r="J1602" s="110">
        <v>0</v>
      </c>
      <c r="K1602" s="110">
        <v>0</v>
      </c>
      <c r="L1602" s="110">
        <v>0</v>
      </c>
      <c r="M1602" s="110">
        <v>0</v>
      </c>
      <c r="N1602" s="110">
        <v>0</v>
      </c>
    </row>
    <row r="1603" spans="1:14" x14ac:dyDescent="0.25">
      <c r="A1603">
        <v>260296</v>
      </c>
      <c r="B1603" t="s">
        <v>5525</v>
      </c>
      <c r="C1603" s="74">
        <v>17</v>
      </c>
      <c r="D1603" t="s">
        <v>501</v>
      </c>
      <c r="E1603" t="s">
        <v>1148</v>
      </c>
      <c r="F1603" t="s">
        <v>7513</v>
      </c>
      <c r="G1603" t="s">
        <v>6505</v>
      </c>
      <c r="H1603" t="s">
        <v>7514</v>
      </c>
      <c r="I1603" s="110">
        <v>0</v>
      </c>
      <c r="J1603" s="110">
        <v>0</v>
      </c>
      <c r="K1603" s="110">
        <v>0</v>
      </c>
      <c r="L1603" s="110">
        <v>0</v>
      </c>
      <c r="M1603" s="110">
        <v>0</v>
      </c>
      <c r="N1603" s="110">
        <v>0</v>
      </c>
    </row>
    <row r="1604" spans="1:14" x14ac:dyDescent="0.25">
      <c r="A1604">
        <v>260297</v>
      </c>
      <c r="B1604" t="s">
        <v>5525</v>
      </c>
      <c r="C1604" s="74">
        <v>17</v>
      </c>
      <c r="D1604" t="s">
        <v>740</v>
      </c>
      <c r="E1604" t="s">
        <v>2070</v>
      </c>
      <c r="F1604" t="s">
        <v>2071</v>
      </c>
      <c r="G1604" t="s">
        <v>6505</v>
      </c>
      <c r="H1604" t="s">
        <v>2072</v>
      </c>
      <c r="I1604" s="110">
        <v>1609</v>
      </c>
      <c r="J1604" s="110">
        <v>0</v>
      </c>
      <c r="K1604" s="110">
        <v>894</v>
      </c>
      <c r="L1604" s="110">
        <v>599</v>
      </c>
      <c r="M1604" s="110">
        <v>0</v>
      </c>
      <c r="N1604" s="110">
        <v>0</v>
      </c>
    </row>
    <row r="1605" spans="1:14" x14ac:dyDescent="0.25">
      <c r="A1605">
        <v>260298</v>
      </c>
      <c r="B1605" t="s">
        <v>5525</v>
      </c>
      <c r="C1605" s="74">
        <v>17</v>
      </c>
      <c r="D1605" t="s">
        <v>501</v>
      </c>
      <c r="E1605" t="s">
        <v>7515</v>
      </c>
      <c r="F1605" t="s">
        <v>7516</v>
      </c>
      <c r="G1605" t="s">
        <v>6505</v>
      </c>
      <c r="H1605" t="s">
        <v>7517</v>
      </c>
      <c r="I1605" s="110">
        <v>0</v>
      </c>
      <c r="J1605" s="110">
        <v>0</v>
      </c>
      <c r="K1605" s="110">
        <v>0</v>
      </c>
      <c r="L1605" s="110">
        <v>0</v>
      </c>
      <c r="M1605" s="110">
        <v>0</v>
      </c>
      <c r="N1605" s="110">
        <v>0</v>
      </c>
    </row>
    <row r="1606" spans="1:14" x14ac:dyDescent="0.25">
      <c r="A1606">
        <v>260299</v>
      </c>
      <c r="B1606" t="s">
        <v>5525</v>
      </c>
      <c r="C1606" s="74">
        <v>17</v>
      </c>
      <c r="D1606" t="s">
        <v>501</v>
      </c>
      <c r="E1606" t="s">
        <v>2073</v>
      </c>
      <c r="F1606" t="s">
        <v>2074</v>
      </c>
      <c r="G1606" t="s">
        <v>6505</v>
      </c>
      <c r="H1606" t="s">
        <v>2075</v>
      </c>
      <c r="I1606" s="110">
        <v>0</v>
      </c>
      <c r="J1606" s="110">
        <v>0</v>
      </c>
      <c r="K1606" s="110">
        <v>100</v>
      </c>
      <c r="L1606" s="110">
        <v>0</v>
      </c>
      <c r="M1606" s="110">
        <v>200</v>
      </c>
      <c r="N1606" s="110">
        <v>0</v>
      </c>
    </row>
    <row r="1607" spans="1:14" x14ac:dyDescent="0.25">
      <c r="A1607">
        <v>260300</v>
      </c>
      <c r="B1607" t="s">
        <v>5525</v>
      </c>
      <c r="C1607" s="74">
        <v>17</v>
      </c>
      <c r="D1607" t="s">
        <v>7518</v>
      </c>
      <c r="E1607" t="s">
        <v>7519</v>
      </c>
      <c r="F1607" t="s">
        <v>2074</v>
      </c>
      <c r="G1607" t="s">
        <v>6505</v>
      </c>
      <c r="H1607" t="s">
        <v>7520</v>
      </c>
      <c r="I1607" s="110">
        <v>0</v>
      </c>
      <c r="J1607" s="110">
        <v>0</v>
      </c>
      <c r="K1607" s="110">
        <v>0</v>
      </c>
      <c r="L1607" s="110">
        <v>0</v>
      </c>
      <c r="M1607" s="110">
        <v>0</v>
      </c>
      <c r="N1607" s="110">
        <v>0</v>
      </c>
    </row>
    <row r="1608" spans="1:14" x14ac:dyDescent="0.25">
      <c r="A1608">
        <v>260301</v>
      </c>
      <c r="B1608" t="s">
        <v>5525</v>
      </c>
      <c r="C1608" s="74">
        <v>17</v>
      </c>
      <c r="D1608" t="s">
        <v>501</v>
      </c>
      <c r="E1608" t="s">
        <v>2076</v>
      </c>
      <c r="F1608" t="s">
        <v>2077</v>
      </c>
      <c r="G1608" t="s">
        <v>6505</v>
      </c>
      <c r="H1608" t="s">
        <v>2078</v>
      </c>
      <c r="I1608" s="110">
        <v>4150</v>
      </c>
      <c r="J1608" s="110">
        <v>0</v>
      </c>
      <c r="K1608" s="110">
        <v>515</v>
      </c>
      <c r="L1608" s="110">
        <v>306</v>
      </c>
      <c r="M1608" s="110">
        <v>0</v>
      </c>
      <c r="N1608" s="110">
        <v>0</v>
      </c>
    </row>
    <row r="1609" spans="1:14" x14ac:dyDescent="0.25">
      <c r="A1609">
        <v>260303</v>
      </c>
      <c r="B1609" t="s">
        <v>5525</v>
      </c>
      <c r="C1609" s="74">
        <v>17</v>
      </c>
      <c r="D1609" t="s">
        <v>2079</v>
      </c>
      <c r="E1609" t="s">
        <v>2080</v>
      </c>
      <c r="F1609" t="s">
        <v>2081</v>
      </c>
      <c r="G1609" t="s">
        <v>6505</v>
      </c>
      <c r="H1609" t="s">
        <v>2082</v>
      </c>
      <c r="I1609" s="110">
        <v>590</v>
      </c>
      <c r="J1609" s="110">
        <v>0</v>
      </c>
      <c r="K1609" s="110">
        <v>235</v>
      </c>
      <c r="L1609" s="110">
        <v>486</v>
      </c>
      <c r="M1609" s="110">
        <v>0</v>
      </c>
      <c r="N1609" s="110">
        <v>370</v>
      </c>
    </row>
    <row r="1610" spans="1:14" x14ac:dyDescent="0.25">
      <c r="A1610">
        <v>260305</v>
      </c>
      <c r="B1610" t="s">
        <v>5525</v>
      </c>
      <c r="C1610" s="74">
        <v>17</v>
      </c>
      <c r="D1610" t="s">
        <v>7521</v>
      </c>
      <c r="E1610" t="s">
        <v>7522</v>
      </c>
      <c r="F1610" t="s">
        <v>7523</v>
      </c>
      <c r="G1610" t="s">
        <v>6505</v>
      </c>
      <c r="H1610" t="s">
        <v>7524</v>
      </c>
      <c r="I1610" s="110">
        <v>0</v>
      </c>
      <c r="J1610" s="110">
        <v>0</v>
      </c>
      <c r="K1610" s="110">
        <v>0</v>
      </c>
      <c r="L1610" s="110">
        <v>0</v>
      </c>
      <c r="M1610" s="110">
        <v>0</v>
      </c>
      <c r="N1610" s="110">
        <v>0</v>
      </c>
    </row>
    <row r="1611" spans="1:14" x14ac:dyDescent="0.25">
      <c r="A1611">
        <v>260306</v>
      </c>
      <c r="B1611" t="s">
        <v>5525</v>
      </c>
      <c r="C1611" s="74">
        <v>17</v>
      </c>
      <c r="D1611" t="s">
        <v>501</v>
      </c>
      <c r="E1611" t="s">
        <v>2083</v>
      </c>
      <c r="F1611" t="s">
        <v>2084</v>
      </c>
      <c r="G1611" t="s">
        <v>6505</v>
      </c>
      <c r="H1611" t="s">
        <v>2085</v>
      </c>
      <c r="I1611" s="110">
        <v>15067.02</v>
      </c>
      <c r="J1611" s="110">
        <v>0</v>
      </c>
      <c r="K1611" s="110">
        <v>440</v>
      </c>
      <c r="L1611" s="110">
        <v>478</v>
      </c>
      <c r="M1611" s="110">
        <v>0</v>
      </c>
      <c r="N1611" s="110">
        <v>0</v>
      </c>
    </row>
    <row r="1612" spans="1:14" x14ac:dyDescent="0.25">
      <c r="A1612">
        <v>260307</v>
      </c>
      <c r="B1612" t="s">
        <v>5525</v>
      </c>
      <c r="C1612" s="74">
        <v>17</v>
      </c>
      <c r="D1612" t="s">
        <v>501</v>
      </c>
      <c r="E1612" t="s">
        <v>3899</v>
      </c>
      <c r="F1612" t="s">
        <v>7525</v>
      </c>
      <c r="G1612" t="s">
        <v>6505</v>
      </c>
      <c r="H1612" t="s">
        <v>7526</v>
      </c>
      <c r="I1612" s="110">
        <v>0</v>
      </c>
      <c r="J1612" s="110">
        <v>0</v>
      </c>
      <c r="K1612" s="110">
        <v>0</v>
      </c>
      <c r="L1612" s="110">
        <v>0</v>
      </c>
      <c r="M1612" s="110">
        <v>0</v>
      </c>
      <c r="N1612" s="110">
        <v>0</v>
      </c>
    </row>
    <row r="1613" spans="1:14" x14ac:dyDescent="0.25">
      <c r="A1613">
        <v>260308</v>
      </c>
      <c r="B1613" t="s">
        <v>5525</v>
      </c>
      <c r="C1613" s="74">
        <v>17</v>
      </c>
      <c r="D1613" t="s">
        <v>501</v>
      </c>
      <c r="E1613" t="s">
        <v>3015</v>
      </c>
      <c r="F1613" t="s">
        <v>1678</v>
      </c>
      <c r="G1613" t="s">
        <v>6505</v>
      </c>
      <c r="H1613" t="s">
        <v>7527</v>
      </c>
      <c r="I1613" s="110">
        <v>0</v>
      </c>
      <c r="J1613" s="110">
        <v>0</v>
      </c>
      <c r="K1613" s="110">
        <v>0</v>
      </c>
      <c r="L1613" s="110">
        <v>0</v>
      </c>
      <c r="M1613" s="110">
        <v>0</v>
      </c>
      <c r="N1613" s="110">
        <v>0</v>
      </c>
    </row>
    <row r="1614" spans="1:14" x14ac:dyDescent="0.25">
      <c r="A1614">
        <v>260309</v>
      </c>
      <c r="B1614" t="s">
        <v>5525</v>
      </c>
      <c r="C1614" s="74">
        <v>17</v>
      </c>
      <c r="D1614" t="s">
        <v>7528</v>
      </c>
      <c r="E1614" t="s">
        <v>7529</v>
      </c>
      <c r="F1614" t="s">
        <v>6303</v>
      </c>
      <c r="G1614" t="s">
        <v>6505</v>
      </c>
      <c r="H1614" t="s">
        <v>7530</v>
      </c>
      <c r="I1614" s="110">
        <v>0</v>
      </c>
      <c r="J1614" s="110">
        <v>0</v>
      </c>
      <c r="K1614" s="110">
        <v>0</v>
      </c>
      <c r="L1614" s="110">
        <v>0</v>
      </c>
      <c r="M1614" s="110">
        <v>0</v>
      </c>
      <c r="N1614" s="110">
        <v>0</v>
      </c>
    </row>
    <row r="1615" spans="1:14" x14ac:dyDescent="0.25">
      <c r="A1615">
        <v>260310</v>
      </c>
      <c r="B1615" t="s">
        <v>5525</v>
      </c>
      <c r="C1615" s="74">
        <v>17</v>
      </c>
      <c r="D1615" t="s">
        <v>7531</v>
      </c>
      <c r="E1615" t="s">
        <v>1437</v>
      </c>
      <c r="F1615" t="s">
        <v>7532</v>
      </c>
      <c r="G1615" t="s">
        <v>6505</v>
      </c>
      <c r="H1615" t="s">
        <v>7533</v>
      </c>
      <c r="I1615" s="110">
        <v>0</v>
      </c>
      <c r="J1615" s="110">
        <v>0</v>
      </c>
      <c r="K1615" s="110">
        <v>0</v>
      </c>
      <c r="L1615" s="110">
        <v>0</v>
      </c>
      <c r="M1615" s="110">
        <v>0</v>
      </c>
      <c r="N1615" s="110">
        <v>0</v>
      </c>
    </row>
    <row r="1616" spans="1:14" x14ac:dyDescent="0.25">
      <c r="A1616">
        <v>260311</v>
      </c>
      <c r="B1616" t="s">
        <v>5525</v>
      </c>
      <c r="C1616" s="74">
        <v>17</v>
      </c>
      <c r="D1616" t="s">
        <v>501</v>
      </c>
      <c r="E1616" t="s">
        <v>2086</v>
      </c>
      <c r="F1616" t="s">
        <v>2087</v>
      </c>
      <c r="G1616" t="s">
        <v>6505</v>
      </c>
      <c r="H1616" t="s">
        <v>369</v>
      </c>
      <c r="I1616" s="110">
        <v>2250</v>
      </c>
      <c r="J1616" s="110">
        <v>0</v>
      </c>
      <c r="K1616" s="110">
        <v>1708</v>
      </c>
      <c r="L1616" s="110">
        <v>0</v>
      </c>
      <c r="M1616" s="110">
        <v>0</v>
      </c>
      <c r="N1616" s="110">
        <v>0</v>
      </c>
    </row>
    <row r="1617" spans="1:14" x14ac:dyDescent="0.25">
      <c r="A1617">
        <v>260312</v>
      </c>
      <c r="B1617" t="s">
        <v>5525</v>
      </c>
      <c r="C1617" s="74">
        <v>17</v>
      </c>
      <c r="D1617" t="s">
        <v>1686</v>
      </c>
      <c r="E1617" t="s">
        <v>7534</v>
      </c>
      <c r="F1617" t="s">
        <v>837</v>
      </c>
      <c r="G1617" t="s">
        <v>6505</v>
      </c>
      <c r="H1617" t="s">
        <v>7535</v>
      </c>
      <c r="I1617" s="110">
        <v>0</v>
      </c>
      <c r="J1617" s="110">
        <v>0</v>
      </c>
      <c r="K1617" s="110">
        <v>0</v>
      </c>
      <c r="L1617" s="110">
        <v>0</v>
      </c>
      <c r="M1617" s="110">
        <v>0</v>
      </c>
      <c r="N1617" s="110">
        <v>0</v>
      </c>
    </row>
    <row r="1618" spans="1:14" x14ac:dyDescent="0.25">
      <c r="A1618">
        <v>260313</v>
      </c>
      <c r="B1618" t="s">
        <v>5521</v>
      </c>
      <c r="C1618" s="74">
        <v>37</v>
      </c>
      <c r="D1618" t="s">
        <v>7536</v>
      </c>
      <c r="E1618" t="s">
        <v>7537</v>
      </c>
      <c r="F1618" t="s">
        <v>7538</v>
      </c>
      <c r="G1618" t="s">
        <v>6505</v>
      </c>
      <c r="H1618" t="s">
        <v>7539</v>
      </c>
      <c r="I1618" s="110">
        <v>0</v>
      </c>
      <c r="J1618" s="110">
        <v>0</v>
      </c>
      <c r="K1618" s="110">
        <v>0</v>
      </c>
      <c r="L1618" s="110">
        <v>0</v>
      </c>
      <c r="M1618" s="110">
        <v>0</v>
      </c>
      <c r="N1618" s="110">
        <v>0</v>
      </c>
    </row>
    <row r="1619" spans="1:14" x14ac:dyDescent="0.25">
      <c r="A1619">
        <v>260314</v>
      </c>
      <c r="B1619" t="s">
        <v>5525</v>
      </c>
      <c r="C1619" s="74">
        <v>17</v>
      </c>
      <c r="D1619" t="s">
        <v>728</v>
      </c>
      <c r="E1619" t="s">
        <v>7540</v>
      </c>
      <c r="F1619" t="s">
        <v>7541</v>
      </c>
      <c r="G1619" t="s">
        <v>6505</v>
      </c>
      <c r="H1619" t="s">
        <v>7542</v>
      </c>
      <c r="I1619" s="110">
        <v>0</v>
      </c>
      <c r="J1619" s="110">
        <v>0</v>
      </c>
      <c r="K1619" s="110">
        <v>0</v>
      </c>
      <c r="L1619" s="110">
        <v>0</v>
      </c>
      <c r="M1619" s="110">
        <v>0</v>
      </c>
      <c r="N1619" s="110">
        <v>0</v>
      </c>
    </row>
    <row r="1620" spans="1:14" x14ac:dyDescent="0.25">
      <c r="A1620">
        <v>260315</v>
      </c>
      <c r="B1620" t="s">
        <v>5525</v>
      </c>
      <c r="C1620" s="74">
        <v>917</v>
      </c>
      <c r="D1620" t="s">
        <v>501</v>
      </c>
      <c r="E1620" t="s">
        <v>7543</v>
      </c>
      <c r="F1620" t="s">
        <v>7541</v>
      </c>
      <c r="G1620" t="s">
        <v>6505</v>
      </c>
      <c r="H1620" t="s">
        <v>7544</v>
      </c>
      <c r="I1620" s="110">
        <v>0</v>
      </c>
      <c r="J1620" s="110">
        <v>0</v>
      </c>
      <c r="K1620" s="110">
        <v>0</v>
      </c>
      <c r="L1620" s="110">
        <v>0</v>
      </c>
      <c r="M1620" s="110">
        <v>0</v>
      </c>
      <c r="N1620" s="110">
        <v>0</v>
      </c>
    </row>
    <row r="1621" spans="1:14" x14ac:dyDescent="0.25">
      <c r="A1621">
        <v>260316</v>
      </c>
      <c r="B1621" t="s">
        <v>5525</v>
      </c>
      <c r="C1621" s="74">
        <v>17</v>
      </c>
      <c r="D1621" t="s">
        <v>7545</v>
      </c>
      <c r="E1621" t="s">
        <v>4462</v>
      </c>
      <c r="F1621" t="s">
        <v>7546</v>
      </c>
      <c r="G1621" t="s">
        <v>6505</v>
      </c>
      <c r="H1621" t="s">
        <v>7547</v>
      </c>
      <c r="I1621" s="110">
        <v>0</v>
      </c>
      <c r="J1621" s="110">
        <v>0</v>
      </c>
      <c r="K1621" s="110">
        <v>0</v>
      </c>
      <c r="L1621" s="110">
        <v>0</v>
      </c>
      <c r="M1621" s="110">
        <v>0</v>
      </c>
      <c r="N1621" s="110">
        <v>0</v>
      </c>
    </row>
    <row r="1622" spans="1:14" x14ac:dyDescent="0.25">
      <c r="A1622">
        <v>260317</v>
      </c>
      <c r="B1622" t="s">
        <v>5525</v>
      </c>
      <c r="C1622" s="74">
        <v>17</v>
      </c>
      <c r="D1622" t="s">
        <v>501</v>
      </c>
      <c r="E1622" t="s">
        <v>2088</v>
      </c>
      <c r="F1622" t="s">
        <v>2089</v>
      </c>
      <c r="G1622" t="s">
        <v>6505</v>
      </c>
      <c r="H1622" t="s">
        <v>2090</v>
      </c>
      <c r="I1622" s="110">
        <v>500</v>
      </c>
      <c r="J1622" s="110">
        <v>0</v>
      </c>
      <c r="K1622" s="110">
        <v>220</v>
      </c>
      <c r="L1622" s="110">
        <v>170</v>
      </c>
      <c r="M1622" s="110">
        <v>192.36</v>
      </c>
      <c r="N1622" s="110">
        <v>0</v>
      </c>
    </row>
    <row r="1623" spans="1:14" x14ac:dyDescent="0.25">
      <c r="A1623">
        <v>260319</v>
      </c>
      <c r="B1623" t="s">
        <v>5525</v>
      </c>
      <c r="C1623" s="74">
        <v>17</v>
      </c>
      <c r="D1623" t="s">
        <v>2091</v>
      </c>
      <c r="E1623" t="s">
        <v>2092</v>
      </c>
      <c r="F1623" t="s">
        <v>2093</v>
      </c>
      <c r="G1623" t="s">
        <v>6505</v>
      </c>
      <c r="H1623" t="s">
        <v>2094</v>
      </c>
      <c r="I1623" s="110">
        <v>500</v>
      </c>
      <c r="J1623" s="110">
        <v>0</v>
      </c>
      <c r="K1623" s="110">
        <v>470</v>
      </c>
      <c r="L1623" s="110">
        <v>325</v>
      </c>
      <c r="M1623" s="110">
        <v>0</v>
      </c>
      <c r="N1623" s="110">
        <v>475</v>
      </c>
    </row>
    <row r="1624" spans="1:14" x14ac:dyDescent="0.25">
      <c r="A1624">
        <v>260321</v>
      </c>
      <c r="B1624" t="s">
        <v>5525</v>
      </c>
      <c r="C1624" s="74">
        <v>17</v>
      </c>
      <c r="D1624" t="s">
        <v>7548</v>
      </c>
      <c r="E1624" t="s">
        <v>7549</v>
      </c>
      <c r="F1624" t="s">
        <v>7550</v>
      </c>
      <c r="G1624" t="s">
        <v>6505</v>
      </c>
      <c r="H1624" t="s">
        <v>7551</v>
      </c>
      <c r="I1624" s="110">
        <v>0</v>
      </c>
      <c r="J1624" s="110">
        <v>0</v>
      </c>
      <c r="K1624" s="110">
        <v>0</v>
      </c>
      <c r="L1624" s="110">
        <v>0</v>
      </c>
      <c r="M1624" s="110">
        <v>0</v>
      </c>
      <c r="N1624" s="110">
        <v>0</v>
      </c>
    </row>
    <row r="1625" spans="1:14" x14ac:dyDescent="0.25">
      <c r="A1625">
        <v>260325</v>
      </c>
      <c r="B1625" t="s">
        <v>5525</v>
      </c>
      <c r="C1625" s="74">
        <v>17</v>
      </c>
      <c r="D1625" t="s">
        <v>501</v>
      </c>
      <c r="E1625" t="s">
        <v>7552</v>
      </c>
      <c r="F1625" t="s">
        <v>7553</v>
      </c>
      <c r="G1625" t="s">
        <v>6505</v>
      </c>
      <c r="H1625" t="s">
        <v>7554</v>
      </c>
      <c r="I1625" s="110">
        <v>0</v>
      </c>
      <c r="J1625" s="110">
        <v>0</v>
      </c>
      <c r="K1625" s="110">
        <v>0</v>
      </c>
      <c r="L1625" s="110">
        <v>0</v>
      </c>
      <c r="M1625" s="110">
        <v>0</v>
      </c>
      <c r="N1625" s="110">
        <v>0</v>
      </c>
    </row>
    <row r="1626" spans="1:14" x14ac:dyDescent="0.25">
      <c r="A1626">
        <v>260327</v>
      </c>
      <c r="B1626" t="s">
        <v>5525</v>
      </c>
      <c r="C1626" s="74">
        <v>17</v>
      </c>
      <c r="D1626" t="s">
        <v>501</v>
      </c>
      <c r="E1626" t="s">
        <v>2095</v>
      </c>
      <c r="F1626" t="s">
        <v>2096</v>
      </c>
      <c r="G1626" t="s">
        <v>6505</v>
      </c>
      <c r="H1626" t="s">
        <v>2097</v>
      </c>
      <c r="I1626" s="110">
        <v>0</v>
      </c>
      <c r="J1626" s="110">
        <v>0</v>
      </c>
      <c r="K1626" s="110">
        <v>152.4</v>
      </c>
      <c r="L1626" s="110">
        <v>121.25</v>
      </c>
      <c r="M1626" s="110">
        <v>0</v>
      </c>
      <c r="N1626" s="110">
        <v>0</v>
      </c>
    </row>
    <row r="1627" spans="1:14" x14ac:dyDescent="0.25">
      <c r="A1627">
        <v>260330</v>
      </c>
      <c r="B1627" t="s">
        <v>5525</v>
      </c>
      <c r="C1627" s="74">
        <v>17</v>
      </c>
      <c r="D1627" t="s">
        <v>501</v>
      </c>
      <c r="E1627" t="s">
        <v>2098</v>
      </c>
      <c r="F1627" t="s">
        <v>2099</v>
      </c>
      <c r="G1627" t="s">
        <v>6505</v>
      </c>
      <c r="H1627" t="s">
        <v>2100</v>
      </c>
      <c r="I1627" s="110">
        <v>7794.3</v>
      </c>
      <c r="J1627" s="110">
        <v>0</v>
      </c>
      <c r="K1627" s="110">
        <v>745</v>
      </c>
      <c r="L1627" s="110">
        <v>680</v>
      </c>
      <c r="M1627" s="110">
        <v>0</v>
      </c>
      <c r="N1627" s="110">
        <v>370</v>
      </c>
    </row>
    <row r="1628" spans="1:14" x14ac:dyDescent="0.25">
      <c r="A1628">
        <v>260332</v>
      </c>
      <c r="B1628" t="s">
        <v>5525</v>
      </c>
      <c r="C1628" s="74">
        <v>17</v>
      </c>
      <c r="D1628" t="s">
        <v>2101</v>
      </c>
      <c r="E1628" t="s">
        <v>2102</v>
      </c>
      <c r="F1628" t="s">
        <v>2103</v>
      </c>
      <c r="G1628" t="s">
        <v>6505</v>
      </c>
      <c r="H1628" t="s">
        <v>2104</v>
      </c>
      <c r="I1628" s="110">
        <v>0</v>
      </c>
      <c r="J1628" s="110">
        <v>68.06</v>
      </c>
      <c r="K1628" s="110">
        <v>52</v>
      </c>
      <c r="L1628" s="110">
        <v>60</v>
      </c>
      <c r="M1628" s="110">
        <v>0</v>
      </c>
      <c r="N1628" s="110">
        <v>0</v>
      </c>
    </row>
    <row r="1629" spans="1:14" x14ac:dyDescent="0.25">
      <c r="A1629">
        <v>260335</v>
      </c>
      <c r="B1629" t="s">
        <v>5525</v>
      </c>
      <c r="C1629" s="74">
        <v>17</v>
      </c>
      <c r="D1629" t="s">
        <v>501</v>
      </c>
      <c r="E1629" t="s">
        <v>7555</v>
      </c>
      <c r="F1629" t="s">
        <v>7556</v>
      </c>
      <c r="G1629" t="s">
        <v>6505</v>
      </c>
      <c r="H1629" t="s">
        <v>7557</v>
      </c>
      <c r="I1629" s="110">
        <v>0</v>
      </c>
      <c r="J1629" s="110">
        <v>0</v>
      </c>
      <c r="K1629" s="110">
        <v>0</v>
      </c>
      <c r="L1629" s="110">
        <v>0</v>
      </c>
      <c r="M1629" s="110">
        <v>0</v>
      </c>
      <c r="N1629" s="110">
        <v>0</v>
      </c>
    </row>
    <row r="1630" spans="1:14" x14ac:dyDescent="0.25">
      <c r="A1630">
        <v>260337</v>
      </c>
      <c r="B1630" t="s">
        <v>5525</v>
      </c>
      <c r="C1630" s="74">
        <v>17</v>
      </c>
      <c r="D1630" t="s">
        <v>7558</v>
      </c>
      <c r="E1630" t="s">
        <v>7559</v>
      </c>
      <c r="F1630" t="s">
        <v>7560</v>
      </c>
      <c r="G1630" t="s">
        <v>6505</v>
      </c>
      <c r="H1630" t="s">
        <v>7561</v>
      </c>
      <c r="I1630" s="110">
        <v>0</v>
      </c>
      <c r="J1630" s="110">
        <v>0</v>
      </c>
      <c r="K1630" s="110">
        <v>0</v>
      </c>
      <c r="L1630" s="110">
        <v>0</v>
      </c>
      <c r="M1630" s="110">
        <v>0</v>
      </c>
      <c r="N1630" s="110">
        <v>0</v>
      </c>
    </row>
    <row r="1631" spans="1:14" x14ac:dyDescent="0.25">
      <c r="A1631">
        <v>260339</v>
      </c>
      <c r="B1631" t="s">
        <v>5525</v>
      </c>
      <c r="C1631" s="74">
        <v>17</v>
      </c>
      <c r="D1631" t="s">
        <v>501</v>
      </c>
      <c r="E1631" t="s">
        <v>642</v>
      </c>
      <c r="F1631" t="s">
        <v>2105</v>
      </c>
      <c r="G1631" t="s">
        <v>6505</v>
      </c>
      <c r="H1631" t="s">
        <v>2106</v>
      </c>
      <c r="I1631" s="110">
        <v>900</v>
      </c>
      <c r="J1631" s="110">
        <v>0</v>
      </c>
      <c r="K1631" s="110">
        <v>160</v>
      </c>
      <c r="L1631" s="110">
        <v>150</v>
      </c>
      <c r="M1631" s="110">
        <v>120</v>
      </c>
      <c r="N1631" s="110">
        <v>105</v>
      </c>
    </row>
    <row r="1632" spans="1:14" x14ac:dyDescent="0.25">
      <c r="A1632">
        <v>260340</v>
      </c>
      <c r="B1632" t="s">
        <v>5525</v>
      </c>
      <c r="C1632" s="74">
        <v>17</v>
      </c>
      <c r="D1632" t="s">
        <v>867</v>
      </c>
      <c r="E1632" t="s">
        <v>2107</v>
      </c>
      <c r="F1632" t="s">
        <v>2105</v>
      </c>
      <c r="G1632" t="s">
        <v>6505</v>
      </c>
      <c r="H1632" t="s">
        <v>2108</v>
      </c>
      <c r="I1632" s="110">
        <v>120</v>
      </c>
      <c r="J1632" s="110">
        <v>263</v>
      </c>
      <c r="K1632" s="110">
        <v>100</v>
      </c>
      <c r="L1632" s="110">
        <v>0</v>
      </c>
      <c r="M1632" s="110">
        <v>0</v>
      </c>
      <c r="N1632" s="110">
        <v>0</v>
      </c>
    </row>
    <row r="1633" spans="1:14" x14ac:dyDescent="0.25">
      <c r="A1633">
        <v>260341</v>
      </c>
      <c r="B1633" t="s">
        <v>5525</v>
      </c>
      <c r="C1633" s="74">
        <v>17</v>
      </c>
      <c r="D1633" t="s">
        <v>7562</v>
      </c>
      <c r="E1633" t="s">
        <v>7563</v>
      </c>
      <c r="F1633" t="s">
        <v>7564</v>
      </c>
      <c r="G1633" t="s">
        <v>6505</v>
      </c>
      <c r="H1633" t="s">
        <v>7565</v>
      </c>
      <c r="I1633" s="110">
        <v>0</v>
      </c>
      <c r="J1633" s="110">
        <v>0</v>
      </c>
      <c r="K1633" s="110">
        <v>0</v>
      </c>
      <c r="L1633" s="110">
        <v>0</v>
      </c>
      <c r="M1633" s="110">
        <v>0</v>
      </c>
      <c r="N1633" s="110">
        <v>0</v>
      </c>
    </row>
    <row r="1634" spans="1:14" x14ac:dyDescent="0.25">
      <c r="A1634">
        <v>260342</v>
      </c>
      <c r="B1634" t="s">
        <v>5525</v>
      </c>
      <c r="C1634" s="74">
        <v>17</v>
      </c>
      <c r="D1634" t="s">
        <v>501</v>
      </c>
      <c r="E1634" t="s">
        <v>2109</v>
      </c>
      <c r="F1634" t="s">
        <v>2110</v>
      </c>
      <c r="G1634" t="s">
        <v>6505</v>
      </c>
      <c r="H1634" t="s">
        <v>2111</v>
      </c>
      <c r="I1634" s="110">
        <v>3181.45</v>
      </c>
      <c r="J1634" s="110">
        <v>198</v>
      </c>
      <c r="K1634" s="110">
        <v>197</v>
      </c>
      <c r="L1634" s="110">
        <v>137</v>
      </c>
      <c r="M1634" s="110">
        <v>331</v>
      </c>
      <c r="N1634" s="110">
        <v>13</v>
      </c>
    </row>
    <row r="1635" spans="1:14" x14ac:dyDescent="0.25">
      <c r="A1635">
        <v>260343</v>
      </c>
      <c r="B1635" t="s">
        <v>5525</v>
      </c>
      <c r="C1635" s="74">
        <v>17</v>
      </c>
      <c r="D1635" t="s">
        <v>7566</v>
      </c>
      <c r="E1635" t="s">
        <v>7567</v>
      </c>
      <c r="F1635" t="s">
        <v>7538</v>
      </c>
      <c r="G1635" t="s">
        <v>6505</v>
      </c>
      <c r="H1635" t="s">
        <v>7568</v>
      </c>
      <c r="I1635" s="110">
        <v>0</v>
      </c>
      <c r="J1635" s="110">
        <v>0</v>
      </c>
      <c r="K1635" s="110">
        <v>0</v>
      </c>
      <c r="L1635" s="110">
        <v>0</v>
      </c>
      <c r="M1635" s="110">
        <v>0</v>
      </c>
      <c r="N1635" s="110">
        <v>0</v>
      </c>
    </row>
    <row r="1636" spans="1:14" x14ac:dyDescent="0.25">
      <c r="A1636">
        <v>260344</v>
      </c>
      <c r="B1636" t="s">
        <v>5525</v>
      </c>
      <c r="C1636" s="74">
        <v>17</v>
      </c>
      <c r="D1636" t="s">
        <v>7569</v>
      </c>
      <c r="E1636" t="s">
        <v>7570</v>
      </c>
      <c r="F1636" t="s">
        <v>4915</v>
      </c>
      <c r="G1636" t="s">
        <v>6505</v>
      </c>
      <c r="H1636" t="s">
        <v>7571</v>
      </c>
      <c r="I1636" s="110">
        <v>100</v>
      </c>
      <c r="J1636" s="110">
        <v>0</v>
      </c>
      <c r="K1636" s="110">
        <v>0</v>
      </c>
      <c r="L1636" s="110">
        <v>0</v>
      </c>
      <c r="M1636" s="110">
        <v>0</v>
      </c>
      <c r="N1636" s="110">
        <v>0</v>
      </c>
    </row>
    <row r="1637" spans="1:14" x14ac:dyDescent="0.25">
      <c r="A1637">
        <v>260345</v>
      </c>
      <c r="B1637" t="s">
        <v>5525</v>
      </c>
      <c r="C1637" s="74">
        <v>17</v>
      </c>
      <c r="D1637" t="s">
        <v>7572</v>
      </c>
      <c r="E1637" t="s">
        <v>7573</v>
      </c>
      <c r="F1637" t="s">
        <v>4915</v>
      </c>
      <c r="G1637" t="s">
        <v>6505</v>
      </c>
      <c r="H1637" t="s">
        <v>7574</v>
      </c>
      <c r="I1637" s="110">
        <v>0</v>
      </c>
      <c r="J1637" s="110">
        <v>0</v>
      </c>
      <c r="K1637" s="110">
        <v>0</v>
      </c>
      <c r="L1637" s="110">
        <v>0</v>
      </c>
      <c r="M1637" s="110">
        <v>0</v>
      </c>
      <c r="N1637" s="110">
        <v>0</v>
      </c>
    </row>
    <row r="1638" spans="1:14" x14ac:dyDescent="0.25">
      <c r="A1638">
        <v>260346</v>
      </c>
      <c r="B1638" t="s">
        <v>5525</v>
      </c>
      <c r="C1638" s="74">
        <v>17</v>
      </c>
      <c r="D1638" t="s">
        <v>501</v>
      </c>
      <c r="E1638" t="s">
        <v>2112</v>
      </c>
      <c r="F1638" t="s">
        <v>2113</v>
      </c>
      <c r="G1638" t="s">
        <v>6505</v>
      </c>
      <c r="H1638" t="s">
        <v>195</v>
      </c>
      <c r="I1638" s="110">
        <v>0</v>
      </c>
      <c r="J1638" s="110">
        <v>0</v>
      </c>
      <c r="K1638" s="110">
        <v>97</v>
      </c>
      <c r="L1638" s="110">
        <v>143.5</v>
      </c>
      <c r="M1638" s="110">
        <v>0</v>
      </c>
      <c r="N1638" s="110">
        <v>0</v>
      </c>
    </row>
    <row r="1639" spans="1:14" x14ac:dyDescent="0.25">
      <c r="A1639">
        <v>260347</v>
      </c>
      <c r="B1639" t="s">
        <v>5525</v>
      </c>
      <c r="C1639" s="74">
        <v>17</v>
      </c>
      <c r="D1639" t="s">
        <v>501</v>
      </c>
      <c r="E1639" t="s">
        <v>2114</v>
      </c>
      <c r="F1639" t="s">
        <v>837</v>
      </c>
      <c r="G1639" t="s">
        <v>6505</v>
      </c>
      <c r="H1639" t="s">
        <v>2115</v>
      </c>
      <c r="I1639" s="110">
        <v>600</v>
      </c>
      <c r="J1639" s="110">
        <v>0</v>
      </c>
      <c r="K1639" s="110">
        <v>13</v>
      </c>
      <c r="L1639" s="110">
        <v>14</v>
      </c>
      <c r="M1639" s="110">
        <v>25</v>
      </c>
      <c r="N1639" s="110">
        <v>35</v>
      </c>
    </row>
    <row r="1640" spans="1:14" x14ac:dyDescent="0.25">
      <c r="A1640">
        <v>260348</v>
      </c>
      <c r="B1640" t="s">
        <v>5525</v>
      </c>
      <c r="C1640" s="74">
        <v>17</v>
      </c>
      <c r="D1640" t="s">
        <v>2116</v>
      </c>
      <c r="E1640" t="s">
        <v>2117</v>
      </c>
      <c r="F1640" t="s">
        <v>837</v>
      </c>
      <c r="G1640" t="s">
        <v>6505</v>
      </c>
      <c r="H1640" t="s">
        <v>2118</v>
      </c>
      <c r="I1640" s="110">
        <v>0</v>
      </c>
      <c r="J1640" s="110">
        <v>0</v>
      </c>
      <c r="K1640" s="110">
        <v>0</v>
      </c>
      <c r="L1640" s="110">
        <v>0</v>
      </c>
      <c r="M1640" s="110">
        <v>0</v>
      </c>
      <c r="N1640" s="110">
        <v>25</v>
      </c>
    </row>
    <row r="1641" spans="1:14" x14ac:dyDescent="0.25">
      <c r="A1641">
        <v>260354</v>
      </c>
      <c r="B1641" t="s">
        <v>5525</v>
      </c>
      <c r="C1641" s="74">
        <v>17</v>
      </c>
      <c r="D1641" t="s">
        <v>2863</v>
      </c>
      <c r="E1641" t="s">
        <v>7575</v>
      </c>
      <c r="F1641" t="s">
        <v>2865</v>
      </c>
      <c r="G1641" t="s">
        <v>6505</v>
      </c>
      <c r="H1641" t="s">
        <v>7576</v>
      </c>
      <c r="I1641" s="110">
        <v>0</v>
      </c>
      <c r="J1641" s="110">
        <v>0</v>
      </c>
      <c r="K1641" s="110">
        <v>0</v>
      </c>
      <c r="L1641" s="110">
        <v>0</v>
      </c>
      <c r="M1641" s="110">
        <v>0</v>
      </c>
      <c r="N1641" s="110">
        <v>0</v>
      </c>
    </row>
    <row r="1642" spans="1:14" x14ac:dyDescent="0.25">
      <c r="A1642">
        <v>260357</v>
      </c>
      <c r="B1642" t="s">
        <v>5525</v>
      </c>
      <c r="C1642" s="74">
        <v>17</v>
      </c>
      <c r="D1642" t="s">
        <v>7577</v>
      </c>
      <c r="E1642" t="s">
        <v>7578</v>
      </c>
      <c r="F1642" t="s">
        <v>7579</v>
      </c>
      <c r="G1642" t="s">
        <v>6505</v>
      </c>
      <c r="H1642" t="s">
        <v>7580</v>
      </c>
      <c r="I1642" s="110">
        <v>0</v>
      </c>
      <c r="J1642" s="110">
        <v>0</v>
      </c>
      <c r="K1642" s="110">
        <v>0</v>
      </c>
      <c r="L1642" s="110">
        <v>0</v>
      </c>
      <c r="M1642" s="110">
        <v>0</v>
      </c>
      <c r="N1642" s="110">
        <v>0</v>
      </c>
    </row>
    <row r="1643" spans="1:14" x14ac:dyDescent="0.25">
      <c r="A1643">
        <v>260361</v>
      </c>
      <c r="B1643" t="s">
        <v>5521</v>
      </c>
      <c r="C1643" s="74">
        <v>37</v>
      </c>
      <c r="D1643" t="s">
        <v>501</v>
      </c>
      <c r="E1643" t="s">
        <v>4851</v>
      </c>
      <c r="F1643" t="s">
        <v>4852</v>
      </c>
      <c r="G1643" t="s">
        <v>6505</v>
      </c>
      <c r="H1643" t="s">
        <v>4853</v>
      </c>
      <c r="I1643" s="110">
        <v>2400</v>
      </c>
      <c r="J1643" s="110">
        <v>0</v>
      </c>
      <c r="K1643" s="110">
        <v>218</v>
      </c>
      <c r="L1643" s="110">
        <v>147</v>
      </c>
      <c r="M1643" s="110">
        <v>0</v>
      </c>
      <c r="N1643" s="110">
        <v>1310</v>
      </c>
    </row>
    <row r="1644" spans="1:14" x14ac:dyDescent="0.25">
      <c r="A1644">
        <v>340008</v>
      </c>
      <c r="B1644" t="s">
        <v>5527</v>
      </c>
      <c r="C1644" s="74">
        <v>21</v>
      </c>
      <c r="D1644" t="s">
        <v>7581</v>
      </c>
      <c r="F1644" t="s">
        <v>7582</v>
      </c>
      <c r="G1644" t="s">
        <v>96</v>
      </c>
      <c r="H1644" t="s">
        <v>7583</v>
      </c>
      <c r="I1644" s="110">
        <v>0</v>
      </c>
      <c r="J1644" s="110">
        <v>0</v>
      </c>
      <c r="K1644" s="110">
        <v>0</v>
      </c>
      <c r="L1644" s="110">
        <v>0</v>
      </c>
      <c r="M1644" s="110">
        <v>0</v>
      </c>
      <c r="N1644" s="110">
        <v>0</v>
      </c>
    </row>
    <row r="1645" spans="1:14" x14ac:dyDescent="0.25">
      <c r="A1645">
        <v>260363</v>
      </c>
      <c r="B1645" t="s">
        <v>5525</v>
      </c>
      <c r="C1645" s="74">
        <v>17</v>
      </c>
      <c r="D1645" t="s">
        <v>501</v>
      </c>
      <c r="E1645" t="s">
        <v>2119</v>
      </c>
      <c r="F1645" t="s">
        <v>2120</v>
      </c>
      <c r="G1645" t="s">
        <v>6505</v>
      </c>
      <c r="H1645" t="s">
        <v>2121</v>
      </c>
      <c r="I1645" s="110">
        <v>3525</v>
      </c>
      <c r="J1645" s="110">
        <v>0</v>
      </c>
      <c r="K1645" s="110">
        <v>0</v>
      </c>
      <c r="L1645" s="110">
        <v>0</v>
      </c>
      <c r="M1645" s="110">
        <v>0</v>
      </c>
      <c r="N1645" s="110">
        <v>0</v>
      </c>
    </row>
    <row r="1646" spans="1:14" x14ac:dyDescent="0.25">
      <c r="A1646">
        <v>260364</v>
      </c>
      <c r="B1646" t="s">
        <v>5521</v>
      </c>
      <c r="C1646" s="74">
        <v>37</v>
      </c>
      <c r="D1646" t="s">
        <v>501</v>
      </c>
      <c r="E1646" t="s">
        <v>7584</v>
      </c>
      <c r="F1646" t="s">
        <v>7585</v>
      </c>
      <c r="G1646" t="s">
        <v>6505</v>
      </c>
      <c r="H1646" t="s">
        <v>7586</v>
      </c>
      <c r="I1646" s="110">
        <v>0</v>
      </c>
      <c r="J1646" s="110">
        <v>0</v>
      </c>
      <c r="K1646" s="110">
        <v>0</v>
      </c>
      <c r="L1646" s="110">
        <v>0</v>
      </c>
      <c r="M1646" s="110">
        <v>0</v>
      </c>
      <c r="N1646" s="110">
        <v>0</v>
      </c>
    </row>
    <row r="1647" spans="1:14" x14ac:dyDescent="0.25">
      <c r="A1647">
        <v>260366</v>
      </c>
      <c r="B1647" t="s">
        <v>5525</v>
      </c>
      <c r="C1647" s="74">
        <v>17</v>
      </c>
      <c r="D1647" t="s">
        <v>501</v>
      </c>
      <c r="E1647" t="s">
        <v>2122</v>
      </c>
      <c r="F1647" t="s">
        <v>2123</v>
      </c>
      <c r="G1647" t="s">
        <v>6505</v>
      </c>
      <c r="H1647" t="s">
        <v>2124</v>
      </c>
      <c r="I1647" s="110">
        <v>2256.64</v>
      </c>
      <c r="J1647" s="110">
        <v>0</v>
      </c>
      <c r="K1647" s="110">
        <v>505</v>
      </c>
      <c r="L1647" s="110">
        <v>280</v>
      </c>
      <c r="M1647" s="110">
        <v>0</v>
      </c>
      <c r="N1647" s="110">
        <v>0</v>
      </c>
    </row>
    <row r="1648" spans="1:14" x14ac:dyDescent="0.25">
      <c r="A1648">
        <v>340010</v>
      </c>
      <c r="B1648" t="s">
        <v>5527</v>
      </c>
      <c r="C1648" s="74">
        <v>21</v>
      </c>
      <c r="D1648" t="s">
        <v>7587</v>
      </c>
      <c r="E1648" t="s">
        <v>7588</v>
      </c>
      <c r="F1648" t="s">
        <v>2365</v>
      </c>
      <c r="G1648" t="s">
        <v>96</v>
      </c>
      <c r="H1648" t="s">
        <v>7589</v>
      </c>
      <c r="I1648" s="110">
        <v>0</v>
      </c>
      <c r="J1648" s="110">
        <v>0</v>
      </c>
      <c r="K1648" s="110">
        <v>0</v>
      </c>
      <c r="L1648" s="110">
        <v>0</v>
      </c>
      <c r="M1648" s="110">
        <v>0</v>
      </c>
      <c r="N1648" s="110">
        <v>0</v>
      </c>
    </row>
    <row r="1649" spans="1:14" x14ac:dyDescent="0.25">
      <c r="A1649">
        <v>260368</v>
      </c>
      <c r="B1649" t="s">
        <v>5521</v>
      </c>
      <c r="C1649" s="74">
        <v>37</v>
      </c>
      <c r="D1649" t="s">
        <v>4854</v>
      </c>
      <c r="E1649" t="s">
        <v>4855</v>
      </c>
      <c r="F1649" t="s">
        <v>4856</v>
      </c>
      <c r="G1649" t="s">
        <v>6505</v>
      </c>
      <c r="H1649" t="s">
        <v>465</v>
      </c>
      <c r="I1649" s="110">
        <v>5898</v>
      </c>
      <c r="J1649" s="110">
        <v>59.48</v>
      </c>
      <c r="K1649" s="110">
        <v>820</v>
      </c>
      <c r="L1649" s="110">
        <v>25</v>
      </c>
      <c r="M1649" s="110">
        <v>332</v>
      </c>
      <c r="N1649" s="110">
        <v>512.25</v>
      </c>
    </row>
    <row r="1650" spans="1:14" x14ac:dyDescent="0.25">
      <c r="A1650">
        <v>260370</v>
      </c>
      <c r="B1650" t="s">
        <v>5525</v>
      </c>
      <c r="C1650" s="74">
        <v>17</v>
      </c>
      <c r="D1650" t="s">
        <v>501</v>
      </c>
      <c r="E1650" t="s">
        <v>1034</v>
      </c>
      <c r="F1650" t="s">
        <v>2125</v>
      </c>
      <c r="G1650" t="s">
        <v>6505</v>
      </c>
      <c r="H1650" t="s">
        <v>2126</v>
      </c>
      <c r="I1650" s="110">
        <v>3772.99</v>
      </c>
      <c r="J1650" s="110">
        <v>65</v>
      </c>
      <c r="K1650" s="110">
        <v>170</v>
      </c>
      <c r="L1650" s="110">
        <v>52</v>
      </c>
      <c r="M1650" s="110">
        <v>0</v>
      </c>
      <c r="N1650" s="110">
        <v>0</v>
      </c>
    </row>
    <row r="1651" spans="1:14" x14ac:dyDescent="0.25">
      <c r="A1651">
        <v>260372</v>
      </c>
      <c r="B1651" t="s">
        <v>5525</v>
      </c>
      <c r="C1651" s="74">
        <v>17</v>
      </c>
      <c r="D1651" t="s">
        <v>2127</v>
      </c>
      <c r="E1651" t="s">
        <v>2128</v>
      </c>
      <c r="F1651" t="s">
        <v>1176</v>
      </c>
      <c r="G1651" t="s">
        <v>6505</v>
      </c>
      <c r="H1651" t="s">
        <v>2129</v>
      </c>
      <c r="I1651" s="110">
        <v>2766.4</v>
      </c>
      <c r="J1651" s="110">
        <v>0</v>
      </c>
      <c r="K1651" s="110">
        <v>0</v>
      </c>
      <c r="L1651" s="110">
        <v>0</v>
      </c>
      <c r="M1651" s="110">
        <v>0</v>
      </c>
      <c r="N1651" s="110">
        <v>0</v>
      </c>
    </row>
    <row r="1652" spans="1:14" x14ac:dyDescent="0.25">
      <c r="A1652">
        <v>260374</v>
      </c>
      <c r="B1652" t="s">
        <v>5525</v>
      </c>
      <c r="C1652" s="74">
        <v>17</v>
      </c>
      <c r="D1652" t="s">
        <v>7590</v>
      </c>
      <c r="E1652" t="s">
        <v>7591</v>
      </c>
      <c r="F1652" t="s">
        <v>7592</v>
      </c>
      <c r="G1652" t="s">
        <v>6505</v>
      </c>
      <c r="H1652" t="s">
        <v>7593</v>
      </c>
      <c r="I1652" s="110">
        <v>0</v>
      </c>
      <c r="J1652" s="110">
        <v>0</v>
      </c>
      <c r="K1652" s="110">
        <v>0</v>
      </c>
      <c r="L1652" s="110">
        <v>0</v>
      </c>
      <c r="M1652" s="110">
        <v>0</v>
      </c>
      <c r="N1652" s="110">
        <v>0</v>
      </c>
    </row>
    <row r="1653" spans="1:14" x14ac:dyDescent="0.25">
      <c r="A1653">
        <v>260375</v>
      </c>
      <c r="B1653" t="s">
        <v>5525</v>
      </c>
      <c r="C1653" s="74">
        <v>17</v>
      </c>
      <c r="D1653" t="s">
        <v>501</v>
      </c>
      <c r="E1653" t="s">
        <v>2130</v>
      </c>
      <c r="F1653" t="s">
        <v>2131</v>
      </c>
      <c r="G1653" t="s">
        <v>6505</v>
      </c>
      <c r="H1653" t="s">
        <v>2132</v>
      </c>
      <c r="I1653" s="110">
        <v>0</v>
      </c>
      <c r="J1653" s="110">
        <v>0</v>
      </c>
      <c r="K1653" s="110">
        <v>20</v>
      </c>
      <c r="L1653" s="110">
        <v>0</v>
      </c>
      <c r="M1653" s="110">
        <v>0</v>
      </c>
      <c r="N1653" s="110">
        <v>0</v>
      </c>
    </row>
    <row r="1654" spans="1:14" x14ac:dyDescent="0.25">
      <c r="A1654">
        <v>260378</v>
      </c>
      <c r="B1654" t="s">
        <v>5525</v>
      </c>
      <c r="C1654" s="74">
        <v>17</v>
      </c>
      <c r="D1654" t="s">
        <v>2133</v>
      </c>
      <c r="E1654" t="s">
        <v>2134</v>
      </c>
      <c r="F1654" t="s">
        <v>2135</v>
      </c>
      <c r="G1654" t="s">
        <v>6505</v>
      </c>
      <c r="H1654" t="s">
        <v>2136</v>
      </c>
      <c r="I1654" s="110">
        <v>200</v>
      </c>
      <c r="J1654" s="110">
        <v>0</v>
      </c>
      <c r="K1654" s="110">
        <v>543</v>
      </c>
      <c r="L1654" s="110">
        <v>0</v>
      </c>
      <c r="M1654" s="110">
        <v>265</v>
      </c>
      <c r="N1654" s="110">
        <v>235</v>
      </c>
    </row>
    <row r="1655" spans="1:14" x14ac:dyDescent="0.25">
      <c r="A1655">
        <v>260379</v>
      </c>
      <c r="B1655" t="s">
        <v>5525</v>
      </c>
      <c r="C1655" s="74">
        <v>17</v>
      </c>
      <c r="D1655" t="s">
        <v>501</v>
      </c>
      <c r="E1655" t="s">
        <v>2137</v>
      </c>
      <c r="F1655" t="s">
        <v>1852</v>
      </c>
      <c r="G1655" t="s">
        <v>6505</v>
      </c>
      <c r="H1655" t="s">
        <v>196</v>
      </c>
      <c r="I1655" s="110">
        <v>2000</v>
      </c>
      <c r="J1655" s="110">
        <v>0</v>
      </c>
      <c r="K1655" s="110">
        <v>100</v>
      </c>
      <c r="L1655" s="110">
        <v>310</v>
      </c>
      <c r="M1655" s="110">
        <v>0</v>
      </c>
      <c r="N1655" s="110">
        <v>0</v>
      </c>
    </row>
    <row r="1656" spans="1:14" x14ac:dyDescent="0.25">
      <c r="A1656">
        <v>260381</v>
      </c>
      <c r="B1656" t="s">
        <v>5525</v>
      </c>
      <c r="C1656" s="74">
        <v>17</v>
      </c>
      <c r="D1656" t="s">
        <v>7594</v>
      </c>
      <c r="E1656" t="s">
        <v>7595</v>
      </c>
      <c r="F1656" t="s">
        <v>1852</v>
      </c>
      <c r="G1656" t="s">
        <v>6505</v>
      </c>
      <c r="H1656" t="s">
        <v>7596</v>
      </c>
      <c r="I1656" s="110">
        <v>0</v>
      </c>
      <c r="J1656" s="110">
        <v>0</v>
      </c>
      <c r="K1656" s="110">
        <v>0</v>
      </c>
      <c r="L1656" s="110">
        <v>0</v>
      </c>
      <c r="M1656" s="110">
        <v>0</v>
      </c>
      <c r="N1656" s="110">
        <v>0</v>
      </c>
    </row>
    <row r="1657" spans="1:14" x14ac:dyDescent="0.25">
      <c r="A1657">
        <v>260382</v>
      </c>
      <c r="B1657" t="s">
        <v>5525</v>
      </c>
      <c r="C1657" s="74">
        <v>17</v>
      </c>
      <c r="D1657" t="s">
        <v>2138</v>
      </c>
      <c r="E1657" t="s">
        <v>2139</v>
      </c>
      <c r="F1657" t="s">
        <v>1852</v>
      </c>
      <c r="G1657" t="s">
        <v>6505</v>
      </c>
      <c r="H1657" t="s">
        <v>197</v>
      </c>
      <c r="I1657" s="110">
        <v>550</v>
      </c>
      <c r="J1657" s="110">
        <v>0</v>
      </c>
      <c r="K1657" s="110">
        <v>640</v>
      </c>
      <c r="L1657" s="110">
        <v>360</v>
      </c>
      <c r="M1657" s="110">
        <v>70</v>
      </c>
      <c r="N1657" s="110">
        <v>675</v>
      </c>
    </row>
    <row r="1658" spans="1:14" x14ac:dyDescent="0.25">
      <c r="A1658">
        <v>260383</v>
      </c>
      <c r="B1658" t="s">
        <v>5525</v>
      </c>
      <c r="C1658" s="74">
        <v>17</v>
      </c>
      <c r="D1658" t="s">
        <v>2140</v>
      </c>
      <c r="E1658" t="s">
        <v>2141</v>
      </c>
      <c r="F1658" t="s">
        <v>2142</v>
      </c>
      <c r="G1658" t="s">
        <v>6505</v>
      </c>
      <c r="H1658" t="s">
        <v>199</v>
      </c>
      <c r="I1658" s="110">
        <v>3750</v>
      </c>
      <c r="J1658" s="110">
        <v>150</v>
      </c>
      <c r="K1658" s="110">
        <v>321</v>
      </c>
      <c r="L1658" s="110">
        <v>230</v>
      </c>
      <c r="M1658" s="110">
        <v>425</v>
      </c>
      <c r="N1658" s="110">
        <v>380</v>
      </c>
    </row>
    <row r="1659" spans="1:14" x14ac:dyDescent="0.25">
      <c r="A1659">
        <v>260384</v>
      </c>
      <c r="B1659" t="s">
        <v>5525</v>
      </c>
      <c r="C1659" s="74">
        <v>17</v>
      </c>
      <c r="D1659" t="s">
        <v>665</v>
      </c>
      <c r="E1659" t="s">
        <v>7597</v>
      </c>
      <c r="F1659" t="s">
        <v>2142</v>
      </c>
      <c r="G1659" t="s">
        <v>6505</v>
      </c>
      <c r="H1659" t="s">
        <v>7598</v>
      </c>
      <c r="I1659" s="110">
        <v>0</v>
      </c>
      <c r="J1659" s="110">
        <v>0</v>
      </c>
      <c r="K1659" s="110">
        <v>0</v>
      </c>
      <c r="L1659" s="110">
        <v>0</v>
      </c>
      <c r="M1659" s="110">
        <v>0</v>
      </c>
      <c r="N1659" s="110">
        <v>0</v>
      </c>
    </row>
    <row r="1660" spans="1:14" x14ac:dyDescent="0.25">
      <c r="A1660">
        <v>260385</v>
      </c>
      <c r="B1660" t="s">
        <v>5525</v>
      </c>
      <c r="C1660" s="74">
        <v>17</v>
      </c>
      <c r="D1660" t="s">
        <v>2143</v>
      </c>
      <c r="E1660" t="s">
        <v>2144</v>
      </c>
      <c r="F1660" t="s">
        <v>2142</v>
      </c>
      <c r="G1660" t="s">
        <v>6505</v>
      </c>
      <c r="H1660" t="s">
        <v>2145</v>
      </c>
      <c r="I1660" s="110">
        <v>0</v>
      </c>
      <c r="J1660" s="110">
        <v>0</v>
      </c>
      <c r="K1660" s="110">
        <v>1081</v>
      </c>
      <c r="L1660" s="110">
        <v>504</v>
      </c>
      <c r="M1660" s="110">
        <v>0</v>
      </c>
      <c r="N1660" s="110">
        <v>840</v>
      </c>
    </row>
    <row r="1661" spans="1:14" x14ac:dyDescent="0.25">
      <c r="A1661">
        <v>260389</v>
      </c>
      <c r="B1661" t="s">
        <v>5525</v>
      </c>
      <c r="C1661" s="74">
        <v>17</v>
      </c>
      <c r="D1661" t="s">
        <v>2146</v>
      </c>
      <c r="E1661" t="s">
        <v>2147</v>
      </c>
      <c r="F1661" t="s">
        <v>2142</v>
      </c>
      <c r="G1661" t="s">
        <v>6505</v>
      </c>
      <c r="H1661" t="s">
        <v>2148</v>
      </c>
      <c r="I1661" s="110">
        <v>1000</v>
      </c>
      <c r="J1661" s="110">
        <v>0</v>
      </c>
      <c r="K1661" s="110">
        <v>191</v>
      </c>
      <c r="L1661" s="110">
        <v>20</v>
      </c>
      <c r="M1661" s="110">
        <v>0</v>
      </c>
      <c r="N1661" s="110">
        <v>0</v>
      </c>
    </row>
    <row r="1662" spans="1:14" x14ac:dyDescent="0.25">
      <c r="A1662">
        <v>260390</v>
      </c>
      <c r="B1662" t="s">
        <v>5525</v>
      </c>
      <c r="C1662" s="74">
        <v>17</v>
      </c>
      <c r="D1662" t="s">
        <v>4112</v>
      </c>
      <c r="E1662" t="s">
        <v>7599</v>
      </c>
      <c r="F1662" t="s">
        <v>2142</v>
      </c>
      <c r="G1662" t="s">
        <v>6505</v>
      </c>
      <c r="H1662" t="s">
        <v>7600</v>
      </c>
      <c r="I1662" s="110">
        <v>0</v>
      </c>
      <c r="J1662" s="110">
        <v>0</v>
      </c>
      <c r="K1662" s="110">
        <v>0</v>
      </c>
      <c r="L1662" s="110">
        <v>0</v>
      </c>
      <c r="M1662" s="110">
        <v>0</v>
      </c>
      <c r="N1662" s="110">
        <v>0</v>
      </c>
    </row>
    <row r="1663" spans="1:14" x14ac:dyDescent="0.25">
      <c r="A1663">
        <v>260391</v>
      </c>
      <c r="B1663" t="s">
        <v>5525</v>
      </c>
      <c r="C1663" s="74">
        <v>17</v>
      </c>
      <c r="D1663" t="s">
        <v>2149</v>
      </c>
      <c r="E1663" t="s">
        <v>2150</v>
      </c>
      <c r="F1663" t="s">
        <v>2142</v>
      </c>
      <c r="G1663" t="s">
        <v>6505</v>
      </c>
      <c r="H1663" t="s">
        <v>2151</v>
      </c>
      <c r="I1663" s="110">
        <v>893.75</v>
      </c>
      <c r="J1663" s="110">
        <v>0</v>
      </c>
      <c r="K1663" s="110">
        <v>161.30000000000001</v>
      </c>
      <c r="L1663" s="110">
        <v>81</v>
      </c>
      <c r="M1663" s="110">
        <v>0</v>
      </c>
      <c r="N1663" s="110">
        <v>0</v>
      </c>
    </row>
    <row r="1664" spans="1:14" x14ac:dyDescent="0.25">
      <c r="A1664">
        <v>260392</v>
      </c>
      <c r="B1664" t="s">
        <v>5525</v>
      </c>
      <c r="C1664" s="74">
        <v>17</v>
      </c>
      <c r="D1664" t="s">
        <v>793</v>
      </c>
      <c r="E1664" t="s">
        <v>2152</v>
      </c>
      <c r="F1664" t="s">
        <v>2142</v>
      </c>
      <c r="G1664" t="s">
        <v>6505</v>
      </c>
      <c r="H1664" t="s">
        <v>2153</v>
      </c>
      <c r="I1664" s="110">
        <v>13000</v>
      </c>
      <c r="J1664" s="110">
        <v>0</v>
      </c>
      <c r="K1664" s="110">
        <v>3015</v>
      </c>
      <c r="L1664" s="110">
        <v>1454</v>
      </c>
      <c r="M1664" s="110">
        <v>675</v>
      </c>
      <c r="N1664" s="110">
        <v>855</v>
      </c>
    </row>
    <row r="1665" spans="1:14" x14ac:dyDescent="0.25">
      <c r="A1665">
        <v>260393</v>
      </c>
      <c r="B1665" t="s">
        <v>5525</v>
      </c>
      <c r="C1665" s="74">
        <v>17</v>
      </c>
      <c r="D1665" t="s">
        <v>7601</v>
      </c>
      <c r="E1665" t="s">
        <v>7602</v>
      </c>
      <c r="F1665" t="s">
        <v>2142</v>
      </c>
      <c r="G1665" t="s">
        <v>6505</v>
      </c>
      <c r="H1665" t="s">
        <v>7603</v>
      </c>
      <c r="I1665" s="110">
        <v>0</v>
      </c>
      <c r="J1665" s="110">
        <v>0</v>
      </c>
      <c r="K1665" s="110">
        <v>0</v>
      </c>
      <c r="L1665" s="110">
        <v>0</v>
      </c>
      <c r="M1665" s="110">
        <v>0</v>
      </c>
      <c r="N1665" s="110">
        <v>0</v>
      </c>
    </row>
    <row r="1666" spans="1:14" x14ac:dyDescent="0.25">
      <c r="A1666">
        <v>260394</v>
      </c>
      <c r="B1666" t="s">
        <v>5525</v>
      </c>
      <c r="C1666" s="74">
        <v>17</v>
      </c>
      <c r="D1666" t="s">
        <v>2154</v>
      </c>
      <c r="E1666" t="s">
        <v>2155</v>
      </c>
      <c r="F1666" t="s">
        <v>2142</v>
      </c>
      <c r="G1666" t="s">
        <v>6505</v>
      </c>
      <c r="H1666" t="s">
        <v>2156</v>
      </c>
      <c r="I1666" s="110">
        <v>8200</v>
      </c>
      <c r="J1666" s="110">
        <v>250</v>
      </c>
      <c r="K1666" s="110">
        <v>1133</v>
      </c>
      <c r="L1666" s="110">
        <v>985</v>
      </c>
      <c r="M1666" s="110">
        <v>110</v>
      </c>
      <c r="N1666" s="110">
        <v>1502</v>
      </c>
    </row>
    <row r="1667" spans="1:14" x14ac:dyDescent="0.25">
      <c r="A1667">
        <v>260395</v>
      </c>
      <c r="B1667" t="s">
        <v>5525</v>
      </c>
      <c r="C1667" s="74">
        <v>17</v>
      </c>
      <c r="D1667" t="s">
        <v>501</v>
      </c>
      <c r="E1667" t="s">
        <v>2157</v>
      </c>
      <c r="F1667" t="s">
        <v>2158</v>
      </c>
      <c r="G1667" t="s">
        <v>6505</v>
      </c>
      <c r="H1667" t="s">
        <v>2159</v>
      </c>
      <c r="I1667" s="110">
        <v>0</v>
      </c>
      <c r="J1667" s="110">
        <v>0</v>
      </c>
      <c r="K1667" s="110">
        <v>10</v>
      </c>
      <c r="L1667" s="110">
        <v>0</v>
      </c>
      <c r="M1667" s="110">
        <v>0</v>
      </c>
      <c r="N1667" s="110">
        <v>0</v>
      </c>
    </row>
    <row r="1668" spans="1:14" x14ac:dyDescent="0.25">
      <c r="A1668">
        <v>260397</v>
      </c>
      <c r="B1668" t="s">
        <v>5525</v>
      </c>
      <c r="C1668" s="74">
        <v>17</v>
      </c>
      <c r="D1668" t="s">
        <v>2160</v>
      </c>
      <c r="E1668" t="s">
        <v>2161</v>
      </c>
      <c r="F1668" t="s">
        <v>837</v>
      </c>
      <c r="G1668" t="s">
        <v>6505</v>
      </c>
      <c r="H1668" t="s">
        <v>462</v>
      </c>
      <c r="I1668" s="110">
        <v>500</v>
      </c>
      <c r="J1668" s="110">
        <v>0</v>
      </c>
      <c r="K1668" s="110">
        <v>0</v>
      </c>
      <c r="L1668" s="110">
        <v>0</v>
      </c>
      <c r="M1668" s="110">
        <v>0</v>
      </c>
      <c r="N1668" s="110">
        <v>0</v>
      </c>
    </row>
    <row r="1669" spans="1:14" x14ac:dyDescent="0.25">
      <c r="A1669">
        <v>260399</v>
      </c>
      <c r="B1669" t="s">
        <v>5525</v>
      </c>
      <c r="C1669" s="74">
        <v>17</v>
      </c>
      <c r="D1669" t="s">
        <v>501</v>
      </c>
      <c r="E1669" t="s">
        <v>2162</v>
      </c>
      <c r="F1669" t="s">
        <v>2163</v>
      </c>
      <c r="G1669" t="s">
        <v>6505</v>
      </c>
      <c r="H1669" t="s">
        <v>2164</v>
      </c>
      <c r="I1669" s="110">
        <v>8027.11</v>
      </c>
      <c r="J1669" s="110">
        <v>0</v>
      </c>
      <c r="K1669" s="110">
        <v>623</v>
      </c>
      <c r="L1669" s="110">
        <v>445</v>
      </c>
      <c r="M1669" s="110">
        <v>0</v>
      </c>
      <c r="N1669" s="110">
        <v>0</v>
      </c>
    </row>
    <row r="1670" spans="1:14" x14ac:dyDescent="0.25">
      <c r="A1670">
        <v>260400</v>
      </c>
      <c r="B1670" t="s">
        <v>5525</v>
      </c>
      <c r="C1670" s="74">
        <v>17</v>
      </c>
      <c r="D1670" t="s">
        <v>501</v>
      </c>
      <c r="E1670" t="s">
        <v>2165</v>
      </c>
      <c r="F1670" t="s">
        <v>2166</v>
      </c>
      <c r="G1670" t="s">
        <v>6505</v>
      </c>
      <c r="H1670" t="s">
        <v>2167</v>
      </c>
      <c r="I1670" s="110">
        <v>7000</v>
      </c>
      <c r="J1670" s="110">
        <v>430.65</v>
      </c>
      <c r="K1670" s="110">
        <v>871</v>
      </c>
      <c r="L1670" s="110">
        <v>716</v>
      </c>
      <c r="M1670" s="110">
        <v>0</v>
      </c>
      <c r="N1670" s="110">
        <v>505</v>
      </c>
    </row>
    <row r="1671" spans="1:14" x14ac:dyDescent="0.25">
      <c r="A1671">
        <v>260401</v>
      </c>
      <c r="B1671" t="s">
        <v>5525</v>
      </c>
      <c r="C1671" s="74">
        <v>17</v>
      </c>
      <c r="D1671" t="s">
        <v>7604</v>
      </c>
      <c r="E1671" t="s">
        <v>968</v>
      </c>
      <c r="F1671" t="s">
        <v>7605</v>
      </c>
      <c r="G1671" t="s">
        <v>6505</v>
      </c>
      <c r="H1671" t="s">
        <v>7606</v>
      </c>
      <c r="I1671" s="110">
        <v>0</v>
      </c>
      <c r="J1671" s="110">
        <v>0</v>
      </c>
      <c r="K1671" s="110">
        <v>0</v>
      </c>
      <c r="L1671" s="110">
        <v>0</v>
      </c>
      <c r="M1671" s="110">
        <v>0</v>
      </c>
      <c r="N1671" s="110">
        <v>0</v>
      </c>
    </row>
    <row r="1672" spans="1:14" x14ac:dyDescent="0.25">
      <c r="A1672">
        <v>260405</v>
      </c>
      <c r="B1672" t="s">
        <v>5525</v>
      </c>
      <c r="C1672" s="74">
        <v>17</v>
      </c>
      <c r="D1672" t="s">
        <v>501</v>
      </c>
      <c r="E1672" t="s">
        <v>2168</v>
      </c>
      <c r="F1672" t="s">
        <v>2169</v>
      </c>
      <c r="G1672" t="s">
        <v>6505</v>
      </c>
      <c r="H1672" t="s">
        <v>2170</v>
      </c>
      <c r="I1672" s="110">
        <v>3269.35</v>
      </c>
      <c r="J1672" s="110">
        <v>0</v>
      </c>
      <c r="K1672" s="110">
        <v>237</v>
      </c>
      <c r="L1672" s="110">
        <v>72</v>
      </c>
      <c r="M1672" s="110">
        <v>165</v>
      </c>
      <c r="N1672" s="110">
        <v>30</v>
      </c>
    </row>
    <row r="1673" spans="1:14" x14ac:dyDescent="0.25">
      <c r="A1673">
        <v>260407</v>
      </c>
      <c r="B1673" t="s">
        <v>5525</v>
      </c>
      <c r="C1673" s="74">
        <v>17</v>
      </c>
      <c r="D1673" t="s">
        <v>2171</v>
      </c>
      <c r="E1673" t="s">
        <v>2172</v>
      </c>
      <c r="F1673" t="s">
        <v>2173</v>
      </c>
      <c r="G1673" t="s">
        <v>6505</v>
      </c>
      <c r="H1673" t="s">
        <v>440</v>
      </c>
      <c r="I1673" s="110">
        <v>300</v>
      </c>
      <c r="J1673" s="110">
        <v>0</v>
      </c>
      <c r="K1673" s="110">
        <v>0</v>
      </c>
      <c r="L1673" s="110">
        <v>0</v>
      </c>
      <c r="M1673" s="110">
        <v>0</v>
      </c>
      <c r="N1673" s="110">
        <v>0</v>
      </c>
    </row>
    <row r="1674" spans="1:14" x14ac:dyDescent="0.25">
      <c r="A1674">
        <v>260408</v>
      </c>
      <c r="B1674" t="s">
        <v>5521</v>
      </c>
      <c r="C1674" s="74">
        <v>37</v>
      </c>
      <c r="D1674" t="s">
        <v>4857</v>
      </c>
      <c r="E1674" t="s">
        <v>4858</v>
      </c>
      <c r="F1674" t="s">
        <v>3985</v>
      </c>
      <c r="G1674" t="s">
        <v>6505</v>
      </c>
      <c r="H1674" t="s">
        <v>308</v>
      </c>
      <c r="I1674" s="110">
        <v>9708.01</v>
      </c>
      <c r="J1674" s="110">
        <v>0</v>
      </c>
      <c r="K1674" s="110">
        <v>1004</v>
      </c>
      <c r="L1674" s="110">
        <v>295</v>
      </c>
      <c r="M1674" s="110">
        <v>0</v>
      </c>
      <c r="N1674" s="110">
        <v>341</v>
      </c>
    </row>
    <row r="1675" spans="1:14" x14ac:dyDescent="0.25">
      <c r="A1675">
        <v>260410</v>
      </c>
      <c r="B1675" t="s">
        <v>5525</v>
      </c>
      <c r="C1675" s="74">
        <v>17</v>
      </c>
      <c r="D1675" t="s">
        <v>7607</v>
      </c>
      <c r="E1675" t="s">
        <v>7608</v>
      </c>
      <c r="F1675" t="s">
        <v>7609</v>
      </c>
      <c r="G1675" t="s">
        <v>6505</v>
      </c>
      <c r="H1675" t="s">
        <v>7610</v>
      </c>
      <c r="I1675" s="110">
        <v>0</v>
      </c>
      <c r="J1675" s="110">
        <v>0</v>
      </c>
      <c r="K1675" s="110">
        <v>0</v>
      </c>
      <c r="L1675" s="110">
        <v>0</v>
      </c>
      <c r="M1675" s="110">
        <v>0</v>
      </c>
      <c r="N1675" s="110">
        <v>0</v>
      </c>
    </row>
    <row r="1676" spans="1:14" x14ac:dyDescent="0.25">
      <c r="A1676">
        <v>260411</v>
      </c>
      <c r="B1676" t="s">
        <v>5525</v>
      </c>
      <c r="C1676" s="74">
        <v>17</v>
      </c>
      <c r="D1676" t="s">
        <v>7611</v>
      </c>
      <c r="E1676" t="s">
        <v>7612</v>
      </c>
      <c r="F1676" t="s">
        <v>855</v>
      </c>
      <c r="G1676" t="s">
        <v>6505</v>
      </c>
      <c r="H1676" t="s">
        <v>7613</v>
      </c>
      <c r="I1676" s="110">
        <v>0</v>
      </c>
      <c r="J1676" s="110">
        <v>0</v>
      </c>
      <c r="K1676" s="110">
        <v>0</v>
      </c>
      <c r="L1676" s="110">
        <v>0</v>
      </c>
      <c r="M1676" s="110">
        <v>0</v>
      </c>
      <c r="N1676" s="110">
        <v>0</v>
      </c>
    </row>
    <row r="1677" spans="1:14" x14ac:dyDescent="0.25">
      <c r="A1677">
        <v>260414</v>
      </c>
      <c r="B1677" t="s">
        <v>5525</v>
      </c>
      <c r="C1677" s="74">
        <v>17</v>
      </c>
      <c r="D1677" t="s">
        <v>7614</v>
      </c>
      <c r="E1677" t="s">
        <v>7615</v>
      </c>
      <c r="F1677" t="s">
        <v>879</v>
      </c>
      <c r="G1677" t="s">
        <v>6505</v>
      </c>
      <c r="H1677" t="s">
        <v>7616</v>
      </c>
      <c r="I1677" s="110">
        <v>665</v>
      </c>
      <c r="J1677" s="110">
        <v>0</v>
      </c>
      <c r="K1677" s="110">
        <v>0</v>
      </c>
      <c r="L1677" s="110">
        <v>0</v>
      </c>
      <c r="M1677" s="110">
        <v>0</v>
      </c>
      <c r="N1677" s="110">
        <v>0</v>
      </c>
    </row>
    <row r="1678" spans="1:14" x14ac:dyDescent="0.25">
      <c r="A1678">
        <v>260415</v>
      </c>
      <c r="B1678" t="s">
        <v>5525</v>
      </c>
      <c r="C1678" s="74">
        <v>17</v>
      </c>
      <c r="D1678" t="s">
        <v>728</v>
      </c>
      <c r="E1678" t="s">
        <v>2174</v>
      </c>
      <c r="F1678" t="s">
        <v>879</v>
      </c>
      <c r="G1678" t="s">
        <v>6505</v>
      </c>
      <c r="H1678" t="s">
        <v>2175</v>
      </c>
      <c r="I1678" s="110">
        <v>2625</v>
      </c>
      <c r="J1678" s="110">
        <v>0</v>
      </c>
      <c r="K1678" s="110">
        <v>424</v>
      </c>
      <c r="L1678" s="110">
        <v>160</v>
      </c>
      <c r="M1678" s="110">
        <v>25</v>
      </c>
      <c r="N1678" s="110">
        <v>416</v>
      </c>
    </row>
    <row r="1679" spans="1:14" x14ac:dyDescent="0.25">
      <c r="A1679">
        <v>260416</v>
      </c>
      <c r="B1679" t="s">
        <v>5525</v>
      </c>
      <c r="C1679" s="74">
        <v>17</v>
      </c>
      <c r="D1679" t="s">
        <v>2176</v>
      </c>
      <c r="E1679" t="s">
        <v>2177</v>
      </c>
      <c r="F1679" t="s">
        <v>879</v>
      </c>
      <c r="G1679" t="s">
        <v>6505</v>
      </c>
      <c r="H1679" t="s">
        <v>2178</v>
      </c>
      <c r="I1679" s="110">
        <v>7850</v>
      </c>
      <c r="J1679" s="110">
        <v>0</v>
      </c>
      <c r="K1679" s="110">
        <v>0</v>
      </c>
      <c r="L1679" s="110">
        <v>0</v>
      </c>
      <c r="M1679" s="110">
        <v>0</v>
      </c>
      <c r="N1679" s="110">
        <v>0</v>
      </c>
    </row>
    <row r="1680" spans="1:14" x14ac:dyDescent="0.25">
      <c r="A1680">
        <v>260417</v>
      </c>
      <c r="B1680" t="s">
        <v>5525</v>
      </c>
      <c r="C1680" s="74">
        <v>17</v>
      </c>
      <c r="D1680" t="s">
        <v>2179</v>
      </c>
      <c r="E1680" t="s">
        <v>2180</v>
      </c>
      <c r="F1680" t="s">
        <v>879</v>
      </c>
      <c r="G1680" t="s">
        <v>6505</v>
      </c>
      <c r="H1680" t="s">
        <v>2181</v>
      </c>
      <c r="I1680" s="110">
        <v>11966.66</v>
      </c>
      <c r="J1680" s="110">
        <v>0</v>
      </c>
      <c r="K1680" s="110">
        <v>435</v>
      </c>
      <c r="L1680" s="110">
        <v>377</v>
      </c>
      <c r="M1680" s="110">
        <v>240</v>
      </c>
      <c r="N1680" s="110">
        <v>435</v>
      </c>
    </row>
    <row r="1681" spans="1:14" x14ac:dyDescent="0.25">
      <c r="A1681">
        <v>260418</v>
      </c>
      <c r="B1681" t="s">
        <v>5525</v>
      </c>
      <c r="C1681" s="74">
        <v>17</v>
      </c>
      <c r="D1681" t="s">
        <v>2182</v>
      </c>
      <c r="E1681" t="s">
        <v>2183</v>
      </c>
      <c r="F1681" t="s">
        <v>879</v>
      </c>
      <c r="G1681" t="s">
        <v>6505</v>
      </c>
      <c r="H1681" t="s">
        <v>2184</v>
      </c>
      <c r="I1681" s="110">
        <v>800</v>
      </c>
      <c r="J1681" s="110">
        <v>0</v>
      </c>
      <c r="K1681" s="110">
        <v>46</v>
      </c>
      <c r="L1681" s="110">
        <v>0</v>
      </c>
      <c r="M1681" s="110">
        <v>0</v>
      </c>
      <c r="N1681" s="110">
        <v>0</v>
      </c>
    </row>
    <row r="1682" spans="1:14" x14ac:dyDescent="0.25">
      <c r="A1682">
        <v>260420</v>
      </c>
      <c r="B1682" t="s">
        <v>5525</v>
      </c>
      <c r="C1682" s="74">
        <v>17</v>
      </c>
      <c r="D1682" t="s">
        <v>7617</v>
      </c>
      <c r="E1682" t="s">
        <v>7618</v>
      </c>
      <c r="F1682" t="s">
        <v>7619</v>
      </c>
      <c r="G1682" t="s">
        <v>6505</v>
      </c>
      <c r="H1682" t="s">
        <v>7620</v>
      </c>
      <c r="I1682" s="110">
        <v>0</v>
      </c>
      <c r="J1682" s="110">
        <v>0</v>
      </c>
      <c r="K1682" s="110">
        <v>0</v>
      </c>
      <c r="L1682" s="110">
        <v>0</v>
      </c>
      <c r="M1682" s="110">
        <v>0</v>
      </c>
      <c r="N1682" s="110">
        <v>0</v>
      </c>
    </row>
    <row r="1683" spans="1:14" x14ac:dyDescent="0.25">
      <c r="A1683">
        <v>260421</v>
      </c>
      <c r="B1683" t="s">
        <v>5525</v>
      </c>
      <c r="C1683" s="74">
        <v>17</v>
      </c>
      <c r="D1683" t="s">
        <v>2185</v>
      </c>
      <c r="E1683" t="s">
        <v>2186</v>
      </c>
      <c r="F1683" t="s">
        <v>2187</v>
      </c>
      <c r="G1683" t="s">
        <v>6505</v>
      </c>
      <c r="H1683" t="s">
        <v>2188</v>
      </c>
      <c r="I1683" s="110">
        <v>0</v>
      </c>
      <c r="J1683" s="110">
        <v>0</v>
      </c>
      <c r="K1683" s="110">
        <v>255</v>
      </c>
      <c r="L1683" s="110">
        <v>175</v>
      </c>
      <c r="M1683" s="110">
        <v>323</v>
      </c>
      <c r="N1683" s="110">
        <v>0</v>
      </c>
    </row>
    <row r="1684" spans="1:14" x14ac:dyDescent="0.25">
      <c r="A1684">
        <v>260422</v>
      </c>
      <c r="B1684" t="s">
        <v>5525</v>
      </c>
      <c r="C1684" s="74">
        <v>17</v>
      </c>
      <c r="D1684" t="s">
        <v>7621</v>
      </c>
      <c r="E1684" t="s">
        <v>571</v>
      </c>
      <c r="F1684" t="s">
        <v>7622</v>
      </c>
      <c r="G1684" t="s">
        <v>6505</v>
      </c>
      <c r="H1684" t="s">
        <v>7623</v>
      </c>
      <c r="I1684" s="110">
        <v>0</v>
      </c>
      <c r="J1684" s="110">
        <v>0</v>
      </c>
      <c r="K1684" s="110">
        <v>0</v>
      </c>
      <c r="L1684" s="110">
        <v>0</v>
      </c>
      <c r="M1684" s="110">
        <v>0</v>
      </c>
      <c r="N1684" s="110">
        <v>0</v>
      </c>
    </row>
    <row r="1685" spans="1:14" x14ac:dyDescent="0.25">
      <c r="A1685">
        <v>260423</v>
      </c>
      <c r="B1685" t="s">
        <v>5525</v>
      </c>
      <c r="C1685" s="74">
        <v>17</v>
      </c>
      <c r="D1685" t="s">
        <v>501</v>
      </c>
      <c r="E1685" t="s">
        <v>4594</v>
      </c>
      <c r="F1685" t="s">
        <v>7624</v>
      </c>
      <c r="G1685" t="s">
        <v>6505</v>
      </c>
      <c r="H1685" t="s">
        <v>7625</v>
      </c>
      <c r="I1685" s="110">
        <v>0</v>
      </c>
      <c r="J1685" s="110">
        <v>0</v>
      </c>
      <c r="K1685" s="110">
        <v>0</v>
      </c>
      <c r="L1685" s="110">
        <v>0</v>
      </c>
      <c r="M1685" s="110">
        <v>0</v>
      </c>
      <c r="N1685" s="110">
        <v>0</v>
      </c>
    </row>
    <row r="1686" spans="1:14" x14ac:dyDescent="0.25">
      <c r="A1686">
        <v>260426</v>
      </c>
      <c r="B1686" t="s">
        <v>5525</v>
      </c>
      <c r="C1686" s="74">
        <v>17</v>
      </c>
      <c r="D1686" t="s">
        <v>7626</v>
      </c>
      <c r="E1686" t="s">
        <v>7627</v>
      </c>
      <c r="F1686" t="s">
        <v>7628</v>
      </c>
      <c r="G1686" t="s">
        <v>6505</v>
      </c>
      <c r="H1686" t="s">
        <v>7629</v>
      </c>
      <c r="I1686" s="110">
        <v>0</v>
      </c>
      <c r="J1686" s="110">
        <v>0</v>
      </c>
      <c r="K1686" s="110">
        <v>0</v>
      </c>
      <c r="L1686" s="110">
        <v>0</v>
      </c>
      <c r="M1686" s="110">
        <v>0</v>
      </c>
      <c r="N1686" s="110">
        <v>0</v>
      </c>
    </row>
    <row r="1687" spans="1:14" x14ac:dyDescent="0.25">
      <c r="A1687">
        <v>260429</v>
      </c>
      <c r="B1687" t="s">
        <v>5525</v>
      </c>
      <c r="C1687" s="74">
        <v>17</v>
      </c>
      <c r="D1687" t="s">
        <v>4845</v>
      </c>
      <c r="E1687" t="s">
        <v>7630</v>
      </c>
      <c r="F1687" t="s">
        <v>2087</v>
      </c>
      <c r="G1687" t="s">
        <v>6505</v>
      </c>
      <c r="H1687" t="s">
        <v>7631</v>
      </c>
      <c r="I1687" s="110">
        <v>0</v>
      </c>
      <c r="J1687" s="110">
        <v>0</v>
      </c>
      <c r="K1687" s="110">
        <v>0</v>
      </c>
      <c r="L1687" s="110">
        <v>0</v>
      </c>
      <c r="M1687" s="110">
        <v>0</v>
      </c>
      <c r="N1687" s="110">
        <v>0</v>
      </c>
    </row>
    <row r="1688" spans="1:14" x14ac:dyDescent="0.25">
      <c r="A1688">
        <v>260430</v>
      </c>
      <c r="B1688" t="s">
        <v>5525</v>
      </c>
      <c r="C1688" s="74">
        <v>17</v>
      </c>
      <c r="D1688" t="s">
        <v>1956</v>
      </c>
      <c r="E1688" t="s">
        <v>7632</v>
      </c>
      <c r="F1688" t="s">
        <v>7633</v>
      </c>
      <c r="G1688" t="s">
        <v>6505</v>
      </c>
      <c r="H1688" t="s">
        <v>7634</v>
      </c>
      <c r="I1688" s="110">
        <v>0</v>
      </c>
      <c r="J1688" s="110">
        <v>0</v>
      </c>
      <c r="K1688" s="110">
        <v>0</v>
      </c>
      <c r="L1688" s="110">
        <v>0</v>
      </c>
      <c r="M1688" s="110">
        <v>0</v>
      </c>
      <c r="N1688" s="110">
        <v>0</v>
      </c>
    </row>
    <row r="1689" spans="1:14" x14ac:dyDescent="0.25">
      <c r="A1689">
        <v>260432</v>
      </c>
      <c r="B1689" t="s">
        <v>5525</v>
      </c>
      <c r="C1689" s="74">
        <v>17</v>
      </c>
      <c r="D1689" t="s">
        <v>501</v>
      </c>
      <c r="E1689" t="s">
        <v>7635</v>
      </c>
      <c r="F1689" t="s">
        <v>1208</v>
      </c>
      <c r="G1689" t="s">
        <v>6505</v>
      </c>
      <c r="H1689" t="s">
        <v>7636</v>
      </c>
      <c r="I1689" s="110">
        <v>0</v>
      </c>
      <c r="J1689" s="110">
        <v>0</v>
      </c>
      <c r="K1689" s="110">
        <v>0</v>
      </c>
      <c r="L1689" s="110">
        <v>0</v>
      </c>
      <c r="M1689" s="110">
        <v>0</v>
      </c>
      <c r="N1689" s="110">
        <v>0</v>
      </c>
    </row>
    <row r="1690" spans="1:14" x14ac:dyDescent="0.25">
      <c r="A1690">
        <v>260433</v>
      </c>
      <c r="B1690" t="s">
        <v>5525</v>
      </c>
      <c r="C1690" s="74">
        <v>17</v>
      </c>
      <c r="D1690" t="s">
        <v>501</v>
      </c>
      <c r="E1690" t="s">
        <v>2189</v>
      </c>
      <c r="F1690" t="s">
        <v>2190</v>
      </c>
      <c r="G1690" t="s">
        <v>6505</v>
      </c>
      <c r="H1690" t="s">
        <v>2191</v>
      </c>
      <c r="I1690" s="110">
        <v>6281.22</v>
      </c>
      <c r="J1690" s="110">
        <v>0</v>
      </c>
      <c r="K1690" s="110">
        <v>152</v>
      </c>
      <c r="L1690" s="110">
        <v>0</v>
      </c>
      <c r="M1690" s="110">
        <v>0</v>
      </c>
      <c r="N1690" s="110">
        <v>594</v>
      </c>
    </row>
    <row r="1691" spans="1:14" x14ac:dyDescent="0.25">
      <c r="A1691">
        <v>260434</v>
      </c>
      <c r="B1691" t="s">
        <v>5525</v>
      </c>
      <c r="C1691" s="74">
        <v>17</v>
      </c>
      <c r="D1691" t="s">
        <v>7637</v>
      </c>
      <c r="E1691" t="s">
        <v>7638</v>
      </c>
      <c r="F1691" t="s">
        <v>2190</v>
      </c>
      <c r="G1691" t="s">
        <v>6505</v>
      </c>
      <c r="H1691" t="s">
        <v>7639</v>
      </c>
      <c r="I1691" s="110">
        <v>0</v>
      </c>
      <c r="J1691" s="110">
        <v>0</v>
      </c>
      <c r="K1691" s="110">
        <v>0</v>
      </c>
      <c r="L1691" s="110">
        <v>0</v>
      </c>
      <c r="M1691" s="110">
        <v>0</v>
      </c>
      <c r="N1691" s="110">
        <v>0</v>
      </c>
    </row>
    <row r="1692" spans="1:14" x14ac:dyDescent="0.25">
      <c r="A1692">
        <v>260435</v>
      </c>
      <c r="B1692" t="s">
        <v>5525</v>
      </c>
      <c r="C1692" s="74">
        <v>17</v>
      </c>
      <c r="D1692" t="s">
        <v>7640</v>
      </c>
      <c r="E1692" t="s">
        <v>7641</v>
      </c>
      <c r="F1692" t="s">
        <v>7642</v>
      </c>
      <c r="G1692" t="s">
        <v>6505</v>
      </c>
      <c r="H1692" t="s">
        <v>7643</v>
      </c>
      <c r="I1692" s="110">
        <v>0</v>
      </c>
      <c r="J1692" s="110">
        <v>0</v>
      </c>
      <c r="K1692" s="110">
        <v>0</v>
      </c>
      <c r="L1692" s="110">
        <v>0</v>
      </c>
      <c r="M1692" s="110">
        <v>0</v>
      </c>
      <c r="N1692" s="110">
        <v>0</v>
      </c>
    </row>
    <row r="1693" spans="1:14" x14ac:dyDescent="0.25">
      <c r="A1693">
        <v>260436</v>
      </c>
      <c r="B1693" t="s">
        <v>5525</v>
      </c>
      <c r="C1693" s="74">
        <v>17</v>
      </c>
      <c r="D1693" t="s">
        <v>2192</v>
      </c>
      <c r="E1693" t="s">
        <v>2193</v>
      </c>
      <c r="F1693" t="s">
        <v>1859</v>
      </c>
      <c r="G1693" t="s">
        <v>6505</v>
      </c>
      <c r="H1693" t="s">
        <v>2194</v>
      </c>
      <c r="I1693" s="110">
        <v>1625</v>
      </c>
      <c r="J1693" s="110">
        <v>0</v>
      </c>
      <c r="K1693" s="110">
        <v>1419.25</v>
      </c>
      <c r="L1693" s="110">
        <v>301.75</v>
      </c>
      <c r="M1693" s="110">
        <v>0</v>
      </c>
      <c r="N1693" s="110">
        <v>0</v>
      </c>
    </row>
    <row r="1694" spans="1:14" x14ac:dyDescent="0.25">
      <c r="A1694">
        <v>260438</v>
      </c>
      <c r="B1694" t="s">
        <v>5525</v>
      </c>
      <c r="C1694" s="74">
        <v>17</v>
      </c>
      <c r="D1694" t="s">
        <v>7644</v>
      </c>
      <c r="E1694" t="s">
        <v>7645</v>
      </c>
      <c r="F1694" t="s">
        <v>7646</v>
      </c>
      <c r="G1694" t="s">
        <v>6505</v>
      </c>
      <c r="H1694" t="s">
        <v>7647</v>
      </c>
      <c r="I1694" s="110">
        <v>0</v>
      </c>
      <c r="J1694" s="110">
        <v>0</v>
      </c>
      <c r="K1694" s="110">
        <v>0</v>
      </c>
      <c r="L1694" s="110">
        <v>0</v>
      </c>
      <c r="M1694" s="110">
        <v>0</v>
      </c>
      <c r="N1694" s="110">
        <v>0</v>
      </c>
    </row>
    <row r="1695" spans="1:14" x14ac:dyDescent="0.25">
      <c r="A1695">
        <v>260439</v>
      </c>
      <c r="B1695" t="s">
        <v>5525</v>
      </c>
      <c r="C1695" s="74">
        <v>17</v>
      </c>
      <c r="D1695" t="s">
        <v>501</v>
      </c>
      <c r="E1695" t="s">
        <v>7648</v>
      </c>
      <c r="F1695" t="s">
        <v>7646</v>
      </c>
      <c r="G1695" t="s">
        <v>6505</v>
      </c>
      <c r="H1695" t="s">
        <v>7649</v>
      </c>
      <c r="I1695" s="110">
        <v>0</v>
      </c>
      <c r="J1695" s="110">
        <v>0</v>
      </c>
      <c r="K1695" s="110">
        <v>0</v>
      </c>
      <c r="L1695" s="110">
        <v>0</v>
      </c>
      <c r="M1695" s="110">
        <v>0</v>
      </c>
      <c r="N1695" s="110">
        <v>0</v>
      </c>
    </row>
    <row r="1696" spans="1:14" x14ac:dyDescent="0.25">
      <c r="A1696">
        <v>260441</v>
      </c>
      <c r="B1696" t="s">
        <v>5525</v>
      </c>
      <c r="C1696" s="74">
        <v>17</v>
      </c>
      <c r="D1696" t="s">
        <v>867</v>
      </c>
      <c r="E1696" t="s">
        <v>3560</v>
      </c>
      <c r="F1696" t="s">
        <v>899</v>
      </c>
      <c r="G1696" t="s">
        <v>6505</v>
      </c>
      <c r="H1696" t="s">
        <v>7650</v>
      </c>
      <c r="I1696" s="110">
        <v>0</v>
      </c>
      <c r="J1696" s="110">
        <v>300</v>
      </c>
      <c r="K1696" s="110">
        <v>100</v>
      </c>
      <c r="L1696" s="110">
        <v>100</v>
      </c>
      <c r="M1696" s="110">
        <v>0</v>
      </c>
      <c r="N1696" s="110">
        <v>0</v>
      </c>
    </row>
    <row r="1697" spans="1:14" x14ac:dyDescent="0.25">
      <c r="A1697">
        <v>260442</v>
      </c>
      <c r="B1697" t="s">
        <v>5525</v>
      </c>
      <c r="C1697" s="74">
        <v>17</v>
      </c>
      <c r="D1697" t="s">
        <v>7651</v>
      </c>
      <c r="E1697" t="s">
        <v>7552</v>
      </c>
      <c r="F1697" t="s">
        <v>7652</v>
      </c>
      <c r="G1697" t="s">
        <v>6505</v>
      </c>
      <c r="H1697" t="s">
        <v>7653</v>
      </c>
      <c r="I1697" s="110">
        <v>0</v>
      </c>
      <c r="J1697" s="110">
        <v>0</v>
      </c>
      <c r="K1697" s="110">
        <v>0</v>
      </c>
      <c r="L1697" s="110">
        <v>0</v>
      </c>
      <c r="M1697" s="110">
        <v>0</v>
      </c>
      <c r="N1697" s="110">
        <v>0</v>
      </c>
    </row>
    <row r="1698" spans="1:14" x14ac:dyDescent="0.25">
      <c r="A1698">
        <v>260443</v>
      </c>
      <c r="B1698" t="s">
        <v>5525</v>
      </c>
      <c r="C1698" s="74">
        <v>17</v>
      </c>
      <c r="D1698" t="s">
        <v>501</v>
      </c>
      <c r="F1698" t="s">
        <v>7654</v>
      </c>
      <c r="G1698" t="s">
        <v>6505</v>
      </c>
      <c r="H1698" t="s">
        <v>7655</v>
      </c>
      <c r="I1698" s="110">
        <v>0</v>
      </c>
      <c r="J1698" s="110">
        <v>0</v>
      </c>
      <c r="K1698" s="110">
        <v>0</v>
      </c>
      <c r="L1698" s="110">
        <v>0</v>
      </c>
      <c r="M1698" s="110">
        <v>0</v>
      </c>
      <c r="N1698" s="110">
        <v>0</v>
      </c>
    </row>
    <row r="1699" spans="1:14" x14ac:dyDescent="0.25">
      <c r="A1699">
        <v>260444</v>
      </c>
      <c r="B1699" t="s">
        <v>5525</v>
      </c>
      <c r="C1699" s="74">
        <v>17</v>
      </c>
      <c r="D1699" t="s">
        <v>501</v>
      </c>
      <c r="E1699" t="s">
        <v>2195</v>
      </c>
      <c r="F1699" t="s">
        <v>2196</v>
      </c>
      <c r="G1699" t="s">
        <v>6505</v>
      </c>
      <c r="H1699" t="s">
        <v>2197</v>
      </c>
      <c r="I1699" s="110">
        <v>7551.04</v>
      </c>
      <c r="J1699" s="110">
        <v>0</v>
      </c>
      <c r="K1699" s="110">
        <v>180</v>
      </c>
      <c r="L1699" s="110">
        <v>160</v>
      </c>
      <c r="M1699" s="110">
        <v>25</v>
      </c>
      <c r="N1699" s="110">
        <v>290</v>
      </c>
    </row>
    <row r="1700" spans="1:14" x14ac:dyDescent="0.25">
      <c r="A1700">
        <v>260447</v>
      </c>
      <c r="B1700" t="s">
        <v>5525</v>
      </c>
      <c r="C1700" s="74">
        <v>17</v>
      </c>
      <c r="D1700" t="s">
        <v>7656</v>
      </c>
      <c r="E1700" t="s">
        <v>2587</v>
      </c>
      <c r="F1700" t="s">
        <v>7657</v>
      </c>
      <c r="G1700" t="s">
        <v>6505</v>
      </c>
      <c r="H1700" t="s">
        <v>7658</v>
      </c>
      <c r="I1700" s="110">
        <v>0</v>
      </c>
      <c r="J1700" s="110">
        <v>0</v>
      </c>
      <c r="K1700" s="110">
        <v>0</v>
      </c>
      <c r="L1700" s="110">
        <v>0</v>
      </c>
      <c r="M1700" s="110">
        <v>0</v>
      </c>
      <c r="N1700" s="110">
        <v>0</v>
      </c>
    </row>
    <row r="1701" spans="1:14" x14ac:dyDescent="0.25">
      <c r="A1701">
        <v>260449</v>
      </c>
      <c r="B1701" t="s">
        <v>5525</v>
      </c>
      <c r="C1701" s="74">
        <v>17</v>
      </c>
      <c r="D1701" t="s">
        <v>501</v>
      </c>
      <c r="E1701" t="s">
        <v>7659</v>
      </c>
      <c r="F1701" t="s">
        <v>7660</v>
      </c>
      <c r="G1701" t="s">
        <v>6505</v>
      </c>
      <c r="H1701" t="s">
        <v>7661</v>
      </c>
      <c r="I1701" s="110">
        <v>0</v>
      </c>
      <c r="J1701" s="110">
        <v>0</v>
      </c>
      <c r="K1701" s="110">
        <v>0</v>
      </c>
      <c r="L1701" s="110">
        <v>0</v>
      </c>
      <c r="M1701" s="110">
        <v>0</v>
      </c>
      <c r="N1701" s="110">
        <v>0</v>
      </c>
    </row>
    <row r="1702" spans="1:14" x14ac:dyDescent="0.25">
      <c r="A1702">
        <v>260450</v>
      </c>
      <c r="B1702" t="s">
        <v>5521</v>
      </c>
      <c r="C1702" s="74">
        <v>37</v>
      </c>
      <c r="D1702" t="s">
        <v>4859</v>
      </c>
      <c r="E1702" t="s">
        <v>4860</v>
      </c>
      <c r="F1702" t="s">
        <v>4025</v>
      </c>
      <c r="G1702" t="s">
        <v>6505</v>
      </c>
      <c r="H1702" t="s">
        <v>4861</v>
      </c>
      <c r="I1702" s="110">
        <v>2423.41</v>
      </c>
      <c r="J1702" s="110">
        <v>0</v>
      </c>
      <c r="K1702" s="110">
        <v>0</v>
      </c>
      <c r="L1702" s="110">
        <v>0</v>
      </c>
      <c r="M1702" s="110">
        <v>0</v>
      </c>
      <c r="N1702" s="110">
        <v>0</v>
      </c>
    </row>
    <row r="1703" spans="1:14" x14ac:dyDescent="0.25">
      <c r="A1703">
        <v>260451</v>
      </c>
      <c r="B1703" t="s">
        <v>5521</v>
      </c>
      <c r="C1703" s="74">
        <v>37</v>
      </c>
      <c r="D1703" t="s">
        <v>570</v>
      </c>
      <c r="E1703" t="s">
        <v>7662</v>
      </c>
      <c r="F1703" t="s">
        <v>7477</v>
      </c>
      <c r="G1703" t="s">
        <v>6505</v>
      </c>
      <c r="H1703" t="s">
        <v>7663</v>
      </c>
      <c r="I1703" s="110">
        <v>0</v>
      </c>
      <c r="J1703" s="110">
        <v>0</v>
      </c>
      <c r="K1703" s="110">
        <v>0</v>
      </c>
      <c r="L1703" s="110">
        <v>0</v>
      </c>
      <c r="M1703" s="110">
        <v>0</v>
      </c>
      <c r="N1703" s="110">
        <v>0</v>
      </c>
    </row>
    <row r="1704" spans="1:14" x14ac:dyDescent="0.25">
      <c r="A1704">
        <v>260454</v>
      </c>
      <c r="B1704" t="s">
        <v>5525</v>
      </c>
      <c r="C1704" s="74">
        <v>17</v>
      </c>
      <c r="D1704" t="s">
        <v>2198</v>
      </c>
      <c r="E1704" t="s">
        <v>2199</v>
      </c>
      <c r="F1704" t="s">
        <v>2200</v>
      </c>
      <c r="G1704" t="s">
        <v>6505</v>
      </c>
      <c r="H1704" t="s">
        <v>2201</v>
      </c>
      <c r="I1704" s="110">
        <v>0</v>
      </c>
      <c r="J1704" s="110">
        <v>0</v>
      </c>
      <c r="K1704" s="110">
        <v>365</v>
      </c>
      <c r="L1704" s="110">
        <v>315</v>
      </c>
      <c r="M1704" s="110">
        <v>0</v>
      </c>
      <c r="N1704" s="110">
        <v>0</v>
      </c>
    </row>
    <row r="1705" spans="1:14" x14ac:dyDescent="0.25">
      <c r="A1705">
        <v>260457</v>
      </c>
      <c r="B1705" t="s">
        <v>5525</v>
      </c>
      <c r="C1705" s="74">
        <v>17</v>
      </c>
      <c r="D1705" t="s">
        <v>501</v>
      </c>
      <c r="E1705" t="s">
        <v>2202</v>
      </c>
      <c r="F1705" t="s">
        <v>2203</v>
      </c>
      <c r="G1705" t="s">
        <v>6505</v>
      </c>
      <c r="H1705" t="s">
        <v>2204</v>
      </c>
      <c r="I1705" s="110">
        <v>3145.02</v>
      </c>
      <c r="J1705" s="110">
        <v>0</v>
      </c>
      <c r="K1705" s="110">
        <v>352</v>
      </c>
      <c r="L1705" s="110">
        <v>305</v>
      </c>
      <c r="M1705" s="110">
        <v>0</v>
      </c>
      <c r="N1705" s="110">
        <v>0</v>
      </c>
    </row>
    <row r="1706" spans="1:14" x14ac:dyDescent="0.25">
      <c r="A1706">
        <v>260458</v>
      </c>
      <c r="B1706" t="s">
        <v>5525</v>
      </c>
      <c r="C1706" s="74">
        <v>17</v>
      </c>
      <c r="D1706" t="s">
        <v>501</v>
      </c>
      <c r="E1706" t="s">
        <v>4400</v>
      </c>
      <c r="F1706" t="s">
        <v>7664</v>
      </c>
      <c r="G1706" t="s">
        <v>6505</v>
      </c>
      <c r="H1706" t="s">
        <v>7665</v>
      </c>
      <c r="I1706" s="110">
        <v>0</v>
      </c>
      <c r="J1706" s="110">
        <v>0</v>
      </c>
      <c r="K1706" s="110">
        <v>0</v>
      </c>
      <c r="L1706" s="110">
        <v>0</v>
      </c>
      <c r="M1706" s="110">
        <v>0</v>
      </c>
      <c r="N1706" s="110">
        <v>0</v>
      </c>
    </row>
    <row r="1707" spans="1:14" x14ac:dyDescent="0.25">
      <c r="A1707">
        <v>260460</v>
      </c>
      <c r="B1707" t="s">
        <v>5521</v>
      </c>
      <c r="C1707" s="74">
        <v>460</v>
      </c>
      <c r="D1707" t="s">
        <v>4862</v>
      </c>
      <c r="E1707" t="s">
        <v>4863</v>
      </c>
      <c r="F1707" t="s">
        <v>4864</v>
      </c>
      <c r="G1707" t="s">
        <v>6505</v>
      </c>
      <c r="H1707" t="s">
        <v>343</v>
      </c>
      <c r="I1707" s="110">
        <v>17900</v>
      </c>
      <c r="J1707" s="110">
        <v>399.2</v>
      </c>
      <c r="K1707" s="110">
        <v>1924</v>
      </c>
      <c r="L1707" s="110">
        <v>1561</v>
      </c>
      <c r="M1707" s="110">
        <v>0</v>
      </c>
      <c r="N1707" s="110">
        <v>1630</v>
      </c>
    </row>
    <row r="1708" spans="1:14" x14ac:dyDescent="0.25">
      <c r="A1708">
        <v>260461</v>
      </c>
      <c r="B1708" t="s">
        <v>5525</v>
      </c>
      <c r="C1708" s="74">
        <v>17</v>
      </c>
      <c r="D1708" t="s">
        <v>7666</v>
      </c>
      <c r="E1708" t="s">
        <v>7667</v>
      </c>
      <c r="F1708" t="s">
        <v>7668</v>
      </c>
      <c r="G1708" t="s">
        <v>6505</v>
      </c>
      <c r="H1708" t="s">
        <v>7669</v>
      </c>
      <c r="I1708" s="110">
        <v>0</v>
      </c>
      <c r="J1708" s="110">
        <v>71.36</v>
      </c>
      <c r="K1708" s="110">
        <v>0</v>
      </c>
      <c r="L1708" s="110">
        <v>0</v>
      </c>
      <c r="M1708" s="110">
        <v>0</v>
      </c>
      <c r="N1708" s="110">
        <v>0</v>
      </c>
    </row>
    <row r="1709" spans="1:14" x14ac:dyDescent="0.25">
      <c r="A1709">
        <v>260462</v>
      </c>
      <c r="B1709" t="s">
        <v>5525</v>
      </c>
      <c r="C1709" s="74">
        <v>17</v>
      </c>
      <c r="D1709" t="s">
        <v>2205</v>
      </c>
      <c r="E1709" t="s">
        <v>2206</v>
      </c>
      <c r="F1709" t="s">
        <v>1954</v>
      </c>
      <c r="G1709" t="s">
        <v>6505</v>
      </c>
      <c r="H1709" t="s">
        <v>2207</v>
      </c>
      <c r="I1709" s="110">
        <v>0</v>
      </c>
      <c r="J1709" s="110">
        <v>0</v>
      </c>
      <c r="K1709" s="110">
        <v>0</v>
      </c>
      <c r="L1709" s="110">
        <v>0</v>
      </c>
      <c r="M1709" s="110">
        <v>0</v>
      </c>
      <c r="N1709" s="110">
        <v>146</v>
      </c>
    </row>
    <row r="1710" spans="1:14" x14ac:dyDescent="0.25">
      <c r="A1710">
        <v>260463</v>
      </c>
      <c r="B1710" t="s">
        <v>5521</v>
      </c>
      <c r="C1710" s="74">
        <v>37</v>
      </c>
      <c r="D1710" t="s">
        <v>7670</v>
      </c>
      <c r="E1710" t="s">
        <v>7671</v>
      </c>
      <c r="F1710" t="s">
        <v>4766</v>
      </c>
      <c r="G1710" t="s">
        <v>6505</v>
      </c>
      <c r="H1710" t="s">
        <v>7672</v>
      </c>
      <c r="I1710" s="110">
        <v>0</v>
      </c>
      <c r="J1710" s="110">
        <v>0</v>
      </c>
      <c r="K1710" s="110">
        <v>0</v>
      </c>
      <c r="L1710" s="110">
        <v>0</v>
      </c>
      <c r="M1710" s="110">
        <v>0</v>
      </c>
      <c r="N1710" s="110">
        <v>0</v>
      </c>
    </row>
    <row r="1711" spans="1:14" x14ac:dyDescent="0.25">
      <c r="A1711">
        <v>260465</v>
      </c>
      <c r="B1711" t="s">
        <v>5521</v>
      </c>
      <c r="C1711" s="74">
        <v>37</v>
      </c>
      <c r="D1711" t="s">
        <v>2940</v>
      </c>
      <c r="E1711" t="s">
        <v>4865</v>
      </c>
      <c r="F1711" t="s">
        <v>4866</v>
      </c>
      <c r="G1711" t="s">
        <v>6505</v>
      </c>
      <c r="H1711" t="s">
        <v>4867</v>
      </c>
      <c r="I1711" s="110">
        <v>0</v>
      </c>
      <c r="J1711" s="110">
        <v>0</v>
      </c>
      <c r="K1711" s="110">
        <v>40</v>
      </c>
      <c r="L1711" s="110">
        <v>20</v>
      </c>
      <c r="M1711" s="110">
        <v>0</v>
      </c>
      <c r="N1711" s="110">
        <v>0</v>
      </c>
    </row>
    <row r="1712" spans="1:14" x14ac:dyDescent="0.25">
      <c r="A1712">
        <v>260466</v>
      </c>
      <c r="B1712" t="s">
        <v>5525</v>
      </c>
      <c r="C1712" s="74">
        <v>17</v>
      </c>
      <c r="D1712" t="s">
        <v>7673</v>
      </c>
      <c r="E1712" t="s">
        <v>7674</v>
      </c>
      <c r="F1712" t="s">
        <v>7675</v>
      </c>
      <c r="G1712" t="s">
        <v>6505</v>
      </c>
      <c r="H1712" t="s">
        <v>7676</v>
      </c>
      <c r="I1712" s="110">
        <v>0</v>
      </c>
      <c r="J1712" s="110">
        <v>0</v>
      </c>
      <c r="K1712" s="110">
        <v>0</v>
      </c>
      <c r="L1712" s="110">
        <v>0</v>
      </c>
      <c r="M1712" s="110">
        <v>0</v>
      </c>
      <c r="N1712" s="110">
        <v>0</v>
      </c>
    </row>
    <row r="1713" spans="1:14" x14ac:dyDescent="0.25">
      <c r="A1713">
        <v>260468</v>
      </c>
      <c r="B1713" t="s">
        <v>5525</v>
      </c>
      <c r="C1713" s="74">
        <v>17</v>
      </c>
      <c r="D1713" t="s">
        <v>501</v>
      </c>
      <c r="E1713" t="s">
        <v>2208</v>
      </c>
      <c r="F1713" t="s">
        <v>2209</v>
      </c>
      <c r="G1713" t="s">
        <v>6505</v>
      </c>
      <c r="H1713" t="s">
        <v>2210</v>
      </c>
      <c r="I1713" s="110">
        <v>0</v>
      </c>
      <c r="J1713" s="110">
        <v>0</v>
      </c>
      <c r="K1713" s="110">
        <v>0</v>
      </c>
      <c r="L1713" s="110">
        <v>0</v>
      </c>
      <c r="M1713" s="110">
        <v>304</v>
      </c>
      <c r="N1713" s="110">
        <v>0</v>
      </c>
    </row>
    <row r="1714" spans="1:14" x14ac:dyDescent="0.25">
      <c r="A1714">
        <v>260469</v>
      </c>
      <c r="B1714" t="s">
        <v>5525</v>
      </c>
      <c r="C1714" s="74">
        <v>17</v>
      </c>
      <c r="D1714" t="s">
        <v>2211</v>
      </c>
      <c r="E1714" t="s">
        <v>2212</v>
      </c>
      <c r="F1714" t="s">
        <v>2213</v>
      </c>
      <c r="G1714" t="s">
        <v>6505</v>
      </c>
      <c r="H1714" t="s">
        <v>2214</v>
      </c>
      <c r="I1714" s="110">
        <v>658.43</v>
      </c>
      <c r="J1714" s="110">
        <v>0</v>
      </c>
      <c r="K1714" s="110">
        <v>0</v>
      </c>
      <c r="L1714" s="110">
        <v>0</v>
      </c>
      <c r="M1714" s="110">
        <v>0</v>
      </c>
      <c r="N1714" s="110">
        <v>0</v>
      </c>
    </row>
    <row r="1715" spans="1:14" x14ac:dyDescent="0.25">
      <c r="A1715">
        <v>260471</v>
      </c>
      <c r="B1715" t="s">
        <v>5525</v>
      </c>
      <c r="C1715" s="74">
        <v>17</v>
      </c>
      <c r="D1715" t="s">
        <v>7677</v>
      </c>
      <c r="E1715" t="s">
        <v>7678</v>
      </c>
      <c r="F1715" t="s">
        <v>2123</v>
      </c>
      <c r="G1715" t="s">
        <v>6505</v>
      </c>
      <c r="H1715" t="s">
        <v>7679</v>
      </c>
      <c r="I1715" s="110">
        <v>0</v>
      </c>
      <c r="J1715" s="110">
        <v>0</v>
      </c>
      <c r="K1715" s="110">
        <v>0</v>
      </c>
      <c r="L1715" s="110">
        <v>0</v>
      </c>
      <c r="M1715" s="110">
        <v>0</v>
      </c>
      <c r="N1715" s="110">
        <v>0</v>
      </c>
    </row>
    <row r="1716" spans="1:14" x14ac:dyDescent="0.25">
      <c r="A1716">
        <v>260474</v>
      </c>
      <c r="B1716" t="s">
        <v>5525</v>
      </c>
      <c r="C1716" s="74">
        <v>17</v>
      </c>
      <c r="D1716" t="s">
        <v>2215</v>
      </c>
      <c r="E1716" t="s">
        <v>2216</v>
      </c>
      <c r="F1716" t="s">
        <v>2217</v>
      </c>
      <c r="G1716" t="s">
        <v>6505</v>
      </c>
      <c r="H1716" t="s">
        <v>2218</v>
      </c>
      <c r="I1716" s="110">
        <v>3190</v>
      </c>
      <c r="J1716" s="110">
        <v>0</v>
      </c>
      <c r="K1716" s="110">
        <v>482</v>
      </c>
      <c r="L1716" s="110">
        <v>253</v>
      </c>
      <c r="M1716" s="110">
        <v>0</v>
      </c>
      <c r="N1716" s="110">
        <v>0</v>
      </c>
    </row>
    <row r="1717" spans="1:14" x14ac:dyDescent="0.25">
      <c r="A1717">
        <v>260476</v>
      </c>
      <c r="B1717" t="s">
        <v>5521</v>
      </c>
      <c r="C1717" s="74">
        <v>37</v>
      </c>
      <c r="D1717" t="s">
        <v>7680</v>
      </c>
      <c r="E1717" t="s">
        <v>7681</v>
      </c>
      <c r="F1717" t="s">
        <v>4843</v>
      </c>
      <c r="G1717" t="s">
        <v>6505</v>
      </c>
      <c r="H1717" t="s">
        <v>7682</v>
      </c>
      <c r="I1717" s="110">
        <v>3428.1</v>
      </c>
      <c r="J1717" s="110">
        <v>0</v>
      </c>
      <c r="K1717" s="110">
        <v>82</v>
      </c>
      <c r="L1717" s="110">
        <v>70</v>
      </c>
      <c r="M1717" s="110">
        <v>0</v>
      </c>
      <c r="N1717" s="110">
        <v>0</v>
      </c>
    </row>
    <row r="1718" spans="1:14" x14ac:dyDescent="0.25">
      <c r="A1718">
        <v>260477</v>
      </c>
      <c r="B1718" t="s">
        <v>5525</v>
      </c>
      <c r="C1718" s="74">
        <v>17</v>
      </c>
      <c r="D1718" t="s">
        <v>5784</v>
      </c>
      <c r="E1718" t="s">
        <v>7683</v>
      </c>
      <c r="F1718" t="s">
        <v>879</v>
      </c>
      <c r="G1718" t="s">
        <v>6505</v>
      </c>
      <c r="H1718" t="s">
        <v>7684</v>
      </c>
      <c r="I1718" s="110">
        <v>0</v>
      </c>
      <c r="J1718" s="110">
        <v>0</v>
      </c>
      <c r="K1718" s="110">
        <v>0</v>
      </c>
      <c r="L1718" s="110">
        <v>0</v>
      </c>
      <c r="M1718" s="110">
        <v>0</v>
      </c>
      <c r="N1718" s="110">
        <v>0</v>
      </c>
    </row>
    <row r="1719" spans="1:14" x14ac:dyDescent="0.25">
      <c r="A1719">
        <v>260478</v>
      </c>
      <c r="B1719" t="s">
        <v>5525</v>
      </c>
      <c r="C1719" s="74">
        <v>17</v>
      </c>
      <c r="D1719" t="s">
        <v>7685</v>
      </c>
      <c r="E1719" t="s">
        <v>7686</v>
      </c>
      <c r="F1719" t="s">
        <v>7687</v>
      </c>
      <c r="G1719" t="s">
        <v>6505</v>
      </c>
      <c r="H1719" t="s">
        <v>7688</v>
      </c>
      <c r="I1719" s="110">
        <v>0</v>
      </c>
      <c r="J1719" s="110">
        <v>0</v>
      </c>
      <c r="K1719" s="110">
        <v>0</v>
      </c>
      <c r="L1719" s="110">
        <v>0</v>
      </c>
      <c r="M1719" s="110">
        <v>0</v>
      </c>
      <c r="N1719" s="110">
        <v>0</v>
      </c>
    </row>
    <row r="1720" spans="1:14" x14ac:dyDescent="0.25">
      <c r="A1720">
        <v>260481</v>
      </c>
      <c r="B1720" t="s">
        <v>5525</v>
      </c>
      <c r="C1720" s="74">
        <v>17</v>
      </c>
      <c r="D1720" t="s">
        <v>2219</v>
      </c>
      <c r="E1720" t="s">
        <v>2220</v>
      </c>
      <c r="F1720" t="s">
        <v>2135</v>
      </c>
      <c r="G1720" t="s">
        <v>6505</v>
      </c>
      <c r="H1720" t="s">
        <v>381</v>
      </c>
      <c r="I1720" s="110">
        <v>1000</v>
      </c>
      <c r="J1720" s="110">
        <v>0</v>
      </c>
      <c r="K1720" s="110">
        <v>100</v>
      </c>
      <c r="L1720" s="110">
        <v>0</v>
      </c>
      <c r="M1720" s="110">
        <v>0</v>
      </c>
      <c r="N1720" s="110">
        <v>0</v>
      </c>
    </row>
    <row r="1721" spans="1:14" x14ac:dyDescent="0.25">
      <c r="A1721">
        <v>260482</v>
      </c>
      <c r="B1721" t="s">
        <v>5525</v>
      </c>
      <c r="C1721" s="74">
        <v>17</v>
      </c>
      <c r="D1721" t="s">
        <v>7689</v>
      </c>
      <c r="E1721" t="s">
        <v>7690</v>
      </c>
      <c r="F1721" t="s">
        <v>1101</v>
      </c>
      <c r="G1721" t="s">
        <v>6505</v>
      </c>
      <c r="H1721" t="s">
        <v>7691</v>
      </c>
      <c r="I1721" s="110">
        <v>0</v>
      </c>
      <c r="J1721" s="110">
        <v>0</v>
      </c>
      <c r="K1721" s="110">
        <v>0</v>
      </c>
      <c r="L1721" s="110">
        <v>0</v>
      </c>
      <c r="M1721" s="110">
        <v>0</v>
      </c>
      <c r="N1721" s="110">
        <v>0</v>
      </c>
    </row>
    <row r="1722" spans="1:14" x14ac:dyDescent="0.25">
      <c r="A1722">
        <v>260484</v>
      </c>
      <c r="B1722" t="s">
        <v>5521</v>
      </c>
      <c r="C1722" s="74">
        <v>37</v>
      </c>
      <c r="D1722" t="s">
        <v>7692</v>
      </c>
      <c r="E1722" t="s">
        <v>7693</v>
      </c>
      <c r="F1722" t="s">
        <v>4766</v>
      </c>
      <c r="G1722" t="s">
        <v>6505</v>
      </c>
      <c r="H1722" t="s">
        <v>7694</v>
      </c>
      <c r="I1722" s="110">
        <v>0</v>
      </c>
      <c r="J1722" s="110">
        <v>0</v>
      </c>
      <c r="K1722" s="110">
        <v>0</v>
      </c>
      <c r="L1722" s="110">
        <v>0</v>
      </c>
      <c r="M1722" s="110">
        <v>0</v>
      </c>
      <c r="N1722" s="110">
        <v>0</v>
      </c>
    </row>
    <row r="1723" spans="1:14" x14ac:dyDescent="0.25">
      <c r="A1723">
        <v>260485</v>
      </c>
      <c r="B1723" t="s">
        <v>5525</v>
      </c>
      <c r="C1723" s="74">
        <v>17</v>
      </c>
      <c r="D1723" t="s">
        <v>2221</v>
      </c>
      <c r="E1723" t="s">
        <v>2222</v>
      </c>
      <c r="F1723" t="s">
        <v>2223</v>
      </c>
      <c r="G1723" t="s">
        <v>6505</v>
      </c>
      <c r="H1723" t="s">
        <v>2224</v>
      </c>
      <c r="I1723" s="110">
        <v>217.82</v>
      </c>
      <c r="J1723" s="110">
        <v>0</v>
      </c>
      <c r="K1723" s="110">
        <v>40</v>
      </c>
      <c r="L1723" s="110">
        <v>60</v>
      </c>
      <c r="M1723" s="110">
        <v>0</v>
      </c>
      <c r="N1723" s="110">
        <v>0</v>
      </c>
    </row>
    <row r="1724" spans="1:14" x14ac:dyDescent="0.25">
      <c r="A1724">
        <v>260491</v>
      </c>
      <c r="B1724" t="s">
        <v>5521</v>
      </c>
      <c r="C1724" s="74">
        <v>37</v>
      </c>
      <c r="D1724" t="s">
        <v>4868</v>
      </c>
      <c r="E1724" t="s">
        <v>4869</v>
      </c>
      <c r="F1724" t="s">
        <v>4870</v>
      </c>
      <c r="G1724" t="s">
        <v>6505</v>
      </c>
      <c r="H1724" t="s">
        <v>4871</v>
      </c>
      <c r="I1724" s="110">
        <v>2332.34</v>
      </c>
      <c r="J1724" s="110">
        <v>0</v>
      </c>
      <c r="K1724" s="110">
        <v>0</v>
      </c>
      <c r="L1724" s="110">
        <v>288</v>
      </c>
      <c r="M1724" s="110">
        <v>0</v>
      </c>
      <c r="N1724" s="110">
        <v>0</v>
      </c>
    </row>
    <row r="1725" spans="1:14" x14ac:dyDescent="0.25">
      <c r="A1725">
        <v>260493</v>
      </c>
      <c r="B1725" t="s">
        <v>5521</v>
      </c>
      <c r="C1725" s="74">
        <v>37</v>
      </c>
      <c r="D1725" t="s">
        <v>7695</v>
      </c>
      <c r="E1725" t="s">
        <v>7696</v>
      </c>
      <c r="F1725" t="s">
        <v>4766</v>
      </c>
      <c r="G1725" t="s">
        <v>6505</v>
      </c>
      <c r="H1725" t="s">
        <v>7697</v>
      </c>
      <c r="I1725" s="110">
        <v>0</v>
      </c>
      <c r="J1725" s="110">
        <v>0</v>
      </c>
      <c r="K1725" s="110">
        <v>0</v>
      </c>
      <c r="L1725" s="110">
        <v>0</v>
      </c>
      <c r="M1725" s="110">
        <v>0</v>
      </c>
      <c r="N1725" s="110">
        <v>0</v>
      </c>
    </row>
    <row r="1726" spans="1:14" x14ac:dyDescent="0.25">
      <c r="A1726">
        <v>260495</v>
      </c>
      <c r="B1726" t="s">
        <v>5525</v>
      </c>
      <c r="C1726" s="74">
        <v>17</v>
      </c>
      <c r="D1726" t="s">
        <v>7698</v>
      </c>
      <c r="E1726" t="s">
        <v>7699</v>
      </c>
      <c r="F1726" t="s">
        <v>2142</v>
      </c>
      <c r="G1726" t="s">
        <v>6505</v>
      </c>
      <c r="H1726" t="s">
        <v>7700</v>
      </c>
      <c r="I1726" s="110">
        <v>0</v>
      </c>
      <c r="J1726" s="110">
        <v>0</v>
      </c>
      <c r="K1726" s="110">
        <v>0</v>
      </c>
      <c r="L1726" s="110">
        <v>0</v>
      </c>
      <c r="M1726" s="110">
        <v>0</v>
      </c>
      <c r="N1726" s="110">
        <v>0</v>
      </c>
    </row>
    <row r="1727" spans="1:14" x14ac:dyDescent="0.25">
      <c r="A1727">
        <v>340019</v>
      </c>
      <c r="B1727" t="s">
        <v>5527</v>
      </c>
      <c r="C1727" s="74">
        <v>21</v>
      </c>
      <c r="D1727" t="s">
        <v>7701</v>
      </c>
      <c r="E1727" t="s">
        <v>7702</v>
      </c>
      <c r="F1727" t="s">
        <v>7703</v>
      </c>
      <c r="G1727" t="s">
        <v>96</v>
      </c>
      <c r="H1727" t="s">
        <v>7704</v>
      </c>
      <c r="I1727" s="110">
        <v>0</v>
      </c>
      <c r="J1727" s="110">
        <v>0</v>
      </c>
      <c r="K1727" s="110">
        <v>0</v>
      </c>
      <c r="L1727" s="110">
        <v>0</v>
      </c>
      <c r="M1727" s="110">
        <v>0</v>
      </c>
      <c r="N1727" s="110">
        <v>0</v>
      </c>
    </row>
    <row r="1728" spans="1:14" x14ac:dyDescent="0.25">
      <c r="A1728">
        <v>340022</v>
      </c>
      <c r="B1728" t="s">
        <v>5527</v>
      </c>
      <c r="C1728" s="74">
        <v>21</v>
      </c>
      <c r="D1728" t="s">
        <v>7705</v>
      </c>
      <c r="E1728" t="s">
        <v>7706</v>
      </c>
      <c r="F1728" t="s">
        <v>2339</v>
      </c>
      <c r="G1728" t="s">
        <v>96</v>
      </c>
      <c r="H1728" t="s">
        <v>7707</v>
      </c>
      <c r="I1728" s="110">
        <v>0</v>
      </c>
      <c r="J1728" s="110">
        <v>0</v>
      </c>
      <c r="K1728" s="110">
        <v>0</v>
      </c>
      <c r="L1728" s="110">
        <v>0</v>
      </c>
      <c r="M1728" s="110">
        <v>0</v>
      </c>
      <c r="N1728" s="110">
        <v>0</v>
      </c>
    </row>
    <row r="1729" spans="1:14" x14ac:dyDescent="0.25">
      <c r="A1729">
        <v>340024</v>
      </c>
      <c r="B1729" t="s">
        <v>5527</v>
      </c>
      <c r="C1729" s="74">
        <v>21</v>
      </c>
      <c r="D1729" t="s">
        <v>7708</v>
      </c>
      <c r="E1729" t="s">
        <v>7709</v>
      </c>
      <c r="F1729" t="s">
        <v>2339</v>
      </c>
      <c r="G1729" t="s">
        <v>96</v>
      </c>
      <c r="H1729" t="s">
        <v>7710</v>
      </c>
      <c r="I1729" s="110">
        <v>0</v>
      </c>
      <c r="J1729" s="110">
        <v>0</v>
      </c>
      <c r="K1729" s="110">
        <v>0</v>
      </c>
      <c r="L1729" s="110">
        <v>0</v>
      </c>
      <c r="M1729" s="110">
        <v>0</v>
      </c>
      <c r="N1729" s="110">
        <v>0</v>
      </c>
    </row>
    <row r="1730" spans="1:14" x14ac:dyDescent="0.25">
      <c r="A1730">
        <v>340025</v>
      </c>
      <c r="B1730" t="s">
        <v>5527</v>
      </c>
      <c r="C1730" s="74">
        <v>21</v>
      </c>
      <c r="D1730" t="s">
        <v>7711</v>
      </c>
      <c r="E1730" t="s">
        <v>7712</v>
      </c>
      <c r="F1730" t="s">
        <v>7713</v>
      </c>
      <c r="G1730" t="s">
        <v>96</v>
      </c>
      <c r="H1730" t="s">
        <v>7714</v>
      </c>
      <c r="I1730" s="110">
        <v>0</v>
      </c>
      <c r="J1730" s="110">
        <v>0</v>
      </c>
      <c r="K1730" s="110">
        <v>0</v>
      </c>
      <c r="L1730" s="110">
        <v>0</v>
      </c>
      <c r="M1730" s="110">
        <v>0</v>
      </c>
      <c r="N1730" s="110">
        <v>0</v>
      </c>
    </row>
    <row r="1731" spans="1:14" x14ac:dyDescent="0.25">
      <c r="A1731">
        <v>260512</v>
      </c>
      <c r="B1731" t="s">
        <v>5521</v>
      </c>
      <c r="C1731" s="74">
        <v>37</v>
      </c>
      <c r="D1731" t="s">
        <v>7715</v>
      </c>
      <c r="E1731" t="s">
        <v>4855</v>
      </c>
      <c r="F1731" t="s">
        <v>4856</v>
      </c>
      <c r="G1731" t="s">
        <v>6505</v>
      </c>
      <c r="H1731" t="s">
        <v>7716</v>
      </c>
      <c r="I1731" s="110">
        <v>0</v>
      </c>
      <c r="J1731" s="110">
        <v>0</v>
      </c>
      <c r="K1731" s="110">
        <v>0</v>
      </c>
      <c r="L1731" s="110">
        <v>0</v>
      </c>
      <c r="M1731" s="110">
        <v>0</v>
      </c>
      <c r="N1731" s="110">
        <v>0</v>
      </c>
    </row>
    <row r="1732" spans="1:14" x14ac:dyDescent="0.25">
      <c r="A1732">
        <v>340029</v>
      </c>
      <c r="B1732" t="s">
        <v>5527</v>
      </c>
      <c r="C1732" s="74">
        <v>21</v>
      </c>
      <c r="D1732" t="s">
        <v>7717</v>
      </c>
      <c r="E1732" t="s">
        <v>1887</v>
      </c>
      <c r="F1732" t="s">
        <v>2342</v>
      </c>
      <c r="G1732" t="s">
        <v>96</v>
      </c>
      <c r="H1732" t="s">
        <v>7718</v>
      </c>
      <c r="I1732" s="110">
        <v>0</v>
      </c>
      <c r="J1732" s="110">
        <v>0</v>
      </c>
      <c r="K1732" s="110">
        <v>0</v>
      </c>
      <c r="L1732" s="110">
        <v>0</v>
      </c>
      <c r="M1732" s="110">
        <v>0</v>
      </c>
      <c r="N1732" s="110">
        <v>0</v>
      </c>
    </row>
    <row r="1733" spans="1:14" x14ac:dyDescent="0.25">
      <c r="A1733">
        <v>260514</v>
      </c>
      <c r="B1733" t="s">
        <v>5521</v>
      </c>
      <c r="C1733" s="74">
        <v>37</v>
      </c>
      <c r="D1733" t="s">
        <v>7719</v>
      </c>
      <c r="E1733" t="s">
        <v>7720</v>
      </c>
      <c r="F1733" t="s">
        <v>4779</v>
      </c>
      <c r="G1733" t="s">
        <v>103</v>
      </c>
      <c r="H1733" t="s">
        <v>7721</v>
      </c>
      <c r="I1733" s="110">
        <v>0</v>
      </c>
      <c r="J1733" s="110">
        <v>0</v>
      </c>
      <c r="K1733" s="110">
        <v>0</v>
      </c>
      <c r="L1733" s="110">
        <v>0</v>
      </c>
      <c r="M1733" s="110">
        <v>0</v>
      </c>
      <c r="N1733" s="110">
        <v>0</v>
      </c>
    </row>
    <row r="1734" spans="1:14" x14ac:dyDescent="0.25">
      <c r="A1734">
        <v>340030</v>
      </c>
      <c r="B1734" t="s">
        <v>5527</v>
      </c>
      <c r="C1734" s="74">
        <v>21</v>
      </c>
      <c r="D1734" t="s">
        <v>7722</v>
      </c>
      <c r="E1734" t="s">
        <v>1426</v>
      </c>
      <c r="F1734" t="s">
        <v>2342</v>
      </c>
      <c r="G1734" t="s">
        <v>96</v>
      </c>
      <c r="H1734" t="s">
        <v>7723</v>
      </c>
      <c r="I1734" s="110">
        <v>0</v>
      </c>
      <c r="J1734" s="110">
        <v>0</v>
      </c>
      <c r="K1734" s="110">
        <v>0</v>
      </c>
      <c r="L1734" s="110">
        <v>0</v>
      </c>
      <c r="M1734" s="110">
        <v>0</v>
      </c>
      <c r="N1734" s="110">
        <v>0</v>
      </c>
    </row>
    <row r="1735" spans="1:14" x14ac:dyDescent="0.25">
      <c r="A1735">
        <v>340031</v>
      </c>
      <c r="B1735" t="s">
        <v>5527</v>
      </c>
      <c r="C1735" s="74">
        <v>21</v>
      </c>
      <c r="D1735" t="s">
        <v>7724</v>
      </c>
      <c r="E1735" t="s">
        <v>7725</v>
      </c>
      <c r="F1735" t="s">
        <v>2342</v>
      </c>
      <c r="G1735" t="s">
        <v>96</v>
      </c>
      <c r="H1735" t="s">
        <v>7726</v>
      </c>
      <c r="I1735" s="110">
        <v>0</v>
      </c>
      <c r="J1735" s="110">
        <v>0</v>
      </c>
      <c r="K1735" s="110">
        <v>0</v>
      </c>
      <c r="L1735" s="110">
        <v>0</v>
      </c>
      <c r="M1735" s="110">
        <v>0</v>
      </c>
      <c r="N1735" s="110">
        <v>0</v>
      </c>
    </row>
    <row r="1736" spans="1:14" x14ac:dyDescent="0.25">
      <c r="A1736">
        <v>260520</v>
      </c>
      <c r="B1736" t="s">
        <v>5525</v>
      </c>
      <c r="C1736" s="74">
        <v>17</v>
      </c>
      <c r="D1736" t="s">
        <v>7727</v>
      </c>
      <c r="E1736" t="s">
        <v>2137</v>
      </c>
      <c r="F1736" t="s">
        <v>1852</v>
      </c>
      <c r="G1736" t="s">
        <v>6505</v>
      </c>
      <c r="H1736" t="s">
        <v>7728</v>
      </c>
      <c r="I1736" s="110">
        <v>0</v>
      </c>
      <c r="J1736" s="110">
        <v>0</v>
      </c>
      <c r="K1736" s="110">
        <v>0</v>
      </c>
      <c r="L1736" s="110">
        <v>0</v>
      </c>
      <c r="M1736" s="110">
        <v>0</v>
      </c>
      <c r="N1736" s="110">
        <v>0</v>
      </c>
    </row>
    <row r="1737" spans="1:14" x14ac:dyDescent="0.25">
      <c r="A1737">
        <v>340036</v>
      </c>
      <c r="B1737" t="s">
        <v>5527</v>
      </c>
      <c r="C1737">
        <v>21</v>
      </c>
      <c r="D1737" t="s">
        <v>1185</v>
      </c>
      <c r="E1737" t="s">
        <v>7729</v>
      </c>
      <c r="F1737" t="s">
        <v>2388</v>
      </c>
      <c r="G1737" t="s">
        <v>96</v>
      </c>
      <c r="H1737" t="s">
        <v>7730</v>
      </c>
      <c r="I1737" s="110">
        <v>0</v>
      </c>
      <c r="J1737" s="110">
        <v>0</v>
      </c>
      <c r="K1737" s="110">
        <v>0</v>
      </c>
      <c r="L1737" s="110">
        <v>0</v>
      </c>
      <c r="M1737" s="110">
        <v>0</v>
      </c>
      <c r="N1737" s="110">
        <v>0</v>
      </c>
    </row>
    <row r="1738" spans="1:14" x14ac:dyDescent="0.25">
      <c r="A1738">
        <v>260523</v>
      </c>
      <c r="B1738" t="s">
        <v>5521</v>
      </c>
      <c r="C1738">
        <v>37</v>
      </c>
      <c r="D1738" t="s">
        <v>7731</v>
      </c>
      <c r="E1738" t="s">
        <v>7732</v>
      </c>
      <c r="F1738" t="s">
        <v>1359</v>
      </c>
      <c r="G1738" t="s">
        <v>6505</v>
      </c>
      <c r="H1738" t="s">
        <v>7733</v>
      </c>
      <c r="I1738" s="110">
        <v>0</v>
      </c>
      <c r="J1738" s="110">
        <v>0</v>
      </c>
      <c r="K1738" s="110">
        <v>0</v>
      </c>
      <c r="L1738" s="110">
        <v>0</v>
      </c>
      <c r="M1738" s="110">
        <v>0</v>
      </c>
      <c r="N1738" s="110">
        <v>0</v>
      </c>
    </row>
    <row r="1739" spans="1:14" x14ac:dyDescent="0.25">
      <c r="A1739">
        <v>340046</v>
      </c>
      <c r="B1739" t="s">
        <v>5527</v>
      </c>
      <c r="C1739">
        <v>21</v>
      </c>
      <c r="D1739" t="s">
        <v>7734</v>
      </c>
      <c r="E1739" t="s">
        <v>7735</v>
      </c>
      <c r="F1739" t="s">
        <v>7736</v>
      </c>
      <c r="G1739" t="s">
        <v>96</v>
      </c>
      <c r="H1739" t="s">
        <v>7737</v>
      </c>
      <c r="I1739" s="110">
        <v>0</v>
      </c>
      <c r="J1739" s="110">
        <v>0</v>
      </c>
      <c r="K1739" s="110">
        <v>0</v>
      </c>
      <c r="L1739" s="110">
        <v>0</v>
      </c>
      <c r="M1739" s="110">
        <v>0</v>
      </c>
      <c r="N1739" s="110">
        <v>0</v>
      </c>
    </row>
    <row r="1740" spans="1:14" x14ac:dyDescent="0.25">
      <c r="A1740">
        <v>340048</v>
      </c>
      <c r="B1740" t="s">
        <v>5527</v>
      </c>
      <c r="C1740">
        <v>21</v>
      </c>
      <c r="D1740" t="s">
        <v>7738</v>
      </c>
      <c r="E1740" t="s">
        <v>7739</v>
      </c>
      <c r="F1740" t="s">
        <v>7740</v>
      </c>
      <c r="G1740" t="s">
        <v>96</v>
      </c>
      <c r="H1740" t="s">
        <v>7741</v>
      </c>
      <c r="I1740" s="110">
        <v>0</v>
      </c>
      <c r="J1740" s="110">
        <v>0</v>
      </c>
      <c r="K1740" s="110">
        <v>0</v>
      </c>
      <c r="L1740" s="110">
        <v>0</v>
      </c>
      <c r="M1740" s="110">
        <v>0</v>
      </c>
      <c r="N1740" s="110">
        <v>0</v>
      </c>
    </row>
    <row r="1741" spans="1:14" x14ac:dyDescent="0.25">
      <c r="A1741">
        <v>269017</v>
      </c>
      <c r="B1741" t="s">
        <v>5525</v>
      </c>
      <c r="C1741">
        <v>17</v>
      </c>
      <c r="D1741" t="s">
        <v>7742</v>
      </c>
      <c r="E1741" t="s">
        <v>7743</v>
      </c>
      <c r="F1741" t="s">
        <v>7744</v>
      </c>
      <c r="G1741" t="s">
        <v>6505</v>
      </c>
      <c r="H1741" t="s">
        <v>7745</v>
      </c>
      <c r="I1741" s="110">
        <v>0</v>
      </c>
      <c r="J1741" s="110">
        <v>525.86</v>
      </c>
      <c r="K1741" s="110">
        <v>0</v>
      </c>
      <c r="L1741" s="110">
        <v>0</v>
      </c>
      <c r="M1741" s="110">
        <v>0</v>
      </c>
      <c r="N1741" s="110">
        <v>0</v>
      </c>
    </row>
    <row r="1742" spans="1:14" x14ac:dyDescent="0.25">
      <c r="A1742">
        <v>270002</v>
      </c>
      <c r="B1742" t="s">
        <v>7746</v>
      </c>
      <c r="C1742">
        <v>19</v>
      </c>
      <c r="D1742" t="s">
        <v>728</v>
      </c>
      <c r="E1742" t="s">
        <v>2225</v>
      </c>
      <c r="F1742" t="s">
        <v>2226</v>
      </c>
      <c r="G1742" t="s">
        <v>98</v>
      </c>
      <c r="H1742" t="s">
        <v>2227</v>
      </c>
      <c r="I1742" s="110">
        <v>1000</v>
      </c>
      <c r="J1742" s="110">
        <v>0</v>
      </c>
      <c r="K1742" s="110">
        <v>190</v>
      </c>
      <c r="L1742" s="110">
        <v>85</v>
      </c>
      <c r="M1742" s="110">
        <v>0</v>
      </c>
      <c r="N1742" s="110">
        <v>0</v>
      </c>
    </row>
    <row r="1743" spans="1:14" x14ac:dyDescent="0.25">
      <c r="A1743">
        <v>270004</v>
      </c>
      <c r="B1743" t="s">
        <v>7746</v>
      </c>
      <c r="C1743">
        <v>19</v>
      </c>
      <c r="D1743" t="s">
        <v>2228</v>
      </c>
      <c r="E1743" t="s">
        <v>2229</v>
      </c>
      <c r="F1743" t="s">
        <v>2230</v>
      </c>
      <c r="G1743" t="s">
        <v>98</v>
      </c>
      <c r="H1743" t="s">
        <v>2231</v>
      </c>
      <c r="I1743" s="110">
        <v>6666.62</v>
      </c>
      <c r="J1743" s="110">
        <v>0</v>
      </c>
      <c r="K1743" s="110">
        <v>165</v>
      </c>
      <c r="L1743" s="110">
        <v>162</v>
      </c>
      <c r="M1743" s="110">
        <v>0</v>
      </c>
      <c r="N1743" s="110">
        <v>0</v>
      </c>
    </row>
    <row r="1744" spans="1:14" x14ac:dyDescent="0.25">
      <c r="A1744">
        <v>270010</v>
      </c>
      <c r="B1744" t="s">
        <v>7746</v>
      </c>
      <c r="C1744">
        <v>19</v>
      </c>
      <c r="D1744" t="s">
        <v>728</v>
      </c>
      <c r="E1744" t="s">
        <v>2232</v>
      </c>
      <c r="F1744" t="s">
        <v>2233</v>
      </c>
      <c r="G1744" t="s">
        <v>98</v>
      </c>
      <c r="H1744" t="s">
        <v>2234</v>
      </c>
      <c r="I1744" s="110">
        <v>10150.58</v>
      </c>
      <c r="J1744" s="110">
        <v>1000</v>
      </c>
      <c r="K1744" s="110">
        <v>1050</v>
      </c>
      <c r="L1744" s="110">
        <v>1042.1199999999999</v>
      </c>
      <c r="M1744" s="110">
        <v>0</v>
      </c>
      <c r="N1744" s="110">
        <v>560</v>
      </c>
    </row>
    <row r="1745" spans="1:14" x14ac:dyDescent="0.25">
      <c r="A1745">
        <v>270011</v>
      </c>
      <c r="B1745" t="s">
        <v>7746</v>
      </c>
      <c r="C1745">
        <v>19</v>
      </c>
      <c r="D1745" t="s">
        <v>501</v>
      </c>
      <c r="E1745" t="s">
        <v>2235</v>
      </c>
      <c r="F1745" t="s">
        <v>2236</v>
      </c>
      <c r="G1745" t="s">
        <v>98</v>
      </c>
      <c r="H1745" t="s">
        <v>2237</v>
      </c>
      <c r="I1745" s="110">
        <v>0</v>
      </c>
      <c r="J1745" s="110">
        <v>0</v>
      </c>
      <c r="K1745" s="110">
        <v>0</v>
      </c>
      <c r="L1745" s="110">
        <v>0</v>
      </c>
      <c r="M1745" s="110">
        <v>0</v>
      </c>
      <c r="N1745" s="110">
        <v>75</v>
      </c>
    </row>
    <row r="1746" spans="1:14" x14ac:dyDescent="0.25">
      <c r="A1746">
        <v>270012</v>
      </c>
      <c r="B1746" t="s">
        <v>7746</v>
      </c>
      <c r="C1746">
        <v>19</v>
      </c>
      <c r="D1746" t="s">
        <v>501</v>
      </c>
      <c r="E1746" t="s">
        <v>2238</v>
      </c>
      <c r="F1746" t="s">
        <v>613</v>
      </c>
      <c r="G1746" t="s">
        <v>98</v>
      </c>
      <c r="H1746" t="s">
        <v>2239</v>
      </c>
      <c r="I1746" s="110">
        <v>3878.19</v>
      </c>
      <c r="J1746" s="110">
        <v>0</v>
      </c>
      <c r="K1746" s="110">
        <v>235</v>
      </c>
      <c r="L1746" s="110">
        <v>20</v>
      </c>
      <c r="M1746" s="110">
        <v>0</v>
      </c>
      <c r="N1746" s="110">
        <v>0</v>
      </c>
    </row>
    <row r="1747" spans="1:14" x14ac:dyDescent="0.25">
      <c r="A1747">
        <v>270013</v>
      </c>
      <c r="B1747" t="s">
        <v>7746</v>
      </c>
      <c r="C1747">
        <v>19</v>
      </c>
      <c r="D1747" t="s">
        <v>2240</v>
      </c>
      <c r="E1747" t="s">
        <v>2241</v>
      </c>
      <c r="F1747" t="s">
        <v>2242</v>
      </c>
      <c r="G1747" t="s">
        <v>98</v>
      </c>
      <c r="H1747" t="s">
        <v>2243</v>
      </c>
      <c r="I1747" s="110">
        <v>776</v>
      </c>
      <c r="J1747" s="110">
        <v>0</v>
      </c>
      <c r="K1747" s="110">
        <v>138</v>
      </c>
      <c r="L1747" s="110">
        <v>77</v>
      </c>
      <c r="M1747" s="110">
        <v>0</v>
      </c>
      <c r="N1747" s="110">
        <v>0</v>
      </c>
    </row>
    <row r="1748" spans="1:14" x14ac:dyDescent="0.25">
      <c r="A1748">
        <v>270014</v>
      </c>
      <c r="B1748" t="s">
        <v>7746</v>
      </c>
      <c r="C1748">
        <v>19</v>
      </c>
      <c r="D1748" t="s">
        <v>728</v>
      </c>
      <c r="E1748" t="s">
        <v>2244</v>
      </c>
      <c r="F1748" t="s">
        <v>2245</v>
      </c>
      <c r="G1748" t="s">
        <v>98</v>
      </c>
      <c r="H1748" t="s">
        <v>201</v>
      </c>
      <c r="I1748" s="110">
        <v>1025</v>
      </c>
      <c r="J1748" s="110">
        <v>67.25</v>
      </c>
      <c r="K1748" s="110">
        <v>151</v>
      </c>
      <c r="L1748" s="110">
        <v>129</v>
      </c>
      <c r="M1748" s="110">
        <v>22</v>
      </c>
      <c r="N1748" s="110">
        <v>39</v>
      </c>
    </row>
    <row r="1749" spans="1:14" x14ac:dyDescent="0.25">
      <c r="A1749">
        <v>270015</v>
      </c>
      <c r="B1749" t="s">
        <v>7746</v>
      </c>
      <c r="C1749">
        <v>19</v>
      </c>
      <c r="D1749" t="s">
        <v>605</v>
      </c>
      <c r="E1749" t="s">
        <v>7747</v>
      </c>
      <c r="F1749" t="s">
        <v>7748</v>
      </c>
      <c r="G1749" t="s">
        <v>98</v>
      </c>
      <c r="H1749" t="s">
        <v>7749</v>
      </c>
      <c r="I1749" s="110">
        <v>500</v>
      </c>
      <c r="J1749" s="110">
        <v>0</v>
      </c>
      <c r="K1749" s="110">
        <v>0</v>
      </c>
      <c r="L1749" s="110">
        <v>0</v>
      </c>
      <c r="M1749" s="110">
        <v>0</v>
      </c>
      <c r="N1749" s="110">
        <v>0</v>
      </c>
    </row>
    <row r="1750" spans="1:14" x14ac:dyDescent="0.25">
      <c r="A1750">
        <v>270016</v>
      </c>
      <c r="B1750" t="s">
        <v>7746</v>
      </c>
      <c r="C1750">
        <v>19</v>
      </c>
      <c r="D1750" t="s">
        <v>501</v>
      </c>
      <c r="E1750" t="s">
        <v>2246</v>
      </c>
      <c r="F1750" t="s">
        <v>2247</v>
      </c>
      <c r="G1750" t="s">
        <v>98</v>
      </c>
      <c r="H1750" t="s">
        <v>2248</v>
      </c>
      <c r="I1750" s="110">
        <v>202</v>
      </c>
      <c r="J1750" s="110">
        <v>0</v>
      </c>
      <c r="K1750" s="110">
        <v>879</v>
      </c>
      <c r="L1750" s="110">
        <v>143</v>
      </c>
      <c r="M1750" s="110">
        <v>1635</v>
      </c>
      <c r="N1750" s="110">
        <v>200</v>
      </c>
    </row>
    <row r="1751" spans="1:14" x14ac:dyDescent="0.25">
      <c r="A1751">
        <v>270017</v>
      </c>
      <c r="B1751" t="s">
        <v>7746</v>
      </c>
      <c r="C1751">
        <v>19</v>
      </c>
      <c r="D1751" t="s">
        <v>7750</v>
      </c>
      <c r="E1751" t="s">
        <v>7751</v>
      </c>
      <c r="F1751" t="s">
        <v>7752</v>
      </c>
      <c r="G1751" t="s">
        <v>98</v>
      </c>
      <c r="H1751" t="s">
        <v>7753</v>
      </c>
      <c r="I1751" s="110">
        <v>0</v>
      </c>
      <c r="J1751" s="110">
        <v>0</v>
      </c>
      <c r="K1751" s="110">
        <v>0</v>
      </c>
      <c r="L1751" s="110">
        <v>0</v>
      </c>
      <c r="M1751" s="110">
        <v>0</v>
      </c>
      <c r="N1751" s="110">
        <v>0</v>
      </c>
    </row>
    <row r="1752" spans="1:14" x14ac:dyDescent="0.25">
      <c r="A1752">
        <v>270021</v>
      </c>
      <c r="B1752" t="s">
        <v>7746</v>
      </c>
      <c r="C1752">
        <v>19</v>
      </c>
      <c r="D1752" t="s">
        <v>7754</v>
      </c>
      <c r="E1752" t="s">
        <v>7755</v>
      </c>
      <c r="F1752" t="s">
        <v>2226</v>
      </c>
      <c r="G1752" t="s">
        <v>98</v>
      </c>
      <c r="H1752" t="s">
        <v>7756</v>
      </c>
      <c r="I1752" s="110">
        <v>0</v>
      </c>
      <c r="J1752" s="110">
        <v>0</v>
      </c>
      <c r="K1752" s="110">
        <v>0</v>
      </c>
      <c r="L1752" s="110">
        <v>0</v>
      </c>
      <c r="M1752" s="110">
        <v>0</v>
      </c>
      <c r="N1752" s="110">
        <v>0</v>
      </c>
    </row>
    <row r="1753" spans="1:14" x14ac:dyDescent="0.25">
      <c r="A1753">
        <v>279019</v>
      </c>
      <c r="B1753" t="s">
        <v>7746</v>
      </c>
      <c r="C1753">
        <v>19</v>
      </c>
      <c r="D1753" t="s">
        <v>7757</v>
      </c>
      <c r="E1753" t="s">
        <v>7758</v>
      </c>
      <c r="F1753" t="s">
        <v>2233</v>
      </c>
      <c r="G1753" t="s">
        <v>98</v>
      </c>
      <c r="H1753" t="s">
        <v>2234</v>
      </c>
      <c r="I1753" s="110">
        <v>0</v>
      </c>
      <c r="J1753" s="110">
        <v>0</v>
      </c>
      <c r="K1753" s="110">
        <v>0</v>
      </c>
      <c r="L1753" s="110">
        <v>0</v>
      </c>
      <c r="M1753" s="110">
        <v>0</v>
      </c>
      <c r="N1753" s="110">
        <v>0</v>
      </c>
    </row>
    <row r="1754" spans="1:14" x14ac:dyDescent="0.25">
      <c r="A1754">
        <v>280006</v>
      </c>
      <c r="B1754" t="s">
        <v>5526</v>
      </c>
      <c r="C1754">
        <v>20</v>
      </c>
      <c r="D1754" t="s">
        <v>501</v>
      </c>
      <c r="E1754" t="s">
        <v>7759</v>
      </c>
      <c r="F1754" t="s">
        <v>7760</v>
      </c>
      <c r="G1754" t="s">
        <v>97</v>
      </c>
      <c r="H1754" t="s">
        <v>7761</v>
      </c>
      <c r="I1754" s="110">
        <v>0</v>
      </c>
      <c r="J1754" s="110">
        <v>0</v>
      </c>
      <c r="K1754" s="110">
        <v>0</v>
      </c>
      <c r="L1754" s="110">
        <v>0</v>
      </c>
      <c r="M1754" s="110">
        <v>0</v>
      </c>
      <c r="N1754" s="110">
        <v>0</v>
      </c>
    </row>
    <row r="1755" spans="1:14" x14ac:dyDescent="0.25">
      <c r="A1755">
        <v>280008</v>
      </c>
      <c r="B1755" t="s">
        <v>5526</v>
      </c>
      <c r="C1755">
        <v>20</v>
      </c>
      <c r="D1755" t="s">
        <v>501</v>
      </c>
      <c r="E1755" t="s">
        <v>2249</v>
      </c>
      <c r="F1755" t="s">
        <v>1471</v>
      </c>
      <c r="G1755" t="s">
        <v>97</v>
      </c>
      <c r="H1755" t="s">
        <v>2250</v>
      </c>
      <c r="I1755" s="110">
        <v>525</v>
      </c>
      <c r="J1755" s="110">
        <v>0</v>
      </c>
      <c r="K1755" s="110">
        <v>259.39</v>
      </c>
      <c r="L1755" s="110">
        <v>123</v>
      </c>
      <c r="M1755" s="110">
        <v>0</v>
      </c>
      <c r="N1755" s="110">
        <v>0</v>
      </c>
    </row>
    <row r="1756" spans="1:14" x14ac:dyDescent="0.25">
      <c r="A1756">
        <v>280010</v>
      </c>
      <c r="B1756" t="s">
        <v>5526</v>
      </c>
      <c r="C1756">
        <v>20</v>
      </c>
      <c r="D1756" t="s">
        <v>501</v>
      </c>
      <c r="E1756" t="s">
        <v>2251</v>
      </c>
      <c r="F1756" t="s">
        <v>935</v>
      </c>
      <c r="G1756" t="s">
        <v>97</v>
      </c>
      <c r="H1756" t="s">
        <v>2252</v>
      </c>
      <c r="I1756" s="110">
        <v>1575</v>
      </c>
      <c r="J1756" s="110">
        <v>0</v>
      </c>
      <c r="K1756" s="110">
        <v>122</v>
      </c>
      <c r="L1756" s="110">
        <v>50</v>
      </c>
      <c r="M1756" s="110">
        <v>130</v>
      </c>
      <c r="N1756" s="110">
        <v>51</v>
      </c>
    </row>
    <row r="1757" spans="1:14" x14ac:dyDescent="0.25">
      <c r="A1757">
        <v>280011</v>
      </c>
      <c r="B1757" t="s">
        <v>5526</v>
      </c>
      <c r="C1757">
        <v>20</v>
      </c>
      <c r="D1757" t="s">
        <v>501</v>
      </c>
      <c r="E1757" t="s">
        <v>2253</v>
      </c>
      <c r="F1757" t="s">
        <v>2254</v>
      </c>
      <c r="G1757" t="s">
        <v>97</v>
      </c>
      <c r="H1757" t="s">
        <v>2255</v>
      </c>
      <c r="I1757" s="110">
        <v>1825.5</v>
      </c>
      <c r="J1757" s="110">
        <v>0</v>
      </c>
      <c r="K1757" s="110">
        <v>1495</v>
      </c>
      <c r="L1757" s="110">
        <v>1353.99</v>
      </c>
      <c r="M1757" s="110">
        <v>0</v>
      </c>
      <c r="N1757" s="110">
        <v>2498</v>
      </c>
    </row>
    <row r="1758" spans="1:14" x14ac:dyDescent="0.25">
      <c r="A1758">
        <v>280013</v>
      </c>
      <c r="B1758" t="s">
        <v>5526</v>
      </c>
      <c r="C1758">
        <v>20</v>
      </c>
      <c r="D1758" t="s">
        <v>2256</v>
      </c>
      <c r="E1758" t="s">
        <v>2257</v>
      </c>
      <c r="F1758" t="s">
        <v>2258</v>
      </c>
      <c r="G1758" t="s">
        <v>97</v>
      </c>
      <c r="H1758" t="s">
        <v>202</v>
      </c>
      <c r="I1758" s="110">
        <v>100</v>
      </c>
      <c r="J1758" s="110">
        <v>100</v>
      </c>
      <c r="K1758" s="110">
        <v>0</v>
      </c>
      <c r="L1758" s="110">
        <v>0</v>
      </c>
      <c r="M1758" s="110">
        <v>0</v>
      </c>
      <c r="N1758" s="110">
        <v>0</v>
      </c>
    </row>
    <row r="1759" spans="1:14" x14ac:dyDescent="0.25">
      <c r="A1759">
        <v>280017</v>
      </c>
      <c r="B1759" t="s">
        <v>5526</v>
      </c>
      <c r="C1759">
        <v>20</v>
      </c>
      <c r="D1759" t="s">
        <v>7762</v>
      </c>
      <c r="E1759" t="s">
        <v>2460</v>
      </c>
      <c r="F1759" t="s">
        <v>7763</v>
      </c>
      <c r="G1759" t="s">
        <v>97</v>
      </c>
      <c r="H1759" t="s">
        <v>7764</v>
      </c>
      <c r="I1759" s="110">
        <v>0</v>
      </c>
      <c r="J1759" s="110">
        <v>0</v>
      </c>
      <c r="K1759" s="110">
        <v>0</v>
      </c>
      <c r="L1759" s="110">
        <v>0</v>
      </c>
      <c r="M1759" s="110">
        <v>0</v>
      </c>
      <c r="N1759" s="110">
        <v>0</v>
      </c>
    </row>
    <row r="1760" spans="1:14" x14ac:dyDescent="0.25">
      <c r="A1760">
        <v>280018</v>
      </c>
      <c r="B1760" t="s">
        <v>5526</v>
      </c>
      <c r="C1760">
        <v>20</v>
      </c>
      <c r="D1760" t="s">
        <v>7765</v>
      </c>
      <c r="E1760" t="s">
        <v>7766</v>
      </c>
      <c r="F1760" t="s">
        <v>7767</v>
      </c>
      <c r="G1760" t="s">
        <v>97</v>
      </c>
      <c r="H1760" t="s">
        <v>7768</v>
      </c>
      <c r="I1760" s="110">
        <v>0</v>
      </c>
      <c r="J1760" s="110">
        <v>0</v>
      </c>
      <c r="K1760" s="110">
        <v>0</v>
      </c>
      <c r="L1760" s="110">
        <v>0</v>
      </c>
      <c r="M1760" s="110">
        <v>0</v>
      </c>
      <c r="N1760" s="110">
        <v>0</v>
      </c>
    </row>
    <row r="1761" spans="1:14" x14ac:dyDescent="0.25">
      <c r="A1761">
        <v>280021</v>
      </c>
      <c r="B1761" t="s">
        <v>5526</v>
      </c>
      <c r="C1761">
        <v>20</v>
      </c>
      <c r="D1761" t="s">
        <v>2259</v>
      </c>
      <c r="E1761" t="s">
        <v>2260</v>
      </c>
      <c r="F1761" t="s">
        <v>2261</v>
      </c>
      <c r="G1761" t="s">
        <v>97</v>
      </c>
      <c r="H1761" t="s">
        <v>205</v>
      </c>
      <c r="I1761" s="110">
        <v>1000</v>
      </c>
      <c r="J1761" s="110">
        <v>0</v>
      </c>
      <c r="K1761" s="110">
        <v>100</v>
      </c>
      <c r="L1761" s="110">
        <v>146</v>
      </c>
      <c r="M1761" s="110">
        <v>0</v>
      </c>
      <c r="N1761" s="110">
        <v>0</v>
      </c>
    </row>
    <row r="1762" spans="1:14" x14ac:dyDescent="0.25">
      <c r="A1762">
        <v>280022</v>
      </c>
      <c r="B1762" t="s">
        <v>5526</v>
      </c>
      <c r="C1762">
        <v>20</v>
      </c>
      <c r="D1762" t="s">
        <v>501</v>
      </c>
      <c r="E1762" t="s">
        <v>2262</v>
      </c>
      <c r="F1762" t="s">
        <v>2263</v>
      </c>
      <c r="G1762" t="s">
        <v>97</v>
      </c>
      <c r="H1762" t="s">
        <v>2264</v>
      </c>
      <c r="I1762" s="110">
        <v>199.55</v>
      </c>
      <c r="J1762" s="110">
        <v>0</v>
      </c>
      <c r="K1762" s="110">
        <v>0</v>
      </c>
      <c r="L1762" s="110">
        <v>0</v>
      </c>
      <c r="M1762" s="110">
        <v>0</v>
      </c>
      <c r="N1762" s="110">
        <v>0</v>
      </c>
    </row>
    <row r="1763" spans="1:14" x14ac:dyDescent="0.25">
      <c r="A1763">
        <v>280023</v>
      </c>
      <c r="B1763" t="s">
        <v>5526</v>
      </c>
      <c r="C1763">
        <v>20</v>
      </c>
      <c r="D1763" t="s">
        <v>501</v>
      </c>
      <c r="E1763" t="s">
        <v>2265</v>
      </c>
      <c r="F1763" t="s">
        <v>2266</v>
      </c>
      <c r="G1763" t="s">
        <v>97</v>
      </c>
      <c r="H1763" t="s">
        <v>2267</v>
      </c>
      <c r="I1763" s="110">
        <v>1897.64</v>
      </c>
      <c r="J1763" s="110">
        <v>0</v>
      </c>
      <c r="K1763" s="110">
        <v>180</v>
      </c>
      <c r="L1763" s="110">
        <v>140</v>
      </c>
      <c r="M1763" s="110">
        <v>0</v>
      </c>
      <c r="N1763" s="110">
        <v>0</v>
      </c>
    </row>
    <row r="1764" spans="1:14" x14ac:dyDescent="0.25">
      <c r="A1764">
        <v>280024</v>
      </c>
      <c r="B1764" t="s">
        <v>5526</v>
      </c>
      <c r="C1764">
        <v>20</v>
      </c>
      <c r="D1764" t="s">
        <v>501</v>
      </c>
      <c r="E1764" t="s">
        <v>2268</v>
      </c>
      <c r="F1764" t="s">
        <v>2269</v>
      </c>
      <c r="G1764" t="s">
        <v>97</v>
      </c>
      <c r="H1764" t="s">
        <v>2270</v>
      </c>
      <c r="I1764" s="110">
        <v>4750</v>
      </c>
      <c r="J1764" s="110">
        <v>0</v>
      </c>
      <c r="K1764" s="110">
        <v>285.60000000000002</v>
      </c>
      <c r="L1764" s="110">
        <v>85</v>
      </c>
      <c r="M1764" s="110">
        <v>0</v>
      </c>
      <c r="N1764" s="110">
        <v>0</v>
      </c>
    </row>
    <row r="1765" spans="1:14" x14ac:dyDescent="0.25">
      <c r="A1765">
        <v>280025</v>
      </c>
      <c r="B1765" t="s">
        <v>5526</v>
      </c>
      <c r="C1765">
        <v>20</v>
      </c>
      <c r="D1765" t="s">
        <v>501</v>
      </c>
      <c r="E1765" t="s">
        <v>2271</v>
      </c>
      <c r="F1765" t="s">
        <v>1825</v>
      </c>
      <c r="G1765" t="s">
        <v>97</v>
      </c>
      <c r="H1765" t="s">
        <v>2272</v>
      </c>
      <c r="I1765" s="110">
        <v>904.66</v>
      </c>
      <c r="J1765" s="110">
        <v>0</v>
      </c>
      <c r="K1765" s="110">
        <v>0</v>
      </c>
      <c r="L1765" s="110">
        <v>0</v>
      </c>
      <c r="M1765" s="110">
        <v>7</v>
      </c>
      <c r="N1765" s="110">
        <v>115</v>
      </c>
    </row>
    <row r="1766" spans="1:14" x14ac:dyDescent="0.25">
      <c r="A1766">
        <v>280026</v>
      </c>
      <c r="B1766" t="s">
        <v>5526</v>
      </c>
      <c r="C1766">
        <v>20</v>
      </c>
      <c r="D1766" t="s">
        <v>501</v>
      </c>
      <c r="E1766" t="s">
        <v>7769</v>
      </c>
      <c r="F1766" t="s">
        <v>2583</v>
      </c>
      <c r="G1766" t="s">
        <v>97</v>
      </c>
      <c r="H1766" t="s">
        <v>7770</v>
      </c>
      <c r="I1766" s="110">
        <v>0</v>
      </c>
      <c r="J1766" s="110">
        <v>0</v>
      </c>
      <c r="K1766" s="110">
        <v>0</v>
      </c>
      <c r="L1766" s="110">
        <v>0</v>
      </c>
      <c r="M1766" s="110">
        <v>0</v>
      </c>
      <c r="N1766" s="110">
        <v>0</v>
      </c>
    </row>
    <row r="1767" spans="1:14" x14ac:dyDescent="0.25">
      <c r="A1767">
        <v>280027</v>
      </c>
      <c r="B1767" t="s">
        <v>5526</v>
      </c>
      <c r="C1767">
        <v>20</v>
      </c>
      <c r="D1767" t="s">
        <v>501</v>
      </c>
      <c r="E1767" t="s">
        <v>2273</v>
      </c>
      <c r="F1767" t="s">
        <v>1863</v>
      </c>
      <c r="G1767" t="s">
        <v>97</v>
      </c>
      <c r="H1767" t="s">
        <v>207</v>
      </c>
      <c r="I1767" s="110">
        <v>2895</v>
      </c>
      <c r="J1767" s="110">
        <v>0</v>
      </c>
      <c r="K1767" s="110">
        <v>99</v>
      </c>
      <c r="L1767" s="110">
        <v>158</v>
      </c>
      <c r="M1767" s="110">
        <v>0</v>
      </c>
      <c r="N1767" s="110">
        <v>0</v>
      </c>
    </row>
    <row r="1768" spans="1:14" x14ac:dyDescent="0.25">
      <c r="A1768">
        <v>280029</v>
      </c>
      <c r="B1768" t="s">
        <v>5526</v>
      </c>
      <c r="C1768">
        <v>20</v>
      </c>
      <c r="D1768" t="s">
        <v>2274</v>
      </c>
      <c r="E1768" t="s">
        <v>2275</v>
      </c>
      <c r="F1768" t="s">
        <v>2276</v>
      </c>
      <c r="G1768" t="s">
        <v>97</v>
      </c>
      <c r="H1768" t="s">
        <v>206</v>
      </c>
      <c r="I1768" s="110">
        <v>600</v>
      </c>
      <c r="J1768" s="110">
        <v>0</v>
      </c>
      <c r="K1768" s="110">
        <v>0</v>
      </c>
      <c r="L1768" s="110">
        <v>0</v>
      </c>
      <c r="M1768" s="110">
        <v>200</v>
      </c>
      <c r="N1768" s="110">
        <v>0</v>
      </c>
    </row>
    <row r="1769" spans="1:14" x14ac:dyDescent="0.25">
      <c r="A1769">
        <v>280031</v>
      </c>
      <c r="B1769" t="s">
        <v>5526</v>
      </c>
      <c r="C1769">
        <v>20</v>
      </c>
      <c r="D1769" t="s">
        <v>990</v>
      </c>
      <c r="E1769" t="s">
        <v>2277</v>
      </c>
      <c r="F1769" t="s">
        <v>2278</v>
      </c>
      <c r="G1769" t="s">
        <v>97</v>
      </c>
      <c r="H1769" t="s">
        <v>2279</v>
      </c>
      <c r="I1769" s="110">
        <v>16549</v>
      </c>
      <c r="J1769" s="110">
        <v>0</v>
      </c>
      <c r="K1769" s="110">
        <v>726</v>
      </c>
      <c r="L1769" s="110">
        <v>238</v>
      </c>
      <c r="M1769" s="110">
        <v>970</v>
      </c>
      <c r="N1769" s="110">
        <v>440</v>
      </c>
    </row>
    <row r="1770" spans="1:14" x14ac:dyDescent="0.25">
      <c r="A1770">
        <v>280032</v>
      </c>
      <c r="B1770" t="s">
        <v>5526</v>
      </c>
      <c r="C1770">
        <v>20</v>
      </c>
      <c r="D1770" t="s">
        <v>1532</v>
      </c>
      <c r="E1770" t="s">
        <v>7771</v>
      </c>
      <c r="F1770" t="s">
        <v>2278</v>
      </c>
      <c r="G1770" t="s">
        <v>97</v>
      </c>
      <c r="H1770" t="s">
        <v>7772</v>
      </c>
      <c r="I1770" s="110">
        <v>0</v>
      </c>
      <c r="J1770" s="110">
        <v>0</v>
      </c>
      <c r="K1770" s="110">
        <v>0</v>
      </c>
      <c r="L1770" s="110">
        <v>0</v>
      </c>
      <c r="M1770" s="110">
        <v>0</v>
      </c>
      <c r="N1770" s="110">
        <v>0</v>
      </c>
    </row>
    <row r="1771" spans="1:14" x14ac:dyDescent="0.25">
      <c r="A1771">
        <v>280033</v>
      </c>
      <c r="B1771" t="s">
        <v>5526</v>
      </c>
      <c r="C1771">
        <v>20</v>
      </c>
      <c r="D1771" t="s">
        <v>2280</v>
      </c>
      <c r="E1771" t="s">
        <v>2281</v>
      </c>
      <c r="F1771" t="s">
        <v>2278</v>
      </c>
      <c r="G1771" t="s">
        <v>97</v>
      </c>
      <c r="H1771" t="s">
        <v>2282</v>
      </c>
      <c r="I1771" s="110">
        <v>2693.16</v>
      </c>
      <c r="J1771" s="110">
        <v>0</v>
      </c>
      <c r="K1771" s="110">
        <v>127</v>
      </c>
      <c r="L1771" s="110">
        <v>90</v>
      </c>
      <c r="M1771" s="110">
        <v>0</v>
      </c>
      <c r="N1771" s="110">
        <v>285</v>
      </c>
    </row>
    <row r="1772" spans="1:14" x14ac:dyDescent="0.25">
      <c r="A1772">
        <v>280034</v>
      </c>
      <c r="B1772" t="s">
        <v>5526</v>
      </c>
      <c r="C1772">
        <v>20</v>
      </c>
      <c r="D1772" t="s">
        <v>501</v>
      </c>
      <c r="E1772" t="s">
        <v>2283</v>
      </c>
      <c r="F1772" t="s">
        <v>2278</v>
      </c>
      <c r="G1772" t="s">
        <v>97</v>
      </c>
      <c r="H1772" t="s">
        <v>2284</v>
      </c>
      <c r="I1772" s="110">
        <v>12089.98</v>
      </c>
      <c r="J1772" s="110">
        <v>0</v>
      </c>
      <c r="K1772" s="110">
        <v>391.25</v>
      </c>
      <c r="L1772" s="110">
        <v>212</v>
      </c>
      <c r="M1772" s="110">
        <v>0</v>
      </c>
      <c r="N1772" s="110">
        <v>50</v>
      </c>
    </row>
    <row r="1773" spans="1:14" x14ac:dyDescent="0.25">
      <c r="A1773">
        <v>280035</v>
      </c>
      <c r="B1773" t="s">
        <v>5526</v>
      </c>
      <c r="C1773">
        <v>20</v>
      </c>
      <c r="D1773" t="s">
        <v>2285</v>
      </c>
      <c r="E1773" t="s">
        <v>2286</v>
      </c>
      <c r="F1773" t="s">
        <v>2278</v>
      </c>
      <c r="G1773" t="s">
        <v>97</v>
      </c>
      <c r="H1773" t="s">
        <v>2287</v>
      </c>
      <c r="I1773" s="110">
        <v>2300</v>
      </c>
      <c r="J1773" s="110">
        <v>0</v>
      </c>
      <c r="K1773" s="110">
        <v>382</v>
      </c>
      <c r="L1773" s="110">
        <v>305</v>
      </c>
      <c r="M1773" s="110">
        <v>325.31</v>
      </c>
      <c r="N1773" s="110">
        <v>524.99</v>
      </c>
    </row>
    <row r="1774" spans="1:14" x14ac:dyDescent="0.25">
      <c r="A1774">
        <v>280036</v>
      </c>
      <c r="B1774" t="s">
        <v>5526</v>
      </c>
      <c r="C1774">
        <v>20</v>
      </c>
      <c r="D1774" t="s">
        <v>2288</v>
      </c>
      <c r="E1774" t="s">
        <v>2289</v>
      </c>
      <c r="F1774" t="s">
        <v>2278</v>
      </c>
      <c r="G1774" t="s">
        <v>97</v>
      </c>
      <c r="H1774" t="s">
        <v>2290</v>
      </c>
      <c r="I1774" s="110">
        <v>600</v>
      </c>
      <c r="J1774" s="110">
        <v>0</v>
      </c>
      <c r="K1774" s="110">
        <v>326</v>
      </c>
      <c r="L1774" s="110">
        <v>68</v>
      </c>
      <c r="M1774" s="110">
        <v>0</v>
      </c>
      <c r="N1774" s="110">
        <v>0</v>
      </c>
    </row>
    <row r="1775" spans="1:14" x14ac:dyDescent="0.25">
      <c r="A1775">
        <v>280037</v>
      </c>
      <c r="B1775" t="s">
        <v>5526</v>
      </c>
      <c r="C1775">
        <v>20</v>
      </c>
      <c r="D1775" t="s">
        <v>501</v>
      </c>
      <c r="E1775" t="s">
        <v>7773</v>
      </c>
      <c r="F1775" t="s">
        <v>1650</v>
      </c>
      <c r="G1775" t="s">
        <v>97</v>
      </c>
      <c r="H1775" t="s">
        <v>7774</v>
      </c>
      <c r="I1775" s="110">
        <v>0</v>
      </c>
      <c r="J1775" s="110">
        <v>0</v>
      </c>
      <c r="K1775" s="110">
        <v>0</v>
      </c>
      <c r="L1775" s="110">
        <v>0</v>
      </c>
      <c r="M1775" s="110">
        <v>0</v>
      </c>
      <c r="N1775" s="110">
        <v>0</v>
      </c>
    </row>
    <row r="1776" spans="1:14" x14ac:dyDescent="0.25">
      <c r="A1776">
        <v>280039</v>
      </c>
      <c r="B1776" t="s">
        <v>5526</v>
      </c>
      <c r="C1776">
        <v>20</v>
      </c>
      <c r="D1776" t="s">
        <v>501</v>
      </c>
      <c r="E1776" t="s">
        <v>2291</v>
      </c>
      <c r="F1776" t="s">
        <v>2292</v>
      </c>
      <c r="G1776" t="s">
        <v>97</v>
      </c>
      <c r="H1776" t="s">
        <v>2293</v>
      </c>
      <c r="I1776" s="110">
        <v>1875</v>
      </c>
      <c r="J1776" s="110">
        <v>0</v>
      </c>
      <c r="K1776" s="110">
        <v>190</v>
      </c>
      <c r="L1776" s="110">
        <v>190</v>
      </c>
      <c r="M1776" s="110">
        <v>0</v>
      </c>
      <c r="N1776" s="110">
        <v>25</v>
      </c>
    </row>
    <row r="1777" spans="1:14" x14ac:dyDescent="0.25">
      <c r="A1777">
        <v>280041</v>
      </c>
      <c r="B1777" t="s">
        <v>5526</v>
      </c>
      <c r="C1777">
        <v>20</v>
      </c>
      <c r="D1777" t="s">
        <v>2294</v>
      </c>
      <c r="E1777" t="s">
        <v>2055</v>
      </c>
      <c r="F1777" t="s">
        <v>2295</v>
      </c>
      <c r="G1777" t="s">
        <v>97</v>
      </c>
      <c r="H1777" t="s">
        <v>2296</v>
      </c>
      <c r="I1777" s="110">
        <v>3145.59</v>
      </c>
      <c r="J1777" s="110">
        <v>150</v>
      </c>
      <c r="K1777" s="110">
        <v>0</v>
      </c>
      <c r="L1777" s="110">
        <v>0</v>
      </c>
      <c r="M1777" s="110">
        <v>0</v>
      </c>
      <c r="N1777" s="110">
        <v>49</v>
      </c>
    </row>
    <row r="1778" spans="1:14" x14ac:dyDescent="0.25">
      <c r="A1778">
        <v>280042</v>
      </c>
      <c r="B1778" t="s">
        <v>5526</v>
      </c>
      <c r="C1778">
        <v>20</v>
      </c>
      <c r="D1778" t="s">
        <v>501</v>
      </c>
      <c r="E1778" t="s">
        <v>2297</v>
      </c>
      <c r="F1778" t="s">
        <v>2298</v>
      </c>
      <c r="G1778" t="s">
        <v>97</v>
      </c>
      <c r="H1778" t="s">
        <v>2299</v>
      </c>
      <c r="I1778" s="110">
        <v>15237.04</v>
      </c>
      <c r="J1778" s="110">
        <v>114</v>
      </c>
      <c r="K1778" s="110">
        <v>250</v>
      </c>
      <c r="L1778" s="110">
        <v>165</v>
      </c>
      <c r="M1778" s="110">
        <v>0</v>
      </c>
      <c r="N1778" s="110">
        <v>0</v>
      </c>
    </row>
    <row r="1779" spans="1:14" x14ac:dyDescent="0.25">
      <c r="A1779">
        <v>280045</v>
      </c>
      <c r="B1779" t="s">
        <v>5526</v>
      </c>
      <c r="C1779">
        <v>20</v>
      </c>
      <c r="D1779" t="s">
        <v>501</v>
      </c>
      <c r="E1779" t="s">
        <v>2300</v>
      </c>
      <c r="F1779" t="s">
        <v>2301</v>
      </c>
      <c r="G1779" t="s">
        <v>97</v>
      </c>
      <c r="H1779" t="s">
        <v>2302</v>
      </c>
      <c r="I1779" s="110">
        <v>4185.29</v>
      </c>
      <c r="J1779" s="110">
        <v>0</v>
      </c>
      <c r="K1779" s="110">
        <v>143</v>
      </c>
      <c r="L1779" s="110">
        <v>40</v>
      </c>
      <c r="M1779" s="110">
        <v>0</v>
      </c>
      <c r="N1779" s="110">
        <v>50</v>
      </c>
    </row>
    <row r="1780" spans="1:14" x14ac:dyDescent="0.25">
      <c r="A1780">
        <v>280047</v>
      </c>
      <c r="B1780" t="s">
        <v>5526</v>
      </c>
      <c r="C1780">
        <v>20</v>
      </c>
      <c r="D1780" t="s">
        <v>1266</v>
      </c>
      <c r="E1780" t="s">
        <v>2303</v>
      </c>
      <c r="F1780" t="s">
        <v>2304</v>
      </c>
      <c r="G1780" t="s">
        <v>97</v>
      </c>
      <c r="H1780" t="s">
        <v>2305</v>
      </c>
      <c r="I1780" s="110">
        <v>15764.7</v>
      </c>
      <c r="J1780" s="110">
        <v>0</v>
      </c>
      <c r="K1780" s="110">
        <v>292.35000000000002</v>
      </c>
      <c r="L1780" s="110">
        <v>239.75</v>
      </c>
      <c r="M1780" s="110">
        <v>0</v>
      </c>
      <c r="N1780" s="110">
        <v>395</v>
      </c>
    </row>
    <row r="1781" spans="1:14" x14ac:dyDescent="0.25">
      <c r="A1781">
        <v>280048</v>
      </c>
      <c r="B1781" t="s">
        <v>5526</v>
      </c>
      <c r="C1781">
        <v>20</v>
      </c>
      <c r="D1781" t="s">
        <v>501</v>
      </c>
      <c r="E1781" t="s">
        <v>2306</v>
      </c>
      <c r="F1781" t="s">
        <v>2304</v>
      </c>
      <c r="G1781" t="s">
        <v>97</v>
      </c>
      <c r="H1781" t="s">
        <v>203</v>
      </c>
      <c r="I1781" s="110">
        <v>21875</v>
      </c>
      <c r="J1781" s="110">
        <v>0</v>
      </c>
      <c r="K1781" s="110">
        <v>1739</v>
      </c>
      <c r="L1781" s="110">
        <v>690</v>
      </c>
      <c r="M1781" s="110">
        <v>0</v>
      </c>
      <c r="N1781" s="110">
        <v>0</v>
      </c>
    </row>
    <row r="1782" spans="1:14" x14ac:dyDescent="0.25">
      <c r="A1782">
        <v>280049</v>
      </c>
      <c r="B1782" t="s">
        <v>5526</v>
      </c>
      <c r="C1782">
        <v>20</v>
      </c>
      <c r="D1782" t="s">
        <v>7775</v>
      </c>
      <c r="E1782" t="s">
        <v>7776</v>
      </c>
      <c r="F1782" t="s">
        <v>2304</v>
      </c>
      <c r="G1782" t="s">
        <v>97</v>
      </c>
      <c r="H1782" t="s">
        <v>7777</v>
      </c>
      <c r="I1782" s="110">
        <v>0</v>
      </c>
      <c r="J1782" s="110">
        <v>0</v>
      </c>
      <c r="K1782" s="110">
        <v>0</v>
      </c>
      <c r="L1782" s="110">
        <v>0</v>
      </c>
      <c r="M1782" s="110">
        <v>0</v>
      </c>
      <c r="N1782" s="110">
        <v>0</v>
      </c>
    </row>
    <row r="1783" spans="1:14" x14ac:dyDescent="0.25">
      <c r="A1783">
        <v>280052</v>
      </c>
      <c r="B1783" t="s">
        <v>5526</v>
      </c>
      <c r="C1783">
        <v>20</v>
      </c>
      <c r="D1783" t="s">
        <v>501</v>
      </c>
      <c r="E1783" t="s">
        <v>2307</v>
      </c>
      <c r="F1783" t="s">
        <v>2308</v>
      </c>
      <c r="G1783" t="s">
        <v>97</v>
      </c>
      <c r="H1783" t="s">
        <v>2309</v>
      </c>
      <c r="I1783" s="110">
        <v>0</v>
      </c>
      <c r="J1783" s="110">
        <v>0</v>
      </c>
      <c r="K1783" s="110">
        <v>81</v>
      </c>
      <c r="L1783" s="110">
        <v>73</v>
      </c>
      <c r="M1783" s="110">
        <v>58</v>
      </c>
      <c r="N1783" s="110">
        <v>81</v>
      </c>
    </row>
    <row r="1784" spans="1:14" x14ac:dyDescent="0.25">
      <c r="A1784">
        <v>280053</v>
      </c>
      <c r="B1784" t="s">
        <v>5526</v>
      </c>
      <c r="C1784">
        <v>20</v>
      </c>
      <c r="D1784" t="s">
        <v>7778</v>
      </c>
      <c r="E1784" t="s">
        <v>7779</v>
      </c>
      <c r="F1784" t="s">
        <v>6457</v>
      </c>
      <c r="G1784" t="s">
        <v>97</v>
      </c>
      <c r="H1784" t="s">
        <v>7780</v>
      </c>
      <c r="I1784" s="110">
        <v>0</v>
      </c>
      <c r="J1784" s="110">
        <v>0</v>
      </c>
      <c r="K1784" s="110">
        <v>0</v>
      </c>
      <c r="L1784" s="110">
        <v>0</v>
      </c>
      <c r="M1784" s="110">
        <v>0</v>
      </c>
      <c r="N1784" s="110">
        <v>0</v>
      </c>
    </row>
    <row r="1785" spans="1:14" x14ac:dyDescent="0.25">
      <c r="A1785">
        <v>280054</v>
      </c>
      <c r="B1785" t="s">
        <v>5526</v>
      </c>
      <c r="C1785">
        <v>20</v>
      </c>
      <c r="D1785" t="s">
        <v>501</v>
      </c>
      <c r="E1785" t="s">
        <v>2310</v>
      </c>
      <c r="F1785" t="s">
        <v>2311</v>
      </c>
      <c r="G1785" t="s">
        <v>97</v>
      </c>
      <c r="H1785" t="s">
        <v>2312</v>
      </c>
      <c r="I1785" s="110">
        <v>90</v>
      </c>
      <c r="J1785" s="110">
        <v>0</v>
      </c>
      <c r="K1785" s="110">
        <v>0</v>
      </c>
      <c r="L1785" s="110">
        <v>0</v>
      </c>
      <c r="M1785" s="110">
        <v>3</v>
      </c>
      <c r="N1785" s="110">
        <v>60</v>
      </c>
    </row>
    <row r="1786" spans="1:14" x14ac:dyDescent="0.25">
      <c r="A1786">
        <v>280055</v>
      </c>
      <c r="B1786" t="s">
        <v>5526</v>
      </c>
      <c r="C1786">
        <v>20</v>
      </c>
      <c r="D1786" t="s">
        <v>501</v>
      </c>
      <c r="E1786" t="s">
        <v>2313</v>
      </c>
      <c r="F1786" t="s">
        <v>2314</v>
      </c>
      <c r="G1786" t="s">
        <v>97</v>
      </c>
      <c r="H1786" t="s">
        <v>2315</v>
      </c>
      <c r="I1786" s="110">
        <v>5887.79</v>
      </c>
      <c r="J1786" s="110">
        <v>0</v>
      </c>
      <c r="K1786" s="110">
        <v>372</v>
      </c>
      <c r="L1786" s="110">
        <v>95</v>
      </c>
      <c r="M1786" s="110">
        <v>0</v>
      </c>
      <c r="N1786" s="110">
        <v>419</v>
      </c>
    </row>
    <row r="1787" spans="1:14" x14ac:dyDescent="0.25">
      <c r="A1787">
        <v>280056</v>
      </c>
      <c r="B1787" t="s">
        <v>5526</v>
      </c>
      <c r="C1787">
        <v>20</v>
      </c>
      <c r="D1787" t="s">
        <v>2316</v>
      </c>
      <c r="E1787" t="s">
        <v>2317</v>
      </c>
      <c r="F1787" t="s">
        <v>2318</v>
      </c>
      <c r="G1787" t="s">
        <v>97</v>
      </c>
      <c r="H1787" t="s">
        <v>2319</v>
      </c>
      <c r="I1787" s="110">
        <v>0</v>
      </c>
      <c r="J1787" s="110">
        <v>0</v>
      </c>
      <c r="K1787" s="110">
        <v>79</v>
      </c>
      <c r="L1787" s="110">
        <v>145</v>
      </c>
      <c r="M1787" s="110">
        <v>0</v>
      </c>
      <c r="N1787" s="110">
        <v>0</v>
      </c>
    </row>
    <row r="1788" spans="1:14" x14ac:dyDescent="0.25">
      <c r="A1788">
        <v>280057</v>
      </c>
      <c r="B1788" t="s">
        <v>5526</v>
      </c>
      <c r="C1788">
        <v>20</v>
      </c>
      <c r="D1788" t="s">
        <v>501</v>
      </c>
      <c r="E1788" t="s">
        <v>2320</v>
      </c>
      <c r="F1788" t="s">
        <v>2321</v>
      </c>
      <c r="G1788" t="s">
        <v>97</v>
      </c>
      <c r="H1788" t="s">
        <v>2322</v>
      </c>
      <c r="I1788" s="110">
        <v>1080</v>
      </c>
      <c r="J1788" s="110">
        <v>0</v>
      </c>
      <c r="K1788" s="110">
        <v>0</v>
      </c>
      <c r="L1788" s="110">
        <v>0</v>
      </c>
      <c r="M1788" s="110">
        <v>40</v>
      </c>
      <c r="N1788" s="110">
        <v>100</v>
      </c>
    </row>
    <row r="1789" spans="1:14" x14ac:dyDescent="0.25">
      <c r="A1789">
        <v>280058</v>
      </c>
      <c r="B1789" t="s">
        <v>5526</v>
      </c>
      <c r="C1789">
        <v>20</v>
      </c>
      <c r="D1789" t="s">
        <v>7781</v>
      </c>
      <c r="E1789" t="s">
        <v>7782</v>
      </c>
      <c r="F1789" t="s">
        <v>7783</v>
      </c>
      <c r="G1789" t="s">
        <v>97</v>
      </c>
      <c r="H1789" t="s">
        <v>7784</v>
      </c>
      <c r="I1789" s="110">
        <v>0</v>
      </c>
      <c r="J1789" s="110">
        <v>0</v>
      </c>
      <c r="K1789" s="110">
        <v>0</v>
      </c>
      <c r="L1789" s="110">
        <v>0</v>
      </c>
      <c r="M1789" s="110">
        <v>0</v>
      </c>
      <c r="N1789" s="110">
        <v>0</v>
      </c>
    </row>
    <row r="1790" spans="1:14" x14ac:dyDescent="0.25">
      <c r="A1790">
        <v>280059</v>
      </c>
      <c r="B1790" t="s">
        <v>5526</v>
      </c>
      <c r="C1790">
        <v>20</v>
      </c>
      <c r="D1790" t="s">
        <v>7785</v>
      </c>
      <c r="E1790" t="s">
        <v>7786</v>
      </c>
      <c r="F1790" t="s">
        <v>7787</v>
      </c>
      <c r="G1790" t="s">
        <v>97</v>
      </c>
      <c r="H1790" t="s">
        <v>7788</v>
      </c>
      <c r="I1790" s="110">
        <v>0</v>
      </c>
      <c r="J1790" s="110">
        <v>0</v>
      </c>
      <c r="K1790" s="110">
        <v>0</v>
      </c>
      <c r="L1790" s="110">
        <v>0</v>
      </c>
      <c r="M1790" s="110">
        <v>0</v>
      </c>
      <c r="N1790" s="110">
        <v>0</v>
      </c>
    </row>
    <row r="1791" spans="1:14" x14ac:dyDescent="0.25">
      <c r="A1791">
        <v>280061</v>
      </c>
      <c r="B1791" t="s">
        <v>5526</v>
      </c>
      <c r="C1791">
        <v>20</v>
      </c>
      <c r="D1791" t="s">
        <v>501</v>
      </c>
      <c r="E1791" t="s">
        <v>2323</v>
      </c>
      <c r="F1791" t="s">
        <v>2324</v>
      </c>
      <c r="G1791" t="s">
        <v>97</v>
      </c>
      <c r="H1791" t="s">
        <v>204</v>
      </c>
      <c r="I1791" s="110">
        <v>0</v>
      </c>
      <c r="J1791" s="110">
        <v>0</v>
      </c>
      <c r="K1791" s="110">
        <v>51</v>
      </c>
      <c r="L1791" s="110">
        <v>85</v>
      </c>
      <c r="M1791" s="110">
        <v>77</v>
      </c>
      <c r="N1791" s="110">
        <v>32</v>
      </c>
    </row>
    <row r="1792" spans="1:14" x14ac:dyDescent="0.25">
      <c r="A1792">
        <v>280063</v>
      </c>
      <c r="B1792" t="s">
        <v>5526</v>
      </c>
      <c r="C1792">
        <v>20</v>
      </c>
      <c r="D1792" t="s">
        <v>2325</v>
      </c>
      <c r="E1792" t="s">
        <v>2326</v>
      </c>
      <c r="F1792" t="s">
        <v>2327</v>
      </c>
      <c r="G1792" t="s">
        <v>97</v>
      </c>
      <c r="H1792" t="s">
        <v>446</v>
      </c>
      <c r="I1792" s="110">
        <v>0</v>
      </c>
      <c r="J1792" s="110">
        <v>0</v>
      </c>
      <c r="K1792" s="110">
        <v>50</v>
      </c>
      <c r="L1792" s="110">
        <v>110</v>
      </c>
      <c r="M1792" s="110">
        <v>0</v>
      </c>
      <c r="N1792" s="110">
        <v>0</v>
      </c>
    </row>
    <row r="1793" spans="1:14" x14ac:dyDescent="0.25">
      <c r="A1793">
        <v>280064</v>
      </c>
      <c r="B1793" t="s">
        <v>5526</v>
      </c>
      <c r="C1793">
        <v>20</v>
      </c>
      <c r="D1793" t="s">
        <v>501</v>
      </c>
      <c r="E1793" t="s">
        <v>7789</v>
      </c>
      <c r="F1793" t="s">
        <v>7790</v>
      </c>
      <c r="G1793" t="s">
        <v>97</v>
      </c>
      <c r="H1793" t="s">
        <v>7791</v>
      </c>
      <c r="I1793" s="110">
        <v>0</v>
      </c>
      <c r="J1793" s="110">
        <v>0</v>
      </c>
      <c r="K1793" s="110">
        <v>0</v>
      </c>
      <c r="L1793" s="110">
        <v>0</v>
      </c>
      <c r="M1793" s="110">
        <v>0</v>
      </c>
      <c r="N1793" s="110">
        <v>0</v>
      </c>
    </row>
    <row r="1794" spans="1:14" x14ac:dyDescent="0.25">
      <c r="A1794">
        <v>280067</v>
      </c>
      <c r="B1794" t="s">
        <v>5526</v>
      </c>
      <c r="C1794">
        <v>20</v>
      </c>
      <c r="D1794" t="s">
        <v>7792</v>
      </c>
      <c r="E1794" t="s">
        <v>7793</v>
      </c>
      <c r="F1794" t="s">
        <v>2278</v>
      </c>
      <c r="G1794" t="s">
        <v>97</v>
      </c>
      <c r="H1794" t="s">
        <v>7794</v>
      </c>
      <c r="I1794" s="110">
        <v>0</v>
      </c>
      <c r="J1794" s="110">
        <v>0</v>
      </c>
      <c r="K1794" s="110">
        <v>0</v>
      </c>
      <c r="L1794" s="110">
        <v>0</v>
      </c>
      <c r="M1794" s="110">
        <v>0</v>
      </c>
      <c r="N1794" s="110">
        <v>0</v>
      </c>
    </row>
    <row r="1795" spans="1:14" x14ac:dyDescent="0.25">
      <c r="A1795">
        <v>280068</v>
      </c>
      <c r="B1795" t="s">
        <v>5526</v>
      </c>
      <c r="C1795">
        <v>20</v>
      </c>
      <c r="D1795" t="s">
        <v>7795</v>
      </c>
      <c r="E1795" t="s">
        <v>7796</v>
      </c>
      <c r="F1795" t="s">
        <v>2278</v>
      </c>
      <c r="G1795" t="s">
        <v>97</v>
      </c>
      <c r="H1795" t="s">
        <v>7797</v>
      </c>
      <c r="I1795" s="110">
        <v>0</v>
      </c>
      <c r="J1795" s="110">
        <v>0</v>
      </c>
      <c r="K1795" s="110">
        <v>0</v>
      </c>
      <c r="L1795" s="110">
        <v>0</v>
      </c>
      <c r="M1795" s="110">
        <v>0</v>
      </c>
      <c r="N1795" s="110">
        <v>0</v>
      </c>
    </row>
    <row r="1796" spans="1:14" x14ac:dyDescent="0.25">
      <c r="A1796">
        <v>340050</v>
      </c>
      <c r="B1796" t="s">
        <v>5527</v>
      </c>
      <c r="C1796">
        <v>21</v>
      </c>
      <c r="D1796" t="s">
        <v>7798</v>
      </c>
      <c r="E1796" t="s">
        <v>7799</v>
      </c>
      <c r="F1796" t="s">
        <v>7740</v>
      </c>
      <c r="G1796" t="s">
        <v>96</v>
      </c>
      <c r="H1796" t="s">
        <v>7741</v>
      </c>
      <c r="I1796" s="110">
        <v>0</v>
      </c>
      <c r="J1796" s="110">
        <v>0</v>
      </c>
      <c r="K1796" s="110">
        <v>0</v>
      </c>
      <c r="L1796" s="110">
        <v>0</v>
      </c>
      <c r="M1796" s="110">
        <v>0</v>
      </c>
      <c r="N1796" s="110">
        <v>0</v>
      </c>
    </row>
    <row r="1797" spans="1:14" x14ac:dyDescent="0.25">
      <c r="A1797">
        <v>280072</v>
      </c>
      <c r="B1797" t="s">
        <v>5526</v>
      </c>
      <c r="C1797">
        <v>20</v>
      </c>
      <c r="D1797" t="s">
        <v>7800</v>
      </c>
      <c r="E1797" t="s">
        <v>7801</v>
      </c>
      <c r="F1797" t="s">
        <v>2278</v>
      </c>
      <c r="G1797" t="s">
        <v>97</v>
      </c>
      <c r="H1797" t="s">
        <v>7802</v>
      </c>
      <c r="I1797" s="110">
        <v>0</v>
      </c>
      <c r="J1797" s="110">
        <v>0</v>
      </c>
      <c r="K1797" s="110">
        <v>0</v>
      </c>
      <c r="L1797" s="110">
        <v>0</v>
      </c>
      <c r="M1797" s="110">
        <v>0</v>
      </c>
      <c r="N1797" s="110">
        <v>0</v>
      </c>
    </row>
    <row r="1798" spans="1:14" x14ac:dyDescent="0.25">
      <c r="A1798">
        <v>340051</v>
      </c>
      <c r="B1798" t="s">
        <v>5527</v>
      </c>
      <c r="C1798">
        <v>21</v>
      </c>
      <c r="D1798" t="s">
        <v>7803</v>
      </c>
      <c r="E1798" t="s">
        <v>7804</v>
      </c>
      <c r="F1798" t="s">
        <v>1951</v>
      </c>
      <c r="G1798" t="s">
        <v>96</v>
      </c>
      <c r="H1798" t="s">
        <v>7805</v>
      </c>
      <c r="I1798" s="110">
        <v>0</v>
      </c>
      <c r="J1798" s="110">
        <v>0</v>
      </c>
      <c r="K1798" s="110">
        <v>0</v>
      </c>
      <c r="L1798" s="110">
        <v>0</v>
      </c>
      <c r="M1798" s="110">
        <v>0</v>
      </c>
      <c r="N1798" s="110">
        <v>0</v>
      </c>
    </row>
    <row r="1799" spans="1:14" x14ac:dyDescent="0.25">
      <c r="A1799">
        <v>340052</v>
      </c>
      <c r="B1799" t="s">
        <v>5527</v>
      </c>
      <c r="C1799">
        <v>21</v>
      </c>
      <c r="D1799" t="s">
        <v>7806</v>
      </c>
      <c r="E1799" t="s">
        <v>7807</v>
      </c>
      <c r="F1799" t="s">
        <v>7808</v>
      </c>
      <c r="G1799" t="s">
        <v>96</v>
      </c>
      <c r="H1799" t="s">
        <v>7809</v>
      </c>
      <c r="I1799" s="110">
        <v>0</v>
      </c>
      <c r="J1799" s="110">
        <v>0</v>
      </c>
      <c r="K1799" s="110">
        <v>0</v>
      </c>
      <c r="L1799" s="110">
        <v>0</v>
      </c>
      <c r="M1799" s="110">
        <v>0</v>
      </c>
      <c r="N1799" s="110">
        <v>0</v>
      </c>
    </row>
    <row r="1800" spans="1:14" x14ac:dyDescent="0.25">
      <c r="A1800">
        <v>289020</v>
      </c>
      <c r="B1800" t="s">
        <v>5526</v>
      </c>
      <c r="C1800">
        <v>20</v>
      </c>
      <c r="D1800" t="s">
        <v>7810</v>
      </c>
      <c r="E1800" t="s">
        <v>7811</v>
      </c>
      <c r="F1800" t="s">
        <v>2278</v>
      </c>
      <c r="G1800" t="s">
        <v>97</v>
      </c>
      <c r="H1800" t="s">
        <v>7812</v>
      </c>
      <c r="I1800" s="110">
        <v>0</v>
      </c>
      <c r="J1800" s="110">
        <v>1283.4100000000001</v>
      </c>
      <c r="K1800" s="110">
        <v>277</v>
      </c>
      <c r="L1800" s="110">
        <v>0</v>
      </c>
      <c r="M1800" s="110">
        <v>0</v>
      </c>
      <c r="N1800" s="110">
        <v>0</v>
      </c>
    </row>
    <row r="1801" spans="1:14" x14ac:dyDescent="0.25">
      <c r="A1801">
        <v>290074</v>
      </c>
      <c r="B1801" t="s">
        <v>5529</v>
      </c>
      <c r="C1801">
        <v>4</v>
      </c>
      <c r="D1801" t="s">
        <v>501</v>
      </c>
      <c r="E1801" t="s">
        <v>5108</v>
      </c>
      <c r="F1801" t="s">
        <v>5109</v>
      </c>
      <c r="G1801" t="s">
        <v>2223</v>
      </c>
      <c r="H1801" t="s">
        <v>5110</v>
      </c>
      <c r="I1801" s="110">
        <v>1790.86</v>
      </c>
      <c r="J1801" s="110">
        <v>0</v>
      </c>
      <c r="K1801" s="110">
        <v>128</v>
      </c>
      <c r="L1801" s="110">
        <v>90</v>
      </c>
      <c r="M1801" s="110">
        <v>0</v>
      </c>
      <c r="N1801" s="110">
        <v>0</v>
      </c>
    </row>
    <row r="1802" spans="1:14" x14ac:dyDescent="0.25">
      <c r="A1802">
        <v>340054</v>
      </c>
      <c r="B1802" t="s">
        <v>5527</v>
      </c>
      <c r="C1802">
        <v>21</v>
      </c>
      <c r="D1802" t="s">
        <v>7813</v>
      </c>
      <c r="E1802" t="s">
        <v>7814</v>
      </c>
      <c r="F1802" t="s">
        <v>7815</v>
      </c>
      <c r="G1802" t="s">
        <v>96</v>
      </c>
      <c r="H1802" t="s">
        <v>7816</v>
      </c>
      <c r="I1802" s="110">
        <v>0</v>
      </c>
      <c r="J1802" s="110">
        <v>0</v>
      </c>
      <c r="K1802" s="110">
        <v>0</v>
      </c>
      <c r="L1802" s="110">
        <v>0</v>
      </c>
      <c r="M1802" s="110">
        <v>0</v>
      </c>
      <c r="N1802" s="110">
        <v>0</v>
      </c>
    </row>
    <row r="1803" spans="1:14" x14ac:dyDescent="0.25">
      <c r="A1803">
        <v>290129</v>
      </c>
      <c r="B1803" t="s">
        <v>5534</v>
      </c>
      <c r="C1803">
        <v>27</v>
      </c>
      <c r="D1803" t="s">
        <v>501</v>
      </c>
      <c r="E1803" t="s">
        <v>3434</v>
      </c>
      <c r="F1803" t="s">
        <v>3435</v>
      </c>
      <c r="G1803" t="s">
        <v>2223</v>
      </c>
      <c r="H1803" t="s">
        <v>3436</v>
      </c>
      <c r="I1803" s="110">
        <v>600</v>
      </c>
      <c r="J1803" s="110">
        <v>77.19</v>
      </c>
      <c r="K1803" s="110">
        <v>665.75</v>
      </c>
      <c r="L1803" s="110">
        <v>115</v>
      </c>
      <c r="M1803" s="110">
        <v>0</v>
      </c>
      <c r="N1803" s="110">
        <v>417</v>
      </c>
    </row>
    <row r="1804" spans="1:14" x14ac:dyDescent="0.25">
      <c r="A1804">
        <v>290141</v>
      </c>
      <c r="B1804" t="s">
        <v>5534</v>
      </c>
      <c r="C1804">
        <v>27</v>
      </c>
      <c r="D1804" t="s">
        <v>7817</v>
      </c>
      <c r="E1804" t="s">
        <v>3434</v>
      </c>
      <c r="F1804" t="s">
        <v>3435</v>
      </c>
      <c r="G1804" t="s">
        <v>2223</v>
      </c>
      <c r="H1804" t="s">
        <v>3436</v>
      </c>
      <c r="I1804" s="110">
        <v>0</v>
      </c>
      <c r="J1804" s="110">
        <v>0</v>
      </c>
      <c r="K1804" s="110">
        <v>0</v>
      </c>
      <c r="L1804" s="110">
        <v>0</v>
      </c>
      <c r="M1804" s="110">
        <v>0</v>
      </c>
      <c r="N1804" s="110">
        <v>0</v>
      </c>
    </row>
    <row r="1805" spans="1:14" x14ac:dyDescent="0.25">
      <c r="A1805">
        <v>290148</v>
      </c>
      <c r="B1805" t="s">
        <v>5534</v>
      </c>
      <c r="C1805">
        <v>27</v>
      </c>
      <c r="D1805" t="s">
        <v>3437</v>
      </c>
      <c r="E1805" t="s">
        <v>3438</v>
      </c>
      <c r="F1805" t="s">
        <v>3435</v>
      </c>
      <c r="G1805" t="s">
        <v>2223</v>
      </c>
      <c r="H1805" t="s">
        <v>7818</v>
      </c>
      <c r="I1805" s="110">
        <v>1100</v>
      </c>
      <c r="J1805" s="110">
        <v>0</v>
      </c>
      <c r="K1805" s="110">
        <v>0</v>
      </c>
      <c r="L1805" s="110">
        <v>0</v>
      </c>
      <c r="M1805" s="110">
        <v>0</v>
      </c>
      <c r="N1805" s="110">
        <v>0</v>
      </c>
    </row>
    <row r="1806" spans="1:14" x14ac:dyDescent="0.25">
      <c r="A1806">
        <v>310016</v>
      </c>
      <c r="B1806" t="s">
        <v>5528</v>
      </c>
      <c r="C1806">
        <v>22</v>
      </c>
      <c r="D1806" t="s">
        <v>2551</v>
      </c>
      <c r="E1806" t="s">
        <v>2552</v>
      </c>
      <c r="F1806" t="s">
        <v>2553</v>
      </c>
      <c r="G1806" t="s">
        <v>7819</v>
      </c>
      <c r="H1806" t="s">
        <v>2554</v>
      </c>
      <c r="I1806" s="110">
        <v>0</v>
      </c>
      <c r="J1806" s="110">
        <v>0</v>
      </c>
      <c r="K1806" s="110">
        <v>250</v>
      </c>
      <c r="L1806" s="110">
        <v>250</v>
      </c>
      <c r="M1806" s="110">
        <v>500</v>
      </c>
      <c r="N1806" s="110">
        <v>500</v>
      </c>
    </row>
    <row r="1807" spans="1:14" x14ac:dyDescent="0.25">
      <c r="A1807">
        <v>340055</v>
      </c>
      <c r="B1807" t="s">
        <v>5527</v>
      </c>
      <c r="C1807">
        <v>21</v>
      </c>
      <c r="D1807" t="s">
        <v>1185</v>
      </c>
      <c r="E1807" t="s">
        <v>7820</v>
      </c>
      <c r="F1807" t="s">
        <v>1951</v>
      </c>
      <c r="G1807" t="s">
        <v>96</v>
      </c>
      <c r="H1807" t="s">
        <v>7821</v>
      </c>
      <c r="I1807" s="110">
        <v>0</v>
      </c>
      <c r="J1807" s="110">
        <v>0</v>
      </c>
      <c r="K1807" s="110">
        <v>0</v>
      </c>
      <c r="L1807" s="110">
        <v>0</v>
      </c>
      <c r="M1807" s="110">
        <v>0</v>
      </c>
      <c r="N1807" s="110">
        <v>0</v>
      </c>
    </row>
    <row r="1808" spans="1:14" x14ac:dyDescent="0.25">
      <c r="A1808">
        <v>340056</v>
      </c>
      <c r="B1808" t="s">
        <v>5527</v>
      </c>
      <c r="C1808">
        <v>21</v>
      </c>
      <c r="D1808" t="s">
        <v>7822</v>
      </c>
      <c r="E1808" t="s">
        <v>7823</v>
      </c>
      <c r="F1808" t="s">
        <v>7824</v>
      </c>
      <c r="G1808" t="s">
        <v>96</v>
      </c>
      <c r="H1808" t="s">
        <v>7825</v>
      </c>
      <c r="I1808" s="110">
        <v>0</v>
      </c>
      <c r="J1808" s="110">
        <v>0</v>
      </c>
      <c r="K1808" s="110">
        <v>0</v>
      </c>
      <c r="L1808" s="110">
        <v>0</v>
      </c>
      <c r="M1808" s="110">
        <v>0</v>
      </c>
      <c r="N1808" s="110">
        <v>0</v>
      </c>
    </row>
    <row r="1809" spans="1:14" x14ac:dyDescent="0.25">
      <c r="A1809">
        <v>310021</v>
      </c>
      <c r="B1809" t="s">
        <v>5528</v>
      </c>
      <c r="C1809">
        <v>22</v>
      </c>
      <c r="D1809" t="s">
        <v>1626</v>
      </c>
      <c r="E1809" t="s">
        <v>7826</v>
      </c>
      <c r="F1809" t="s">
        <v>7827</v>
      </c>
      <c r="G1809" t="s">
        <v>7819</v>
      </c>
      <c r="H1809" t="s">
        <v>7828</v>
      </c>
      <c r="I1809" s="110">
        <v>0</v>
      </c>
      <c r="J1809" s="110">
        <v>0</v>
      </c>
      <c r="K1809" s="110">
        <v>0</v>
      </c>
      <c r="L1809" s="110">
        <v>0</v>
      </c>
      <c r="M1809" s="110">
        <v>0</v>
      </c>
      <c r="N1809" s="110">
        <v>0</v>
      </c>
    </row>
    <row r="1810" spans="1:14" x14ac:dyDescent="0.25">
      <c r="A1810">
        <v>310023</v>
      </c>
      <c r="B1810" t="s">
        <v>5528</v>
      </c>
      <c r="C1810">
        <v>22</v>
      </c>
      <c r="D1810" t="s">
        <v>5429</v>
      </c>
      <c r="E1810" t="s">
        <v>7829</v>
      </c>
      <c r="F1810" t="s">
        <v>7830</v>
      </c>
      <c r="G1810" t="s">
        <v>7819</v>
      </c>
      <c r="H1810" t="s">
        <v>7831</v>
      </c>
      <c r="I1810" s="110">
        <v>0</v>
      </c>
      <c r="J1810" s="110">
        <v>0</v>
      </c>
      <c r="K1810" s="110">
        <v>0</v>
      </c>
      <c r="L1810" s="110">
        <v>0</v>
      </c>
      <c r="M1810" s="110">
        <v>0</v>
      </c>
      <c r="N1810" s="110">
        <v>0</v>
      </c>
    </row>
    <row r="1811" spans="1:14" x14ac:dyDescent="0.25">
      <c r="A1811">
        <v>340057</v>
      </c>
      <c r="B1811" t="s">
        <v>5527</v>
      </c>
      <c r="C1811">
        <v>21</v>
      </c>
      <c r="D1811" t="s">
        <v>7832</v>
      </c>
      <c r="E1811" t="s">
        <v>7833</v>
      </c>
      <c r="F1811" t="s">
        <v>689</v>
      </c>
      <c r="G1811" t="s">
        <v>96</v>
      </c>
      <c r="H1811" t="s">
        <v>7834</v>
      </c>
      <c r="I1811" s="110">
        <v>0</v>
      </c>
      <c r="J1811" s="110">
        <v>0</v>
      </c>
      <c r="K1811" s="110">
        <v>0</v>
      </c>
      <c r="L1811" s="110">
        <v>0</v>
      </c>
      <c r="M1811" s="110">
        <v>0</v>
      </c>
      <c r="N1811" s="110">
        <v>0</v>
      </c>
    </row>
    <row r="1812" spans="1:14" x14ac:dyDescent="0.25">
      <c r="A1812">
        <v>310034</v>
      </c>
      <c r="B1812" t="s">
        <v>5528</v>
      </c>
      <c r="C1812">
        <v>22</v>
      </c>
      <c r="D1812" t="s">
        <v>7835</v>
      </c>
      <c r="E1812" t="s">
        <v>7836</v>
      </c>
      <c r="F1812" t="s">
        <v>2848</v>
      </c>
      <c r="G1812" t="s">
        <v>7819</v>
      </c>
      <c r="H1812" t="s">
        <v>7837</v>
      </c>
      <c r="I1812" s="110">
        <v>0</v>
      </c>
      <c r="J1812" s="110">
        <v>0</v>
      </c>
      <c r="K1812" s="110">
        <v>0</v>
      </c>
      <c r="L1812" s="110">
        <v>0</v>
      </c>
      <c r="M1812" s="110">
        <v>0</v>
      </c>
      <c r="N1812" s="110">
        <v>0</v>
      </c>
    </row>
    <row r="1813" spans="1:14" x14ac:dyDescent="0.25">
      <c r="A1813">
        <v>310035</v>
      </c>
      <c r="B1813" t="s">
        <v>5528</v>
      </c>
      <c r="C1813">
        <v>22</v>
      </c>
      <c r="D1813" t="s">
        <v>7838</v>
      </c>
      <c r="E1813" t="s">
        <v>7839</v>
      </c>
      <c r="F1813" t="s">
        <v>7840</v>
      </c>
      <c r="G1813" t="s">
        <v>7819</v>
      </c>
      <c r="H1813" t="s">
        <v>7841</v>
      </c>
      <c r="I1813" s="110">
        <v>0</v>
      </c>
      <c r="J1813" s="110">
        <v>0</v>
      </c>
      <c r="K1813" s="110">
        <v>0</v>
      </c>
      <c r="L1813" s="110">
        <v>0</v>
      </c>
      <c r="M1813" s="110">
        <v>0</v>
      </c>
      <c r="N1813" s="110">
        <v>0</v>
      </c>
    </row>
    <row r="1814" spans="1:14" x14ac:dyDescent="0.25">
      <c r="A1814">
        <v>310036</v>
      </c>
      <c r="B1814" t="s">
        <v>5528</v>
      </c>
      <c r="C1814">
        <v>22</v>
      </c>
      <c r="D1814" t="s">
        <v>7842</v>
      </c>
      <c r="E1814" t="s">
        <v>7843</v>
      </c>
      <c r="F1814" t="s">
        <v>7844</v>
      </c>
      <c r="G1814" t="s">
        <v>7819</v>
      </c>
      <c r="H1814" t="s">
        <v>7845</v>
      </c>
      <c r="I1814" s="110">
        <v>0</v>
      </c>
      <c r="J1814" s="110">
        <v>0</v>
      </c>
      <c r="K1814" s="110">
        <v>0</v>
      </c>
      <c r="L1814" s="110">
        <v>0</v>
      </c>
      <c r="M1814" s="110">
        <v>0</v>
      </c>
      <c r="N1814" s="110">
        <v>0</v>
      </c>
    </row>
    <row r="1815" spans="1:14" x14ac:dyDescent="0.25">
      <c r="A1815">
        <v>310037</v>
      </c>
      <c r="B1815" t="s">
        <v>5528</v>
      </c>
      <c r="C1815">
        <v>22</v>
      </c>
      <c r="D1815" t="s">
        <v>7846</v>
      </c>
      <c r="E1815" t="s">
        <v>4740</v>
      </c>
      <c r="F1815" t="s">
        <v>7847</v>
      </c>
      <c r="G1815" t="s">
        <v>7819</v>
      </c>
      <c r="H1815" t="s">
        <v>7848</v>
      </c>
      <c r="I1815" s="110">
        <v>0</v>
      </c>
      <c r="J1815" s="110">
        <v>0</v>
      </c>
      <c r="K1815" s="110">
        <v>0</v>
      </c>
      <c r="L1815" s="110">
        <v>0</v>
      </c>
      <c r="M1815" s="110">
        <v>0</v>
      </c>
      <c r="N1815" s="110">
        <v>0</v>
      </c>
    </row>
    <row r="1816" spans="1:14" x14ac:dyDescent="0.25">
      <c r="A1816">
        <v>310041</v>
      </c>
      <c r="B1816" t="s">
        <v>5535</v>
      </c>
      <c r="C1816">
        <v>28</v>
      </c>
      <c r="D1816" t="s">
        <v>7849</v>
      </c>
      <c r="E1816" t="s">
        <v>7850</v>
      </c>
      <c r="F1816" t="s">
        <v>7851</v>
      </c>
      <c r="G1816" t="s">
        <v>7819</v>
      </c>
      <c r="H1816" t="s">
        <v>7852</v>
      </c>
      <c r="I1816" s="110">
        <v>0</v>
      </c>
      <c r="J1816" s="110">
        <v>0</v>
      </c>
      <c r="K1816" s="110">
        <v>0</v>
      </c>
      <c r="L1816" s="110">
        <v>0</v>
      </c>
      <c r="M1816" s="110">
        <v>0</v>
      </c>
      <c r="N1816" s="110">
        <v>0</v>
      </c>
    </row>
    <row r="1817" spans="1:14" x14ac:dyDescent="0.25">
      <c r="A1817">
        <v>340061</v>
      </c>
      <c r="B1817" t="s">
        <v>5527</v>
      </c>
      <c r="C1817">
        <v>21</v>
      </c>
      <c r="D1817" t="s">
        <v>7479</v>
      </c>
      <c r="E1817" t="s">
        <v>7853</v>
      </c>
      <c r="F1817" t="s">
        <v>1954</v>
      </c>
      <c r="G1817" t="s">
        <v>96</v>
      </c>
      <c r="H1817" t="s">
        <v>7854</v>
      </c>
      <c r="I1817" s="110">
        <v>0</v>
      </c>
      <c r="J1817" s="110">
        <v>0</v>
      </c>
      <c r="K1817" s="110">
        <v>0</v>
      </c>
      <c r="L1817" s="110">
        <v>0</v>
      </c>
      <c r="M1817" s="110">
        <v>0</v>
      </c>
      <c r="N1817" s="110">
        <v>0</v>
      </c>
    </row>
    <row r="1818" spans="1:14" x14ac:dyDescent="0.25">
      <c r="A1818">
        <v>340062</v>
      </c>
      <c r="B1818" t="s">
        <v>5527</v>
      </c>
      <c r="C1818">
        <v>21</v>
      </c>
      <c r="D1818" t="s">
        <v>7855</v>
      </c>
      <c r="F1818" t="s">
        <v>7856</v>
      </c>
      <c r="G1818" t="s">
        <v>96</v>
      </c>
      <c r="H1818" t="s">
        <v>7857</v>
      </c>
      <c r="I1818" s="110">
        <v>0</v>
      </c>
      <c r="J1818" s="110">
        <v>0</v>
      </c>
      <c r="K1818" s="110">
        <v>0</v>
      </c>
      <c r="L1818" s="110">
        <v>0</v>
      </c>
      <c r="M1818" s="110">
        <v>0</v>
      </c>
      <c r="N1818" s="110">
        <v>0</v>
      </c>
    </row>
    <row r="1819" spans="1:14" x14ac:dyDescent="0.25">
      <c r="A1819">
        <v>310046</v>
      </c>
      <c r="B1819" t="s">
        <v>5528</v>
      </c>
      <c r="C1819">
        <v>22</v>
      </c>
      <c r="D1819" t="s">
        <v>7858</v>
      </c>
      <c r="G1819" t="s">
        <v>7819</v>
      </c>
      <c r="I1819" s="110">
        <v>0</v>
      </c>
      <c r="J1819" s="110">
        <v>0</v>
      </c>
      <c r="K1819" s="110">
        <v>0</v>
      </c>
      <c r="L1819" s="110">
        <v>0</v>
      </c>
      <c r="M1819" s="110">
        <v>0</v>
      </c>
      <c r="N1819" s="110">
        <v>0</v>
      </c>
    </row>
    <row r="1820" spans="1:14" x14ac:dyDescent="0.25">
      <c r="A1820">
        <v>310047</v>
      </c>
      <c r="B1820" t="s">
        <v>5528</v>
      </c>
      <c r="C1820">
        <v>22</v>
      </c>
      <c r="D1820" t="s">
        <v>7859</v>
      </c>
      <c r="E1820" t="s">
        <v>7860</v>
      </c>
      <c r="F1820" t="s">
        <v>7001</v>
      </c>
      <c r="G1820" t="s">
        <v>7819</v>
      </c>
      <c r="H1820" t="s">
        <v>7861</v>
      </c>
      <c r="I1820" s="110">
        <v>0</v>
      </c>
      <c r="J1820" s="110">
        <v>0</v>
      </c>
      <c r="K1820" s="110">
        <v>0</v>
      </c>
      <c r="L1820" s="110">
        <v>0</v>
      </c>
      <c r="M1820" s="110">
        <v>0</v>
      </c>
      <c r="N1820" s="110">
        <v>0</v>
      </c>
    </row>
    <row r="1821" spans="1:14" x14ac:dyDescent="0.25">
      <c r="A1821">
        <v>340066</v>
      </c>
      <c r="B1821" t="s">
        <v>5527</v>
      </c>
      <c r="C1821">
        <v>21</v>
      </c>
      <c r="D1821" t="s">
        <v>7862</v>
      </c>
      <c r="E1821" t="s">
        <v>7863</v>
      </c>
      <c r="F1821" t="s">
        <v>7864</v>
      </c>
      <c r="G1821" t="s">
        <v>96</v>
      </c>
      <c r="H1821" t="s">
        <v>7865</v>
      </c>
      <c r="I1821" s="110">
        <v>0</v>
      </c>
      <c r="J1821" s="110">
        <v>0</v>
      </c>
      <c r="K1821" s="110">
        <v>0</v>
      </c>
      <c r="L1821" s="110">
        <v>0</v>
      </c>
      <c r="M1821" s="110">
        <v>0</v>
      </c>
      <c r="N1821" s="110">
        <v>0</v>
      </c>
    </row>
    <row r="1822" spans="1:14" x14ac:dyDescent="0.25">
      <c r="A1822">
        <v>310049</v>
      </c>
      <c r="B1822" t="s">
        <v>5528</v>
      </c>
      <c r="C1822">
        <v>22</v>
      </c>
      <c r="D1822" t="s">
        <v>7866</v>
      </c>
      <c r="E1822" t="s">
        <v>7867</v>
      </c>
      <c r="F1822" t="s">
        <v>4362</v>
      </c>
      <c r="G1822" t="s">
        <v>7819</v>
      </c>
      <c r="H1822" t="s">
        <v>7868</v>
      </c>
      <c r="I1822" s="110">
        <v>0</v>
      </c>
      <c r="J1822" s="110">
        <v>0</v>
      </c>
      <c r="K1822" s="110">
        <v>0</v>
      </c>
      <c r="L1822" s="110">
        <v>0</v>
      </c>
      <c r="M1822" s="110">
        <v>0</v>
      </c>
      <c r="N1822" s="110">
        <v>0</v>
      </c>
    </row>
    <row r="1823" spans="1:14" x14ac:dyDescent="0.25">
      <c r="A1823">
        <v>310050</v>
      </c>
      <c r="B1823" t="s">
        <v>5528</v>
      </c>
      <c r="C1823">
        <v>22</v>
      </c>
      <c r="D1823" t="s">
        <v>2555</v>
      </c>
      <c r="E1823" t="s">
        <v>2556</v>
      </c>
      <c r="F1823" t="s">
        <v>2557</v>
      </c>
      <c r="G1823" t="s">
        <v>7819</v>
      </c>
      <c r="H1823" t="s">
        <v>2558</v>
      </c>
      <c r="I1823" s="110">
        <v>70</v>
      </c>
      <c r="J1823" s="110">
        <v>0</v>
      </c>
      <c r="K1823" s="110">
        <v>0</v>
      </c>
      <c r="L1823" s="110">
        <v>0</v>
      </c>
      <c r="M1823" s="110">
        <v>0</v>
      </c>
      <c r="N1823" s="110">
        <v>0</v>
      </c>
    </row>
    <row r="1824" spans="1:14" x14ac:dyDescent="0.25">
      <c r="A1824">
        <v>320020</v>
      </c>
      <c r="B1824" t="s">
        <v>5536</v>
      </c>
      <c r="C1824">
        <v>30</v>
      </c>
      <c r="D1824" t="s">
        <v>3630</v>
      </c>
      <c r="E1824" t="s">
        <v>3631</v>
      </c>
      <c r="F1824" t="s">
        <v>3632</v>
      </c>
      <c r="G1824" t="s">
        <v>7869</v>
      </c>
      <c r="H1824" t="s">
        <v>3633</v>
      </c>
      <c r="I1824" s="110">
        <v>0</v>
      </c>
      <c r="J1824" s="110">
        <v>0</v>
      </c>
      <c r="K1824" s="110">
        <v>260</v>
      </c>
      <c r="L1824" s="110">
        <v>85</v>
      </c>
      <c r="M1824" s="110">
        <v>0</v>
      </c>
      <c r="N1824" s="110">
        <v>0</v>
      </c>
    </row>
    <row r="1825" spans="1:14" x14ac:dyDescent="0.25">
      <c r="A1825">
        <v>320021</v>
      </c>
      <c r="B1825" t="s">
        <v>5536</v>
      </c>
      <c r="C1825">
        <v>30</v>
      </c>
      <c r="D1825" t="s">
        <v>3634</v>
      </c>
      <c r="E1825" t="s">
        <v>3635</v>
      </c>
      <c r="F1825" t="s">
        <v>3636</v>
      </c>
      <c r="G1825" t="s">
        <v>7869</v>
      </c>
      <c r="H1825" t="s">
        <v>3637</v>
      </c>
      <c r="I1825" s="110">
        <v>0</v>
      </c>
      <c r="J1825" s="110">
        <v>0</v>
      </c>
      <c r="K1825" s="110">
        <v>505</v>
      </c>
      <c r="L1825" s="110">
        <v>435</v>
      </c>
      <c r="M1825" s="110">
        <v>530</v>
      </c>
      <c r="N1825" s="110">
        <v>605</v>
      </c>
    </row>
    <row r="1826" spans="1:14" x14ac:dyDescent="0.25">
      <c r="A1826">
        <v>320022</v>
      </c>
      <c r="B1826" t="s">
        <v>5536</v>
      </c>
      <c r="C1826">
        <v>30</v>
      </c>
      <c r="D1826" t="s">
        <v>3638</v>
      </c>
      <c r="E1826" t="s">
        <v>3639</v>
      </c>
      <c r="F1826" t="s">
        <v>3636</v>
      </c>
      <c r="G1826" t="s">
        <v>7869</v>
      </c>
      <c r="H1826" t="s">
        <v>3640</v>
      </c>
      <c r="I1826" s="110">
        <v>13525</v>
      </c>
      <c r="J1826" s="110">
        <v>0</v>
      </c>
      <c r="K1826" s="110">
        <v>1220</v>
      </c>
      <c r="L1826" s="110">
        <v>635</v>
      </c>
      <c r="M1826" s="110">
        <v>0</v>
      </c>
      <c r="N1826" s="110">
        <v>0</v>
      </c>
    </row>
    <row r="1827" spans="1:14" x14ac:dyDescent="0.25">
      <c r="A1827">
        <v>320023</v>
      </c>
      <c r="B1827" t="s">
        <v>5536</v>
      </c>
      <c r="C1827">
        <v>30</v>
      </c>
      <c r="D1827" t="s">
        <v>3641</v>
      </c>
      <c r="E1827" t="s">
        <v>3642</v>
      </c>
      <c r="F1827" t="s">
        <v>3636</v>
      </c>
      <c r="G1827" t="s">
        <v>7869</v>
      </c>
      <c r="H1827" t="s">
        <v>3643</v>
      </c>
      <c r="I1827" s="110">
        <v>0</v>
      </c>
      <c r="J1827" s="110">
        <v>0</v>
      </c>
      <c r="K1827" s="110">
        <v>198</v>
      </c>
      <c r="L1827" s="110">
        <v>115</v>
      </c>
      <c r="M1827" s="110">
        <v>125</v>
      </c>
      <c r="N1827" s="110">
        <v>143</v>
      </c>
    </row>
    <row r="1828" spans="1:14" x14ac:dyDescent="0.25">
      <c r="A1828">
        <v>320024</v>
      </c>
      <c r="B1828" t="s">
        <v>5536</v>
      </c>
      <c r="C1828">
        <v>30</v>
      </c>
      <c r="D1828" t="s">
        <v>501</v>
      </c>
      <c r="E1828" t="s">
        <v>3644</v>
      </c>
      <c r="F1828" t="s">
        <v>3645</v>
      </c>
      <c r="G1828" t="s">
        <v>7869</v>
      </c>
      <c r="H1828" t="s">
        <v>342</v>
      </c>
      <c r="I1828" s="110">
        <v>300</v>
      </c>
      <c r="J1828" s="110">
        <v>277.02</v>
      </c>
      <c r="K1828" s="110">
        <v>0</v>
      </c>
      <c r="L1828" s="110">
        <v>0</v>
      </c>
      <c r="M1828" s="110">
        <v>111</v>
      </c>
      <c r="N1828" s="110">
        <v>75</v>
      </c>
    </row>
    <row r="1829" spans="1:14" x14ac:dyDescent="0.25">
      <c r="A1829">
        <v>320025</v>
      </c>
      <c r="B1829" t="s">
        <v>5536</v>
      </c>
      <c r="C1829">
        <v>30</v>
      </c>
      <c r="D1829" t="s">
        <v>501</v>
      </c>
      <c r="E1829" t="s">
        <v>7870</v>
      </c>
      <c r="F1829" t="s">
        <v>3646</v>
      </c>
      <c r="G1829" t="s">
        <v>7869</v>
      </c>
      <c r="H1829" t="s">
        <v>7871</v>
      </c>
      <c r="I1829" s="110">
        <v>1439.99</v>
      </c>
      <c r="J1829" s="110">
        <v>0</v>
      </c>
      <c r="K1829" s="110">
        <v>30</v>
      </c>
      <c r="L1829" s="110">
        <v>35</v>
      </c>
      <c r="M1829" s="110">
        <v>0</v>
      </c>
      <c r="N1829" s="110">
        <v>25.37</v>
      </c>
    </row>
    <row r="1830" spans="1:14" x14ac:dyDescent="0.25">
      <c r="A1830">
        <v>320026</v>
      </c>
      <c r="B1830" t="s">
        <v>5517</v>
      </c>
      <c r="C1830">
        <v>7</v>
      </c>
      <c r="D1830" t="s">
        <v>990</v>
      </c>
      <c r="E1830" t="s">
        <v>5278</v>
      </c>
      <c r="F1830" t="s">
        <v>1987</v>
      </c>
      <c r="G1830" t="s">
        <v>7869</v>
      </c>
      <c r="H1830" t="s">
        <v>5279</v>
      </c>
      <c r="I1830" s="110">
        <v>1300</v>
      </c>
      <c r="J1830" s="110">
        <v>0</v>
      </c>
      <c r="K1830" s="110">
        <v>1698</v>
      </c>
      <c r="L1830" s="110">
        <v>605</v>
      </c>
      <c r="M1830" s="110">
        <v>0</v>
      </c>
      <c r="N1830" s="110">
        <v>0</v>
      </c>
    </row>
    <row r="1831" spans="1:14" x14ac:dyDescent="0.25">
      <c r="A1831">
        <v>320028</v>
      </c>
      <c r="B1831" t="s">
        <v>5536</v>
      </c>
      <c r="C1831">
        <v>30</v>
      </c>
      <c r="D1831" t="s">
        <v>3647</v>
      </c>
      <c r="E1831" t="s">
        <v>3648</v>
      </c>
      <c r="F1831" t="s">
        <v>3649</v>
      </c>
      <c r="G1831" t="s">
        <v>7869</v>
      </c>
      <c r="H1831" t="s">
        <v>393</v>
      </c>
      <c r="I1831" s="110">
        <v>0</v>
      </c>
      <c r="J1831" s="110">
        <v>0</v>
      </c>
      <c r="K1831" s="110">
        <v>0</v>
      </c>
      <c r="L1831" s="110">
        <v>455</v>
      </c>
      <c r="M1831" s="110">
        <v>0</v>
      </c>
      <c r="N1831" s="110">
        <v>55</v>
      </c>
    </row>
    <row r="1832" spans="1:14" x14ac:dyDescent="0.25">
      <c r="A1832">
        <v>320030</v>
      </c>
      <c r="B1832" t="s">
        <v>5536</v>
      </c>
      <c r="C1832">
        <v>30</v>
      </c>
      <c r="D1832" t="s">
        <v>7872</v>
      </c>
      <c r="E1832" t="s">
        <v>7873</v>
      </c>
      <c r="F1832" t="s">
        <v>7874</v>
      </c>
      <c r="G1832" t="s">
        <v>7869</v>
      </c>
      <c r="H1832" t="s">
        <v>7875</v>
      </c>
      <c r="I1832" s="110">
        <v>3250</v>
      </c>
      <c r="J1832" s="110">
        <v>0</v>
      </c>
      <c r="K1832" s="110">
        <v>0</v>
      </c>
      <c r="L1832" s="110">
        <v>0</v>
      </c>
      <c r="M1832" s="110">
        <v>0</v>
      </c>
      <c r="N1832" s="110">
        <v>0</v>
      </c>
    </row>
    <row r="1833" spans="1:14" x14ac:dyDescent="0.25">
      <c r="A1833">
        <v>320033</v>
      </c>
      <c r="B1833" t="s">
        <v>5536</v>
      </c>
      <c r="C1833">
        <v>30</v>
      </c>
      <c r="D1833" t="s">
        <v>7876</v>
      </c>
      <c r="E1833" t="s">
        <v>7877</v>
      </c>
      <c r="F1833" t="s">
        <v>7878</v>
      </c>
      <c r="G1833" t="s">
        <v>7869</v>
      </c>
      <c r="H1833" t="s">
        <v>7879</v>
      </c>
      <c r="I1833" s="110">
        <v>0</v>
      </c>
      <c r="J1833" s="110">
        <v>0</v>
      </c>
      <c r="K1833" s="110">
        <v>0</v>
      </c>
      <c r="L1833" s="110">
        <v>0</v>
      </c>
      <c r="M1833" s="110">
        <v>0</v>
      </c>
      <c r="N1833" s="110">
        <v>0</v>
      </c>
    </row>
    <row r="1834" spans="1:14" x14ac:dyDescent="0.25">
      <c r="A1834">
        <v>320034</v>
      </c>
      <c r="B1834" t="s">
        <v>5536</v>
      </c>
      <c r="C1834">
        <v>30</v>
      </c>
      <c r="D1834" t="s">
        <v>501</v>
      </c>
      <c r="E1834" t="s">
        <v>3650</v>
      </c>
      <c r="F1834" t="s">
        <v>3651</v>
      </c>
      <c r="G1834" t="s">
        <v>7869</v>
      </c>
      <c r="H1834" t="s">
        <v>3652</v>
      </c>
      <c r="I1834" s="110">
        <v>0</v>
      </c>
      <c r="J1834" s="110">
        <v>0</v>
      </c>
      <c r="K1834" s="110">
        <v>235</v>
      </c>
      <c r="L1834" s="110">
        <v>0</v>
      </c>
      <c r="M1834" s="110">
        <v>0</v>
      </c>
      <c r="N1834" s="110">
        <v>184</v>
      </c>
    </row>
    <row r="1835" spans="1:14" x14ac:dyDescent="0.25">
      <c r="A1835">
        <v>320035</v>
      </c>
      <c r="B1835" t="s">
        <v>5536</v>
      </c>
      <c r="C1835">
        <v>30</v>
      </c>
      <c r="D1835" t="s">
        <v>3653</v>
      </c>
      <c r="E1835" t="s">
        <v>3654</v>
      </c>
      <c r="F1835" t="s">
        <v>3655</v>
      </c>
      <c r="G1835" t="s">
        <v>7869</v>
      </c>
      <c r="H1835" t="s">
        <v>3656</v>
      </c>
      <c r="I1835" s="110">
        <v>1000</v>
      </c>
      <c r="J1835" s="110">
        <v>0</v>
      </c>
      <c r="K1835" s="110">
        <v>453</v>
      </c>
      <c r="L1835" s="110">
        <v>0</v>
      </c>
      <c r="M1835" s="110">
        <v>0</v>
      </c>
      <c r="N1835" s="110">
        <v>0</v>
      </c>
    </row>
    <row r="1836" spans="1:14" x14ac:dyDescent="0.25">
      <c r="A1836">
        <v>320037</v>
      </c>
      <c r="B1836" t="s">
        <v>5536</v>
      </c>
      <c r="C1836">
        <v>30</v>
      </c>
      <c r="D1836" t="s">
        <v>3657</v>
      </c>
      <c r="E1836" t="s">
        <v>3658</v>
      </c>
      <c r="F1836" t="s">
        <v>3636</v>
      </c>
      <c r="G1836" t="s">
        <v>7869</v>
      </c>
      <c r="H1836" t="s">
        <v>3659</v>
      </c>
      <c r="I1836" s="110">
        <v>1180.8699999999999</v>
      </c>
      <c r="J1836" s="110">
        <v>0</v>
      </c>
      <c r="K1836" s="110">
        <v>0</v>
      </c>
      <c r="L1836" s="110">
        <v>0</v>
      </c>
      <c r="M1836" s="110">
        <v>0</v>
      </c>
      <c r="N1836" s="110">
        <v>0</v>
      </c>
    </row>
    <row r="1837" spans="1:14" x14ac:dyDescent="0.25">
      <c r="A1837">
        <v>320038</v>
      </c>
      <c r="B1837" t="s">
        <v>5536</v>
      </c>
      <c r="C1837">
        <v>30</v>
      </c>
      <c r="D1837" t="s">
        <v>7880</v>
      </c>
      <c r="E1837" t="s">
        <v>7881</v>
      </c>
      <c r="F1837" t="s">
        <v>7882</v>
      </c>
      <c r="G1837" t="s">
        <v>7869</v>
      </c>
      <c r="H1837" t="s">
        <v>7883</v>
      </c>
      <c r="I1837" s="110">
        <v>0</v>
      </c>
      <c r="J1837" s="110">
        <v>0</v>
      </c>
      <c r="K1837" s="110">
        <v>0</v>
      </c>
      <c r="L1837" s="110">
        <v>0</v>
      </c>
      <c r="M1837" s="110">
        <v>0</v>
      </c>
      <c r="N1837" s="110">
        <v>0</v>
      </c>
    </row>
    <row r="1838" spans="1:14" x14ac:dyDescent="0.25">
      <c r="A1838">
        <v>320042</v>
      </c>
      <c r="B1838" t="s">
        <v>5536</v>
      </c>
      <c r="C1838">
        <v>30</v>
      </c>
      <c r="D1838" t="s">
        <v>7884</v>
      </c>
      <c r="E1838" t="s">
        <v>7885</v>
      </c>
      <c r="F1838" t="s">
        <v>7886</v>
      </c>
      <c r="G1838" t="s">
        <v>7869</v>
      </c>
      <c r="H1838" t="s">
        <v>7887</v>
      </c>
      <c r="I1838" s="110">
        <v>0</v>
      </c>
      <c r="J1838" s="110">
        <v>0</v>
      </c>
      <c r="K1838" s="110">
        <v>0</v>
      </c>
      <c r="L1838" s="110">
        <v>0</v>
      </c>
      <c r="M1838" s="110">
        <v>0</v>
      </c>
      <c r="N1838" s="110">
        <v>0</v>
      </c>
    </row>
    <row r="1839" spans="1:14" x14ac:dyDescent="0.25">
      <c r="A1839">
        <v>320043</v>
      </c>
      <c r="B1839" t="s">
        <v>5536</v>
      </c>
      <c r="C1839">
        <v>30</v>
      </c>
      <c r="D1839" t="s">
        <v>7888</v>
      </c>
      <c r="E1839" t="s">
        <v>3654</v>
      </c>
      <c r="F1839" t="s">
        <v>3655</v>
      </c>
      <c r="G1839" t="s">
        <v>7869</v>
      </c>
      <c r="H1839" t="s">
        <v>3656</v>
      </c>
      <c r="I1839" s="110">
        <v>0</v>
      </c>
      <c r="J1839" s="110">
        <v>0</v>
      </c>
      <c r="K1839" s="110">
        <v>0</v>
      </c>
      <c r="L1839" s="110">
        <v>0</v>
      </c>
      <c r="M1839" s="110">
        <v>0</v>
      </c>
      <c r="N1839" s="110">
        <v>0</v>
      </c>
    </row>
    <row r="1840" spans="1:14" x14ac:dyDescent="0.25">
      <c r="A1840">
        <v>330024</v>
      </c>
      <c r="B1840" t="s">
        <v>5528</v>
      </c>
      <c r="C1840">
        <v>22</v>
      </c>
      <c r="D1840" t="s">
        <v>7889</v>
      </c>
      <c r="E1840" t="s">
        <v>7890</v>
      </c>
      <c r="F1840" t="s">
        <v>510</v>
      </c>
      <c r="G1840" t="s">
        <v>2568</v>
      </c>
      <c r="H1840" t="s">
        <v>7891</v>
      </c>
      <c r="I1840" s="110">
        <v>0</v>
      </c>
      <c r="J1840" s="110">
        <v>0</v>
      </c>
      <c r="K1840" s="110">
        <v>0</v>
      </c>
      <c r="L1840" s="110">
        <v>0</v>
      </c>
      <c r="M1840" s="110">
        <v>0</v>
      </c>
      <c r="N1840" s="110">
        <v>0</v>
      </c>
    </row>
    <row r="1841" spans="1:14" x14ac:dyDescent="0.25">
      <c r="A1841">
        <v>330025</v>
      </c>
      <c r="B1841" t="s">
        <v>5528</v>
      </c>
      <c r="C1841">
        <v>22</v>
      </c>
      <c r="D1841" t="s">
        <v>7892</v>
      </c>
      <c r="E1841" t="s">
        <v>7893</v>
      </c>
      <c r="F1841" t="s">
        <v>7894</v>
      </c>
      <c r="G1841" t="s">
        <v>2568</v>
      </c>
      <c r="H1841" t="s">
        <v>7895</v>
      </c>
      <c r="I1841" s="110">
        <v>0</v>
      </c>
      <c r="J1841" s="110">
        <v>0</v>
      </c>
      <c r="K1841" s="110">
        <v>0</v>
      </c>
      <c r="L1841" s="110">
        <v>0</v>
      </c>
      <c r="M1841" s="110">
        <v>0</v>
      </c>
      <c r="N1841" s="110">
        <v>0</v>
      </c>
    </row>
    <row r="1842" spans="1:14" x14ac:dyDescent="0.25">
      <c r="A1842">
        <v>340067</v>
      </c>
      <c r="B1842" t="s">
        <v>5527</v>
      </c>
      <c r="C1842">
        <v>21</v>
      </c>
      <c r="D1842" t="s">
        <v>7581</v>
      </c>
      <c r="E1842" t="s">
        <v>6973</v>
      </c>
      <c r="F1842" t="s">
        <v>7896</v>
      </c>
      <c r="G1842" t="s">
        <v>96</v>
      </c>
      <c r="H1842" t="s">
        <v>7897</v>
      </c>
      <c r="I1842" s="110">
        <v>0</v>
      </c>
      <c r="J1842" s="110">
        <v>0</v>
      </c>
      <c r="K1842" s="110">
        <v>0</v>
      </c>
      <c r="L1842" s="110">
        <v>0</v>
      </c>
      <c r="M1842" s="110">
        <v>0</v>
      </c>
      <c r="N1842" s="110">
        <v>0</v>
      </c>
    </row>
    <row r="1843" spans="1:14" x14ac:dyDescent="0.25">
      <c r="A1843">
        <v>340069</v>
      </c>
      <c r="B1843" t="s">
        <v>5527</v>
      </c>
      <c r="C1843">
        <v>21</v>
      </c>
      <c r="D1843" t="s">
        <v>7898</v>
      </c>
      <c r="E1843" t="s">
        <v>7899</v>
      </c>
      <c r="F1843" t="s">
        <v>4101</v>
      </c>
      <c r="G1843" t="s">
        <v>96</v>
      </c>
      <c r="H1843" t="s">
        <v>7900</v>
      </c>
      <c r="I1843" s="110">
        <v>0</v>
      </c>
      <c r="J1843" s="110">
        <v>0</v>
      </c>
      <c r="K1843" s="110">
        <v>0</v>
      </c>
      <c r="L1843" s="110">
        <v>0</v>
      </c>
      <c r="M1843" s="110">
        <v>0</v>
      </c>
      <c r="N1843" s="110">
        <v>0</v>
      </c>
    </row>
    <row r="1844" spans="1:14" x14ac:dyDescent="0.25">
      <c r="A1844">
        <v>330029</v>
      </c>
      <c r="B1844" t="s">
        <v>5528</v>
      </c>
      <c r="C1844">
        <v>22</v>
      </c>
      <c r="D1844" t="s">
        <v>7901</v>
      </c>
      <c r="E1844" t="s">
        <v>7902</v>
      </c>
      <c r="F1844" t="s">
        <v>961</v>
      </c>
      <c r="G1844" t="s">
        <v>2568</v>
      </c>
      <c r="H1844" t="s">
        <v>7903</v>
      </c>
      <c r="I1844" s="110">
        <v>0</v>
      </c>
      <c r="J1844" s="110">
        <v>0</v>
      </c>
      <c r="K1844" s="110">
        <v>0</v>
      </c>
      <c r="L1844" s="110">
        <v>0</v>
      </c>
      <c r="M1844" s="110">
        <v>0</v>
      </c>
      <c r="N1844" s="110">
        <v>0</v>
      </c>
    </row>
    <row r="1845" spans="1:14" x14ac:dyDescent="0.25">
      <c r="A1845">
        <v>330031</v>
      </c>
      <c r="B1845" t="s">
        <v>5528</v>
      </c>
      <c r="C1845">
        <v>22</v>
      </c>
      <c r="D1845" t="s">
        <v>2559</v>
      </c>
      <c r="E1845" t="s">
        <v>2560</v>
      </c>
      <c r="F1845" t="s">
        <v>961</v>
      </c>
      <c r="G1845" t="s">
        <v>2568</v>
      </c>
      <c r="H1845" t="s">
        <v>2561</v>
      </c>
      <c r="I1845" s="110">
        <v>3300</v>
      </c>
      <c r="J1845" s="110">
        <v>0</v>
      </c>
      <c r="K1845" s="110">
        <v>0</v>
      </c>
      <c r="L1845" s="110">
        <v>0</v>
      </c>
      <c r="M1845" s="110">
        <v>0</v>
      </c>
      <c r="N1845" s="110">
        <v>0</v>
      </c>
    </row>
    <row r="1846" spans="1:14" x14ac:dyDescent="0.25">
      <c r="A1846">
        <v>340070</v>
      </c>
      <c r="B1846" t="s">
        <v>5527</v>
      </c>
      <c r="C1846">
        <v>21</v>
      </c>
      <c r="D1846" t="s">
        <v>7904</v>
      </c>
      <c r="E1846" t="s">
        <v>2481</v>
      </c>
      <c r="F1846" t="s">
        <v>4101</v>
      </c>
      <c r="G1846" t="s">
        <v>96</v>
      </c>
      <c r="H1846" t="s">
        <v>7905</v>
      </c>
      <c r="I1846" s="110">
        <v>0</v>
      </c>
      <c r="J1846" s="110">
        <v>0</v>
      </c>
      <c r="K1846" s="110">
        <v>0</v>
      </c>
      <c r="L1846" s="110">
        <v>0</v>
      </c>
      <c r="M1846" s="110">
        <v>0</v>
      </c>
      <c r="N1846" s="110">
        <v>0</v>
      </c>
    </row>
    <row r="1847" spans="1:14" x14ac:dyDescent="0.25">
      <c r="A1847">
        <v>330039</v>
      </c>
      <c r="B1847" t="s">
        <v>5528</v>
      </c>
      <c r="C1847">
        <v>22</v>
      </c>
      <c r="D1847" t="s">
        <v>7906</v>
      </c>
      <c r="E1847" t="s">
        <v>7907</v>
      </c>
      <c r="F1847" t="s">
        <v>2568</v>
      </c>
      <c r="G1847" t="s">
        <v>2568</v>
      </c>
      <c r="H1847" t="s">
        <v>7908</v>
      </c>
      <c r="I1847" s="110">
        <v>0</v>
      </c>
      <c r="J1847" s="110">
        <v>0</v>
      </c>
      <c r="K1847" s="110">
        <v>0</v>
      </c>
      <c r="L1847" s="110">
        <v>0</v>
      </c>
      <c r="M1847" s="110">
        <v>0</v>
      </c>
      <c r="N1847" s="110">
        <v>0</v>
      </c>
    </row>
    <row r="1848" spans="1:14" x14ac:dyDescent="0.25">
      <c r="A1848">
        <v>340077</v>
      </c>
      <c r="B1848" t="s">
        <v>5527</v>
      </c>
      <c r="C1848">
        <v>21</v>
      </c>
      <c r="D1848" t="s">
        <v>2386</v>
      </c>
      <c r="E1848" t="s">
        <v>7909</v>
      </c>
      <c r="F1848" t="s">
        <v>7910</v>
      </c>
      <c r="G1848" t="s">
        <v>96</v>
      </c>
      <c r="H1848" t="s">
        <v>7911</v>
      </c>
      <c r="I1848" s="110">
        <v>0</v>
      </c>
      <c r="J1848" s="110">
        <v>0</v>
      </c>
      <c r="K1848" s="110">
        <v>0</v>
      </c>
      <c r="L1848" s="110">
        <v>0</v>
      </c>
      <c r="M1848" s="110">
        <v>0</v>
      </c>
      <c r="N1848" s="110">
        <v>0</v>
      </c>
    </row>
    <row r="1849" spans="1:14" x14ac:dyDescent="0.25">
      <c r="A1849">
        <v>340082</v>
      </c>
      <c r="B1849" t="s">
        <v>5527</v>
      </c>
      <c r="C1849">
        <v>21</v>
      </c>
      <c r="D1849" t="s">
        <v>2501</v>
      </c>
      <c r="E1849" t="s">
        <v>7912</v>
      </c>
      <c r="F1849" t="s">
        <v>7913</v>
      </c>
      <c r="G1849" t="s">
        <v>96</v>
      </c>
      <c r="H1849" t="s">
        <v>7914</v>
      </c>
      <c r="I1849" s="110">
        <v>0</v>
      </c>
      <c r="J1849" s="110">
        <v>0</v>
      </c>
      <c r="K1849" s="110">
        <v>0</v>
      </c>
      <c r="L1849" s="110">
        <v>0</v>
      </c>
      <c r="M1849" s="110">
        <v>0</v>
      </c>
      <c r="N1849" s="110">
        <v>0</v>
      </c>
    </row>
    <row r="1850" spans="1:14" x14ac:dyDescent="0.25">
      <c r="A1850">
        <v>340085</v>
      </c>
      <c r="B1850" t="s">
        <v>5527</v>
      </c>
      <c r="C1850">
        <v>21</v>
      </c>
      <c r="D1850" t="s">
        <v>7915</v>
      </c>
      <c r="E1850" t="s">
        <v>7916</v>
      </c>
      <c r="F1850" t="s">
        <v>2376</v>
      </c>
      <c r="G1850" t="s">
        <v>96</v>
      </c>
      <c r="H1850" t="s">
        <v>7917</v>
      </c>
      <c r="I1850" s="110">
        <v>0</v>
      </c>
      <c r="J1850" s="110">
        <v>0</v>
      </c>
      <c r="K1850" s="110">
        <v>0</v>
      </c>
      <c r="L1850" s="110">
        <v>0</v>
      </c>
      <c r="M1850" s="110">
        <v>0</v>
      </c>
      <c r="N1850" s="110">
        <v>0</v>
      </c>
    </row>
    <row r="1851" spans="1:14" x14ac:dyDescent="0.25">
      <c r="A1851">
        <v>330045</v>
      </c>
      <c r="B1851" t="s">
        <v>5528</v>
      </c>
      <c r="C1851">
        <v>22</v>
      </c>
      <c r="D1851" t="s">
        <v>7918</v>
      </c>
      <c r="E1851" t="s">
        <v>7919</v>
      </c>
      <c r="F1851" t="s">
        <v>961</v>
      </c>
      <c r="G1851" t="s">
        <v>2568</v>
      </c>
      <c r="H1851" t="s">
        <v>7920</v>
      </c>
      <c r="I1851" s="110">
        <v>0</v>
      </c>
      <c r="J1851" s="110">
        <v>0</v>
      </c>
      <c r="K1851" s="110">
        <v>0</v>
      </c>
      <c r="L1851" s="110">
        <v>0</v>
      </c>
      <c r="M1851" s="110">
        <v>0</v>
      </c>
      <c r="N1851" s="110">
        <v>0</v>
      </c>
    </row>
    <row r="1852" spans="1:14" x14ac:dyDescent="0.25">
      <c r="A1852">
        <v>340086</v>
      </c>
      <c r="B1852" t="s">
        <v>5527</v>
      </c>
      <c r="C1852">
        <v>21</v>
      </c>
      <c r="D1852" t="s">
        <v>7921</v>
      </c>
      <c r="E1852" t="s">
        <v>7922</v>
      </c>
      <c r="F1852" t="s">
        <v>7923</v>
      </c>
      <c r="G1852" t="s">
        <v>96</v>
      </c>
      <c r="H1852" t="s">
        <v>7924</v>
      </c>
      <c r="I1852" s="110">
        <v>0</v>
      </c>
      <c r="J1852" s="110">
        <v>0</v>
      </c>
      <c r="K1852" s="110">
        <v>0</v>
      </c>
      <c r="L1852" s="110">
        <v>0</v>
      </c>
      <c r="M1852" s="110">
        <v>0</v>
      </c>
      <c r="N1852" s="110">
        <v>0</v>
      </c>
    </row>
    <row r="1853" spans="1:14" x14ac:dyDescent="0.25">
      <c r="A1853">
        <v>340087</v>
      </c>
      <c r="B1853" t="s">
        <v>5527</v>
      </c>
      <c r="C1853">
        <v>21</v>
      </c>
      <c r="D1853" t="s">
        <v>2386</v>
      </c>
      <c r="E1853" t="s">
        <v>7925</v>
      </c>
      <c r="F1853" t="s">
        <v>7926</v>
      </c>
      <c r="G1853" t="s">
        <v>96</v>
      </c>
      <c r="H1853" t="s">
        <v>7927</v>
      </c>
      <c r="I1853" s="110">
        <v>0</v>
      </c>
      <c r="J1853" s="110">
        <v>0</v>
      </c>
      <c r="K1853" s="110">
        <v>0</v>
      </c>
      <c r="L1853" s="110">
        <v>0</v>
      </c>
      <c r="M1853" s="110">
        <v>0</v>
      </c>
      <c r="N1853" s="110">
        <v>0</v>
      </c>
    </row>
    <row r="1854" spans="1:14" x14ac:dyDescent="0.25">
      <c r="A1854">
        <v>330049</v>
      </c>
      <c r="B1854" t="s">
        <v>5528</v>
      </c>
      <c r="C1854">
        <v>22</v>
      </c>
      <c r="D1854" t="s">
        <v>7928</v>
      </c>
      <c r="E1854" t="s">
        <v>7929</v>
      </c>
      <c r="F1854" t="s">
        <v>961</v>
      </c>
      <c r="G1854" t="s">
        <v>2568</v>
      </c>
      <c r="H1854" t="s">
        <v>7930</v>
      </c>
      <c r="I1854" s="110">
        <v>0</v>
      </c>
      <c r="J1854" s="110">
        <v>0</v>
      </c>
      <c r="K1854" s="110">
        <v>0</v>
      </c>
      <c r="L1854" s="110">
        <v>0</v>
      </c>
      <c r="M1854" s="110">
        <v>0</v>
      </c>
      <c r="N1854" s="110">
        <v>0</v>
      </c>
    </row>
    <row r="1855" spans="1:14" x14ac:dyDescent="0.25">
      <c r="A1855">
        <v>330050</v>
      </c>
      <c r="B1855" t="s">
        <v>5528</v>
      </c>
      <c r="C1855">
        <v>22</v>
      </c>
      <c r="D1855" t="s">
        <v>7931</v>
      </c>
      <c r="E1855" t="s">
        <v>7932</v>
      </c>
      <c r="F1855" t="s">
        <v>961</v>
      </c>
      <c r="G1855" t="s">
        <v>2568</v>
      </c>
      <c r="H1855" t="s">
        <v>7933</v>
      </c>
      <c r="I1855" s="110">
        <v>0</v>
      </c>
      <c r="J1855" s="110">
        <v>0</v>
      </c>
      <c r="K1855" s="110">
        <v>0</v>
      </c>
      <c r="L1855" s="110">
        <v>0</v>
      </c>
      <c r="M1855" s="110">
        <v>0</v>
      </c>
      <c r="N1855" s="110">
        <v>0</v>
      </c>
    </row>
    <row r="1856" spans="1:14" x14ac:dyDescent="0.25">
      <c r="A1856">
        <v>330051</v>
      </c>
      <c r="B1856" t="s">
        <v>5528</v>
      </c>
      <c r="C1856">
        <v>22</v>
      </c>
      <c r="D1856" t="s">
        <v>7934</v>
      </c>
      <c r="E1856" t="s">
        <v>7935</v>
      </c>
      <c r="F1856" t="s">
        <v>1908</v>
      </c>
      <c r="G1856" t="s">
        <v>2568</v>
      </c>
      <c r="H1856" t="s">
        <v>7936</v>
      </c>
      <c r="I1856" s="110">
        <v>0</v>
      </c>
      <c r="J1856" s="110">
        <v>0</v>
      </c>
      <c r="K1856" s="110">
        <v>0</v>
      </c>
      <c r="L1856" s="110">
        <v>0</v>
      </c>
      <c r="M1856" s="110">
        <v>0</v>
      </c>
      <c r="N1856" s="110">
        <v>0</v>
      </c>
    </row>
    <row r="1857" spans="1:14" x14ac:dyDescent="0.25">
      <c r="A1857">
        <v>330057</v>
      </c>
      <c r="B1857" t="s">
        <v>5528</v>
      </c>
      <c r="C1857">
        <v>22</v>
      </c>
      <c r="D1857" t="s">
        <v>2562</v>
      </c>
      <c r="E1857" t="s">
        <v>2563</v>
      </c>
      <c r="F1857" t="s">
        <v>2564</v>
      </c>
      <c r="G1857" t="s">
        <v>2568</v>
      </c>
      <c r="H1857" t="s">
        <v>2565</v>
      </c>
      <c r="I1857" s="110">
        <v>225</v>
      </c>
      <c r="J1857" s="110">
        <v>0</v>
      </c>
      <c r="K1857" s="110">
        <v>202.5</v>
      </c>
      <c r="L1857" s="110">
        <v>110</v>
      </c>
      <c r="M1857" s="110">
        <v>0</v>
      </c>
      <c r="N1857" s="110">
        <v>0</v>
      </c>
    </row>
    <row r="1858" spans="1:14" x14ac:dyDescent="0.25">
      <c r="A1858">
        <v>330059</v>
      </c>
      <c r="B1858" t="s">
        <v>5528</v>
      </c>
      <c r="C1858">
        <v>22</v>
      </c>
      <c r="D1858" t="s">
        <v>7937</v>
      </c>
      <c r="E1858" t="s">
        <v>7938</v>
      </c>
      <c r="F1858" t="s">
        <v>7939</v>
      </c>
      <c r="G1858" t="s">
        <v>2568</v>
      </c>
      <c r="H1858" t="s">
        <v>7940</v>
      </c>
      <c r="I1858" s="110">
        <v>500</v>
      </c>
      <c r="J1858" s="110">
        <v>280</v>
      </c>
      <c r="K1858" s="110">
        <v>50</v>
      </c>
      <c r="L1858" s="110">
        <v>45</v>
      </c>
      <c r="M1858" s="110">
        <v>0</v>
      </c>
      <c r="N1858" s="110">
        <v>0</v>
      </c>
    </row>
    <row r="1859" spans="1:14" x14ac:dyDescent="0.25">
      <c r="A1859">
        <v>330062</v>
      </c>
      <c r="B1859" t="s">
        <v>5528</v>
      </c>
      <c r="C1859">
        <v>22</v>
      </c>
      <c r="D1859" t="s">
        <v>7941</v>
      </c>
      <c r="E1859" t="s">
        <v>7942</v>
      </c>
      <c r="F1859" t="s">
        <v>7943</v>
      </c>
      <c r="G1859" t="s">
        <v>2568</v>
      </c>
      <c r="H1859" t="s">
        <v>7944</v>
      </c>
      <c r="I1859" s="110">
        <v>0</v>
      </c>
      <c r="J1859" s="110">
        <v>0</v>
      </c>
      <c r="K1859" s="110">
        <v>0</v>
      </c>
      <c r="L1859" s="110">
        <v>0</v>
      </c>
      <c r="M1859" s="110">
        <v>0</v>
      </c>
      <c r="N1859" s="110">
        <v>0</v>
      </c>
    </row>
    <row r="1860" spans="1:14" x14ac:dyDescent="0.25">
      <c r="A1860">
        <v>330063</v>
      </c>
      <c r="B1860" t="s">
        <v>5528</v>
      </c>
      <c r="C1860">
        <v>22</v>
      </c>
      <c r="D1860" t="s">
        <v>7945</v>
      </c>
      <c r="E1860" t="s">
        <v>7946</v>
      </c>
      <c r="F1860" t="s">
        <v>7947</v>
      </c>
      <c r="G1860" t="s">
        <v>2568</v>
      </c>
      <c r="H1860" t="s">
        <v>7948</v>
      </c>
      <c r="I1860" s="110">
        <v>0</v>
      </c>
      <c r="J1860" s="110">
        <v>0</v>
      </c>
      <c r="K1860" s="110">
        <v>0</v>
      </c>
      <c r="L1860" s="110">
        <v>0</v>
      </c>
      <c r="M1860" s="110">
        <v>0</v>
      </c>
      <c r="N1860" s="110">
        <v>0</v>
      </c>
    </row>
    <row r="1861" spans="1:14" x14ac:dyDescent="0.25">
      <c r="A1861">
        <v>340092</v>
      </c>
      <c r="B1861" t="s">
        <v>5527</v>
      </c>
      <c r="C1861">
        <v>21</v>
      </c>
      <c r="D1861" t="s">
        <v>7949</v>
      </c>
      <c r="E1861" t="s">
        <v>7950</v>
      </c>
      <c r="F1861" t="s">
        <v>2378</v>
      </c>
      <c r="G1861" t="s">
        <v>96</v>
      </c>
      <c r="H1861" t="s">
        <v>7951</v>
      </c>
      <c r="I1861" s="110">
        <v>0</v>
      </c>
      <c r="J1861" s="110">
        <v>0</v>
      </c>
      <c r="K1861" s="110">
        <v>0</v>
      </c>
      <c r="L1861" s="110">
        <v>0</v>
      </c>
      <c r="M1861" s="110">
        <v>0</v>
      </c>
      <c r="N1861" s="110">
        <v>0</v>
      </c>
    </row>
    <row r="1862" spans="1:14" x14ac:dyDescent="0.25">
      <c r="A1862">
        <v>340093</v>
      </c>
      <c r="B1862" t="s">
        <v>5527</v>
      </c>
      <c r="C1862">
        <v>21</v>
      </c>
      <c r="D1862" t="s">
        <v>7952</v>
      </c>
      <c r="E1862" t="s">
        <v>7953</v>
      </c>
      <c r="F1862" t="s">
        <v>2378</v>
      </c>
      <c r="G1862" t="s">
        <v>96</v>
      </c>
      <c r="H1862" t="s">
        <v>7954</v>
      </c>
      <c r="I1862" s="110">
        <v>0</v>
      </c>
      <c r="J1862" s="110">
        <v>0</v>
      </c>
      <c r="K1862" s="110">
        <v>0</v>
      </c>
      <c r="L1862" s="110">
        <v>0</v>
      </c>
      <c r="M1862" s="110">
        <v>0</v>
      </c>
      <c r="N1862" s="110">
        <v>0</v>
      </c>
    </row>
    <row r="1863" spans="1:14" x14ac:dyDescent="0.25">
      <c r="A1863">
        <v>340096</v>
      </c>
      <c r="B1863" t="s">
        <v>5527</v>
      </c>
      <c r="C1863">
        <v>21</v>
      </c>
      <c r="D1863" t="s">
        <v>7955</v>
      </c>
      <c r="E1863" t="s">
        <v>7956</v>
      </c>
      <c r="F1863" t="s">
        <v>7957</v>
      </c>
      <c r="G1863" t="s">
        <v>96</v>
      </c>
      <c r="H1863" t="s">
        <v>7958</v>
      </c>
      <c r="I1863" s="110">
        <v>0</v>
      </c>
      <c r="J1863" s="110">
        <v>0</v>
      </c>
      <c r="K1863" s="110">
        <v>0</v>
      </c>
      <c r="L1863" s="110">
        <v>0</v>
      </c>
      <c r="M1863" s="110">
        <v>0</v>
      </c>
      <c r="N1863" s="110">
        <v>0</v>
      </c>
    </row>
    <row r="1864" spans="1:14" x14ac:dyDescent="0.25">
      <c r="A1864">
        <v>340097</v>
      </c>
      <c r="B1864" t="s">
        <v>5527</v>
      </c>
      <c r="C1864">
        <v>21</v>
      </c>
      <c r="D1864" t="s">
        <v>7959</v>
      </c>
      <c r="F1864" t="s">
        <v>7960</v>
      </c>
      <c r="G1864" t="s">
        <v>96</v>
      </c>
      <c r="H1864" t="s">
        <v>7961</v>
      </c>
      <c r="I1864" s="110">
        <v>0</v>
      </c>
      <c r="J1864" s="110">
        <v>0</v>
      </c>
      <c r="K1864" s="110">
        <v>0</v>
      </c>
      <c r="L1864" s="110">
        <v>0</v>
      </c>
      <c r="M1864" s="110">
        <v>0</v>
      </c>
      <c r="N1864" s="110">
        <v>0</v>
      </c>
    </row>
    <row r="1865" spans="1:14" x14ac:dyDescent="0.25">
      <c r="A1865">
        <v>330071</v>
      </c>
      <c r="B1865" t="s">
        <v>5528</v>
      </c>
      <c r="C1865">
        <v>22</v>
      </c>
      <c r="D1865" t="s">
        <v>7962</v>
      </c>
      <c r="E1865" t="s">
        <v>7963</v>
      </c>
      <c r="F1865" t="s">
        <v>2573</v>
      </c>
      <c r="G1865" t="s">
        <v>2568</v>
      </c>
      <c r="H1865" t="s">
        <v>7964</v>
      </c>
      <c r="I1865" s="110">
        <v>0</v>
      </c>
      <c r="J1865" s="110">
        <v>0</v>
      </c>
      <c r="K1865" s="110">
        <v>0</v>
      </c>
      <c r="L1865" s="110">
        <v>0</v>
      </c>
      <c r="M1865" s="110">
        <v>0</v>
      </c>
      <c r="N1865" s="110">
        <v>0</v>
      </c>
    </row>
    <row r="1866" spans="1:14" x14ac:dyDescent="0.25">
      <c r="A1866">
        <v>340099</v>
      </c>
      <c r="B1866" t="s">
        <v>5527</v>
      </c>
      <c r="C1866">
        <v>21</v>
      </c>
      <c r="D1866" t="s">
        <v>7965</v>
      </c>
      <c r="E1866" t="s">
        <v>7966</v>
      </c>
      <c r="F1866" t="s">
        <v>1617</v>
      </c>
      <c r="G1866" t="s">
        <v>96</v>
      </c>
      <c r="H1866" t="s">
        <v>7967</v>
      </c>
      <c r="I1866" s="110">
        <v>0</v>
      </c>
      <c r="J1866" s="110">
        <v>0</v>
      </c>
      <c r="K1866" s="110">
        <v>0</v>
      </c>
      <c r="L1866" s="110">
        <v>0</v>
      </c>
      <c r="M1866" s="110">
        <v>0</v>
      </c>
      <c r="N1866" s="110">
        <v>0</v>
      </c>
    </row>
    <row r="1867" spans="1:14" x14ac:dyDescent="0.25">
      <c r="A1867">
        <v>330073</v>
      </c>
      <c r="B1867" t="s">
        <v>5528</v>
      </c>
      <c r="C1867">
        <v>22</v>
      </c>
      <c r="D1867" t="s">
        <v>2566</v>
      </c>
      <c r="E1867" t="s">
        <v>2567</v>
      </c>
      <c r="F1867" t="s">
        <v>2568</v>
      </c>
      <c r="G1867" t="s">
        <v>2568</v>
      </c>
      <c r="H1867" t="s">
        <v>2569</v>
      </c>
      <c r="I1867" s="110">
        <v>3255.1</v>
      </c>
      <c r="J1867" s="110">
        <v>0</v>
      </c>
      <c r="K1867" s="110">
        <v>0</v>
      </c>
      <c r="L1867" s="110">
        <v>0</v>
      </c>
      <c r="M1867" s="110">
        <v>0</v>
      </c>
      <c r="N1867" s="110">
        <v>0</v>
      </c>
    </row>
    <row r="1868" spans="1:14" x14ac:dyDescent="0.25">
      <c r="A1868">
        <v>340102</v>
      </c>
      <c r="B1868" t="s">
        <v>5527</v>
      </c>
      <c r="C1868">
        <v>21</v>
      </c>
      <c r="D1868" t="s">
        <v>7968</v>
      </c>
      <c r="E1868" t="s">
        <v>7969</v>
      </c>
      <c r="F1868" t="s">
        <v>2381</v>
      </c>
      <c r="G1868" t="s">
        <v>96</v>
      </c>
      <c r="H1868" t="s">
        <v>7970</v>
      </c>
      <c r="I1868" s="110">
        <v>0</v>
      </c>
      <c r="J1868" s="110">
        <v>0</v>
      </c>
      <c r="K1868" s="110">
        <v>0</v>
      </c>
      <c r="L1868" s="110">
        <v>0</v>
      </c>
      <c r="M1868" s="110">
        <v>0</v>
      </c>
      <c r="N1868" s="110">
        <v>0</v>
      </c>
    </row>
    <row r="1869" spans="1:14" x14ac:dyDescent="0.25">
      <c r="A1869">
        <v>330076</v>
      </c>
      <c r="B1869" t="s">
        <v>5528</v>
      </c>
      <c r="C1869">
        <v>22</v>
      </c>
      <c r="D1869" t="s">
        <v>2551</v>
      </c>
      <c r="E1869" t="s">
        <v>2570</v>
      </c>
      <c r="F1869" t="s">
        <v>2568</v>
      </c>
      <c r="G1869" t="s">
        <v>2568</v>
      </c>
      <c r="H1869" t="s">
        <v>488</v>
      </c>
      <c r="I1869" s="110">
        <v>10000</v>
      </c>
      <c r="J1869" s="110">
        <v>0</v>
      </c>
      <c r="K1869" s="110">
        <v>256</v>
      </c>
      <c r="L1869" s="110">
        <v>0</v>
      </c>
      <c r="M1869" s="110">
        <v>0</v>
      </c>
      <c r="N1869" s="110">
        <v>0</v>
      </c>
    </row>
    <row r="1870" spans="1:14" x14ac:dyDescent="0.25">
      <c r="A1870">
        <v>330079</v>
      </c>
      <c r="B1870" t="s">
        <v>5528</v>
      </c>
      <c r="C1870">
        <v>22</v>
      </c>
      <c r="D1870" t="s">
        <v>2571</v>
      </c>
      <c r="E1870" t="s">
        <v>2572</v>
      </c>
      <c r="F1870" t="s">
        <v>2573</v>
      </c>
      <c r="G1870" t="s">
        <v>2568</v>
      </c>
      <c r="H1870" t="s">
        <v>2574</v>
      </c>
      <c r="I1870" s="110">
        <v>466.32</v>
      </c>
      <c r="J1870" s="110">
        <v>0</v>
      </c>
      <c r="K1870" s="110">
        <v>1124.5</v>
      </c>
      <c r="L1870" s="110">
        <v>315</v>
      </c>
      <c r="M1870" s="110">
        <v>0</v>
      </c>
      <c r="N1870" s="110">
        <v>10</v>
      </c>
    </row>
    <row r="1871" spans="1:14" x14ac:dyDescent="0.25">
      <c r="A1871">
        <v>340105</v>
      </c>
      <c r="B1871" t="s">
        <v>5527</v>
      </c>
      <c r="C1871">
        <v>21</v>
      </c>
      <c r="D1871" t="s">
        <v>7971</v>
      </c>
      <c r="E1871" t="s">
        <v>7972</v>
      </c>
      <c r="F1871" t="s">
        <v>7973</v>
      </c>
      <c r="G1871" t="s">
        <v>96</v>
      </c>
      <c r="H1871" t="s">
        <v>7974</v>
      </c>
      <c r="I1871" s="110">
        <v>0</v>
      </c>
      <c r="J1871" s="110">
        <v>0</v>
      </c>
      <c r="K1871" s="110">
        <v>0</v>
      </c>
      <c r="L1871" s="110">
        <v>0</v>
      </c>
      <c r="M1871" s="110">
        <v>0</v>
      </c>
      <c r="N1871" s="110">
        <v>0</v>
      </c>
    </row>
    <row r="1872" spans="1:14" x14ac:dyDescent="0.25">
      <c r="A1872">
        <v>330082</v>
      </c>
      <c r="B1872" t="s">
        <v>5528</v>
      </c>
      <c r="C1872">
        <v>22</v>
      </c>
      <c r="D1872" t="s">
        <v>2325</v>
      </c>
      <c r="E1872" t="s">
        <v>7975</v>
      </c>
      <c r="F1872" t="s">
        <v>7976</v>
      </c>
      <c r="G1872" t="s">
        <v>2568</v>
      </c>
      <c r="H1872" t="s">
        <v>7977</v>
      </c>
      <c r="I1872" s="110">
        <v>0</v>
      </c>
      <c r="J1872" s="110">
        <v>0</v>
      </c>
      <c r="K1872" s="110">
        <v>0</v>
      </c>
      <c r="L1872" s="110">
        <v>0</v>
      </c>
      <c r="M1872" s="110">
        <v>0</v>
      </c>
      <c r="N1872" s="110">
        <v>0</v>
      </c>
    </row>
    <row r="1873" spans="1:14" x14ac:dyDescent="0.25">
      <c r="A1873">
        <v>330083</v>
      </c>
      <c r="B1873" t="s">
        <v>5528</v>
      </c>
      <c r="C1873">
        <v>83</v>
      </c>
      <c r="D1873" t="s">
        <v>2575</v>
      </c>
      <c r="E1873" t="s">
        <v>2576</v>
      </c>
      <c r="F1873" t="s">
        <v>2577</v>
      </c>
      <c r="G1873" t="s">
        <v>2568</v>
      </c>
      <c r="H1873" t="s">
        <v>370</v>
      </c>
      <c r="I1873" s="110">
        <v>0</v>
      </c>
      <c r="J1873" s="110">
        <v>0</v>
      </c>
      <c r="K1873" s="110">
        <v>277</v>
      </c>
      <c r="L1873" s="110">
        <v>210</v>
      </c>
      <c r="M1873" s="110">
        <v>0</v>
      </c>
      <c r="N1873" s="110">
        <v>381</v>
      </c>
    </row>
    <row r="1874" spans="1:14" x14ac:dyDescent="0.25">
      <c r="A1874">
        <v>330084</v>
      </c>
      <c r="B1874" t="s">
        <v>5528</v>
      </c>
      <c r="C1874">
        <v>22</v>
      </c>
      <c r="D1874" t="s">
        <v>7978</v>
      </c>
      <c r="E1874" t="s">
        <v>7979</v>
      </c>
      <c r="F1874" t="s">
        <v>7980</v>
      </c>
      <c r="G1874" t="s">
        <v>2568</v>
      </c>
      <c r="H1874" t="s">
        <v>7981</v>
      </c>
      <c r="I1874" s="110">
        <v>0</v>
      </c>
      <c r="J1874" s="110">
        <v>0</v>
      </c>
      <c r="K1874" s="110">
        <v>0</v>
      </c>
      <c r="L1874" s="110">
        <v>0</v>
      </c>
      <c r="M1874" s="110">
        <v>0</v>
      </c>
      <c r="N1874" s="110">
        <v>0</v>
      </c>
    </row>
    <row r="1875" spans="1:14" x14ac:dyDescent="0.25">
      <c r="A1875">
        <v>330086</v>
      </c>
      <c r="B1875" t="s">
        <v>5528</v>
      </c>
      <c r="C1875">
        <v>22</v>
      </c>
      <c r="D1875" t="s">
        <v>740</v>
      </c>
      <c r="E1875" t="s">
        <v>2578</v>
      </c>
      <c r="F1875" t="s">
        <v>1179</v>
      </c>
      <c r="G1875" t="s">
        <v>2568</v>
      </c>
      <c r="H1875" t="s">
        <v>2579</v>
      </c>
      <c r="I1875" s="110">
        <v>0</v>
      </c>
      <c r="J1875" s="110">
        <v>0</v>
      </c>
      <c r="K1875" s="110">
        <v>0</v>
      </c>
      <c r="L1875" s="110">
        <v>363</v>
      </c>
      <c r="M1875" s="110">
        <v>0</v>
      </c>
      <c r="N1875" s="110">
        <v>383</v>
      </c>
    </row>
    <row r="1876" spans="1:14" x14ac:dyDescent="0.25">
      <c r="A1876">
        <v>330089</v>
      </c>
      <c r="B1876" t="s">
        <v>5528</v>
      </c>
      <c r="C1876">
        <v>22</v>
      </c>
      <c r="D1876" t="s">
        <v>7982</v>
      </c>
      <c r="E1876" t="s">
        <v>7983</v>
      </c>
      <c r="F1876" t="s">
        <v>7984</v>
      </c>
      <c r="G1876" t="s">
        <v>2568</v>
      </c>
      <c r="H1876" t="s">
        <v>7985</v>
      </c>
      <c r="I1876" s="110">
        <v>0</v>
      </c>
      <c r="J1876" s="110">
        <v>0</v>
      </c>
      <c r="K1876" s="110">
        <v>0</v>
      </c>
      <c r="L1876" s="110">
        <v>0</v>
      </c>
      <c r="M1876" s="110">
        <v>0</v>
      </c>
      <c r="N1876" s="110">
        <v>0</v>
      </c>
    </row>
    <row r="1877" spans="1:14" x14ac:dyDescent="0.25">
      <c r="A1877">
        <v>330090</v>
      </c>
      <c r="B1877" t="s">
        <v>5528</v>
      </c>
      <c r="C1877">
        <v>22</v>
      </c>
      <c r="D1877" t="s">
        <v>4379</v>
      </c>
      <c r="E1877" t="s">
        <v>7986</v>
      </c>
      <c r="F1877" t="s">
        <v>1859</v>
      </c>
      <c r="G1877" t="s">
        <v>2568</v>
      </c>
      <c r="H1877" t="s">
        <v>7987</v>
      </c>
      <c r="I1877" s="110">
        <v>0</v>
      </c>
      <c r="J1877" s="110">
        <v>0</v>
      </c>
      <c r="K1877" s="110">
        <v>0</v>
      </c>
      <c r="L1877" s="110">
        <v>0</v>
      </c>
      <c r="M1877" s="110">
        <v>0</v>
      </c>
      <c r="N1877" s="110">
        <v>0</v>
      </c>
    </row>
    <row r="1878" spans="1:14" x14ac:dyDescent="0.25">
      <c r="A1878">
        <v>330091</v>
      </c>
      <c r="B1878" t="s">
        <v>5528</v>
      </c>
      <c r="C1878">
        <v>22</v>
      </c>
      <c r="D1878" t="s">
        <v>7988</v>
      </c>
      <c r="E1878" t="s">
        <v>7989</v>
      </c>
      <c r="F1878" t="s">
        <v>7660</v>
      </c>
      <c r="G1878" t="s">
        <v>2568</v>
      </c>
      <c r="H1878" t="s">
        <v>7990</v>
      </c>
      <c r="I1878" s="110">
        <v>0</v>
      </c>
      <c r="J1878" s="110">
        <v>0</v>
      </c>
      <c r="K1878" s="110">
        <v>0</v>
      </c>
      <c r="L1878" s="110">
        <v>0</v>
      </c>
      <c r="M1878" s="110">
        <v>0</v>
      </c>
      <c r="N1878" s="110">
        <v>0</v>
      </c>
    </row>
    <row r="1879" spans="1:14" x14ac:dyDescent="0.25">
      <c r="A1879">
        <v>340107</v>
      </c>
      <c r="B1879" t="s">
        <v>5527</v>
      </c>
      <c r="C1879">
        <v>21</v>
      </c>
      <c r="D1879" t="s">
        <v>4570</v>
      </c>
      <c r="E1879" t="s">
        <v>1974</v>
      </c>
      <c r="F1879" t="s">
        <v>2384</v>
      </c>
      <c r="G1879" t="s">
        <v>96</v>
      </c>
      <c r="H1879" t="s">
        <v>7991</v>
      </c>
      <c r="I1879" s="110">
        <v>0</v>
      </c>
      <c r="J1879" s="110">
        <v>0</v>
      </c>
      <c r="K1879" s="110">
        <v>0</v>
      </c>
      <c r="L1879" s="110">
        <v>0</v>
      </c>
      <c r="M1879" s="110">
        <v>0</v>
      </c>
      <c r="N1879" s="110">
        <v>0</v>
      </c>
    </row>
    <row r="1880" spans="1:14" x14ac:dyDescent="0.25">
      <c r="A1880">
        <v>340121</v>
      </c>
      <c r="B1880" t="s">
        <v>5527</v>
      </c>
      <c r="C1880">
        <v>21</v>
      </c>
      <c r="D1880" t="s">
        <v>7992</v>
      </c>
      <c r="E1880" t="s">
        <v>7993</v>
      </c>
      <c r="F1880" t="s">
        <v>2400</v>
      </c>
      <c r="G1880" t="s">
        <v>96</v>
      </c>
      <c r="H1880" t="s">
        <v>7994</v>
      </c>
      <c r="I1880" s="110">
        <v>0</v>
      </c>
      <c r="J1880" s="110">
        <v>0</v>
      </c>
      <c r="K1880" s="110">
        <v>0</v>
      </c>
      <c r="L1880" s="110">
        <v>0</v>
      </c>
      <c r="M1880" s="110">
        <v>0</v>
      </c>
      <c r="N1880" s="110">
        <v>0</v>
      </c>
    </row>
    <row r="1881" spans="1:14" x14ac:dyDescent="0.25">
      <c r="A1881">
        <v>330101</v>
      </c>
      <c r="B1881" t="s">
        <v>5528</v>
      </c>
      <c r="C1881">
        <v>22</v>
      </c>
      <c r="D1881" t="s">
        <v>605</v>
      </c>
      <c r="E1881" t="s">
        <v>2580</v>
      </c>
      <c r="F1881" t="s">
        <v>961</v>
      </c>
      <c r="G1881" t="s">
        <v>2568</v>
      </c>
      <c r="H1881" t="s">
        <v>476</v>
      </c>
      <c r="I1881" s="110">
        <v>1400</v>
      </c>
      <c r="J1881" s="110">
        <v>0</v>
      </c>
      <c r="K1881" s="110">
        <v>0</v>
      </c>
      <c r="L1881" s="110">
        <v>100</v>
      </c>
      <c r="M1881" s="110">
        <v>0</v>
      </c>
      <c r="N1881" s="110">
        <v>0</v>
      </c>
    </row>
    <row r="1882" spans="1:14" x14ac:dyDescent="0.25">
      <c r="A1882">
        <v>340123</v>
      </c>
      <c r="B1882" t="s">
        <v>5527</v>
      </c>
      <c r="C1882">
        <v>21</v>
      </c>
      <c r="D1882" t="s">
        <v>1736</v>
      </c>
      <c r="E1882" t="s">
        <v>7995</v>
      </c>
      <c r="F1882" t="s">
        <v>2400</v>
      </c>
      <c r="G1882" t="s">
        <v>96</v>
      </c>
      <c r="H1882" t="s">
        <v>7996</v>
      </c>
      <c r="I1882" s="110">
        <v>0</v>
      </c>
      <c r="J1882" s="110">
        <v>0</v>
      </c>
      <c r="K1882" s="110">
        <v>0</v>
      </c>
      <c r="L1882" s="110">
        <v>0</v>
      </c>
      <c r="M1882" s="110">
        <v>0</v>
      </c>
      <c r="N1882" s="110">
        <v>0</v>
      </c>
    </row>
    <row r="1883" spans="1:14" x14ac:dyDescent="0.25">
      <c r="A1883">
        <v>330103</v>
      </c>
      <c r="B1883" t="s">
        <v>5528</v>
      </c>
      <c r="C1883">
        <v>22</v>
      </c>
      <c r="D1883" t="s">
        <v>7997</v>
      </c>
      <c r="E1883" t="s">
        <v>7998</v>
      </c>
      <c r="F1883" t="s">
        <v>7999</v>
      </c>
      <c r="G1883" t="s">
        <v>2568</v>
      </c>
      <c r="H1883" t="s">
        <v>8000</v>
      </c>
      <c r="I1883" s="110">
        <v>0</v>
      </c>
      <c r="J1883" s="110">
        <v>0</v>
      </c>
      <c r="K1883" s="110">
        <v>0</v>
      </c>
      <c r="L1883" s="110">
        <v>0</v>
      </c>
      <c r="M1883" s="110">
        <v>0</v>
      </c>
      <c r="N1883" s="110">
        <v>0</v>
      </c>
    </row>
    <row r="1884" spans="1:14" x14ac:dyDescent="0.25">
      <c r="A1884">
        <v>330106</v>
      </c>
      <c r="B1884" t="s">
        <v>5528</v>
      </c>
      <c r="C1884">
        <v>22</v>
      </c>
      <c r="D1884" t="s">
        <v>8001</v>
      </c>
      <c r="E1884" t="s">
        <v>8002</v>
      </c>
      <c r="F1884" t="s">
        <v>1908</v>
      </c>
      <c r="G1884" t="s">
        <v>2568</v>
      </c>
      <c r="H1884" t="s">
        <v>8003</v>
      </c>
      <c r="I1884" s="110">
        <v>0</v>
      </c>
      <c r="J1884" s="110">
        <v>0</v>
      </c>
      <c r="K1884" s="110">
        <v>0</v>
      </c>
      <c r="L1884" s="110">
        <v>0</v>
      </c>
      <c r="M1884" s="110">
        <v>0</v>
      </c>
      <c r="N1884" s="110">
        <v>0</v>
      </c>
    </row>
    <row r="1885" spans="1:14" x14ac:dyDescent="0.25">
      <c r="A1885">
        <v>330107</v>
      </c>
      <c r="B1885" t="s">
        <v>5528</v>
      </c>
      <c r="C1885">
        <v>22</v>
      </c>
      <c r="D1885" t="s">
        <v>8004</v>
      </c>
      <c r="E1885" t="s">
        <v>8005</v>
      </c>
      <c r="F1885" t="s">
        <v>8006</v>
      </c>
      <c r="G1885" t="s">
        <v>2568</v>
      </c>
      <c r="H1885" t="s">
        <v>8007</v>
      </c>
      <c r="I1885" s="110">
        <v>0</v>
      </c>
      <c r="J1885" s="110">
        <v>0</v>
      </c>
      <c r="K1885" s="110">
        <v>0</v>
      </c>
      <c r="L1885" s="110">
        <v>0</v>
      </c>
      <c r="M1885" s="110">
        <v>0</v>
      </c>
      <c r="N1885" s="110">
        <v>0</v>
      </c>
    </row>
    <row r="1886" spans="1:14" x14ac:dyDescent="0.25">
      <c r="A1886">
        <v>330110</v>
      </c>
      <c r="B1886" t="s">
        <v>5528</v>
      </c>
      <c r="C1886">
        <v>22</v>
      </c>
      <c r="D1886" t="s">
        <v>8008</v>
      </c>
      <c r="E1886" t="s">
        <v>8009</v>
      </c>
      <c r="F1886" t="s">
        <v>7199</v>
      </c>
      <c r="G1886" t="s">
        <v>2568</v>
      </c>
      <c r="H1886" t="s">
        <v>8010</v>
      </c>
      <c r="I1886" s="110">
        <v>0</v>
      </c>
      <c r="J1886" s="110">
        <v>0</v>
      </c>
      <c r="K1886" s="110">
        <v>0</v>
      </c>
      <c r="L1886" s="110">
        <v>0</v>
      </c>
      <c r="M1886" s="110">
        <v>0</v>
      </c>
      <c r="N1886" s="110">
        <v>0</v>
      </c>
    </row>
    <row r="1887" spans="1:14" x14ac:dyDescent="0.25">
      <c r="A1887">
        <v>330115</v>
      </c>
      <c r="B1887" t="s">
        <v>5528</v>
      </c>
      <c r="C1887">
        <v>22</v>
      </c>
      <c r="D1887" t="s">
        <v>2581</v>
      </c>
      <c r="E1887" t="s">
        <v>2582</v>
      </c>
      <c r="F1887" t="s">
        <v>2583</v>
      </c>
      <c r="G1887" t="s">
        <v>2568</v>
      </c>
      <c r="H1887" t="s">
        <v>214</v>
      </c>
      <c r="I1887" s="110">
        <v>200</v>
      </c>
      <c r="J1887" s="110">
        <v>0</v>
      </c>
      <c r="K1887" s="110">
        <v>0</v>
      </c>
      <c r="L1887" s="110">
        <v>0</v>
      </c>
      <c r="M1887" s="110">
        <v>0</v>
      </c>
      <c r="N1887" s="110">
        <v>0</v>
      </c>
    </row>
    <row r="1888" spans="1:14" x14ac:dyDescent="0.25">
      <c r="A1888">
        <v>330116</v>
      </c>
      <c r="B1888" t="s">
        <v>5528</v>
      </c>
      <c r="C1888">
        <v>22</v>
      </c>
      <c r="D1888" t="s">
        <v>8011</v>
      </c>
      <c r="E1888" t="s">
        <v>8012</v>
      </c>
      <c r="F1888" t="s">
        <v>8013</v>
      </c>
      <c r="G1888" t="s">
        <v>2568</v>
      </c>
      <c r="H1888" t="s">
        <v>8014</v>
      </c>
      <c r="I1888" s="110">
        <v>0</v>
      </c>
      <c r="J1888" s="110">
        <v>0</v>
      </c>
      <c r="K1888" s="110">
        <v>0</v>
      </c>
      <c r="L1888" s="110">
        <v>0</v>
      </c>
      <c r="M1888" s="110">
        <v>0</v>
      </c>
      <c r="N1888" s="110">
        <v>0</v>
      </c>
    </row>
    <row r="1889" spans="1:14" x14ac:dyDescent="0.25">
      <c r="A1889">
        <v>330119</v>
      </c>
      <c r="B1889" t="s">
        <v>5528</v>
      </c>
      <c r="C1889">
        <v>22</v>
      </c>
      <c r="D1889" t="s">
        <v>8015</v>
      </c>
      <c r="E1889" t="s">
        <v>8016</v>
      </c>
      <c r="F1889" t="s">
        <v>961</v>
      </c>
      <c r="G1889" t="s">
        <v>2568</v>
      </c>
      <c r="H1889" t="s">
        <v>8017</v>
      </c>
      <c r="I1889" s="110">
        <v>0</v>
      </c>
      <c r="J1889" s="110">
        <v>0</v>
      </c>
      <c r="K1889" s="110">
        <v>0</v>
      </c>
      <c r="L1889" s="110">
        <v>0</v>
      </c>
      <c r="M1889" s="110">
        <v>0</v>
      </c>
      <c r="N1889" s="110">
        <v>0</v>
      </c>
    </row>
    <row r="1890" spans="1:14" x14ac:dyDescent="0.25">
      <c r="A1890">
        <v>340125</v>
      </c>
      <c r="B1890" t="s">
        <v>5527</v>
      </c>
      <c r="C1890">
        <v>21</v>
      </c>
      <c r="D1890" t="s">
        <v>8018</v>
      </c>
      <c r="E1890" t="s">
        <v>8019</v>
      </c>
      <c r="F1890" t="s">
        <v>8020</v>
      </c>
      <c r="G1890" t="s">
        <v>96</v>
      </c>
      <c r="H1890" t="s">
        <v>8021</v>
      </c>
      <c r="I1890" s="110">
        <v>0</v>
      </c>
      <c r="J1890" s="110">
        <v>0</v>
      </c>
      <c r="K1890" s="110">
        <v>0</v>
      </c>
      <c r="L1890" s="110">
        <v>0</v>
      </c>
      <c r="M1890" s="110">
        <v>0</v>
      </c>
      <c r="N1890" s="110">
        <v>0</v>
      </c>
    </row>
    <row r="1891" spans="1:14" x14ac:dyDescent="0.25">
      <c r="A1891">
        <v>330121</v>
      </c>
      <c r="B1891" t="s">
        <v>5528</v>
      </c>
      <c r="C1891">
        <v>22</v>
      </c>
      <c r="D1891" t="s">
        <v>8022</v>
      </c>
      <c r="E1891" t="s">
        <v>8023</v>
      </c>
      <c r="F1891" t="s">
        <v>8013</v>
      </c>
      <c r="G1891" t="s">
        <v>2568</v>
      </c>
      <c r="H1891" t="s">
        <v>8024</v>
      </c>
      <c r="I1891" s="110">
        <v>0</v>
      </c>
      <c r="J1891" s="110">
        <v>0</v>
      </c>
      <c r="K1891" s="110">
        <v>0</v>
      </c>
      <c r="L1891" s="110">
        <v>0</v>
      </c>
      <c r="M1891" s="110">
        <v>0</v>
      </c>
      <c r="N1891" s="110">
        <v>0</v>
      </c>
    </row>
    <row r="1892" spans="1:14" x14ac:dyDescent="0.25">
      <c r="A1892">
        <v>330122</v>
      </c>
      <c r="B1892" t="s">
        <v>5528</v>
      </c>
      <c r="C1892">
        <v>22</v>
      </c>
      <c r="D1892" t="s">
        <v>8025</v>
      </c>
      <c r="E1892" t="s">
        <v>8026</v>
      </c>
      <c r="F1892" t="s">
        <v>961</v>
      </c>
      <c r="G1892" t="s">
        <v>2568</v>
      </c>
      <c r="H1892" t="s">
        <v>8027</v>
      </c>
      <c r="I1892" s="110">
        <v>0</v>
      </c>
      <c r="J1892" s="110">
        <v>0</v>
      </c>
      <c r="K1892" s="110">
        <v>0</v>
      </c>
      <c r="L1892" s="110">
        <v>0</v>
      </c>
      <c r="M1892" s="110">
        <v>0</v>
      </c>
      <c r="N1892" s="110">
        <v>0</v>
      </c>
    </row>
    <row r="1893" spans="1:14" x14ac:dyDescent="0.25">
      <c r="A1893">
        <v>340126</v>
      </c>
      <c r="B1893" t="s">
        <v>5527</v>
      </c>
      <c r="C1893">
        <v>21</v>
      </c>
      <c r="D1893" t="s">
        <v>7722</v>
      </c>
      <c r="E1893" t="s">
        <v>8028</v>
      </c>
      <c r="F1893" t="s">
        <v>2400</v>
      </c>
      <c r="G1893" t="s">
        <v>96</v>
      </c>
      <c r="H1893" t="s">
        <v>8029</v>
      </c>
      <c r="I1893" s="110">
        <v>0</v>
      </c>
      <c r="J1893" s="110">
        <v>0</v>
      </c>
      <c r="K1893" s="110">
        <v>0</v>
      </c>
      <c r="L1893" s="110">
        <v>0</v>
      </c>
      <c r="M1893" s="110">
        <v>0</v>
      </c>
      <c r="N1893" s="110">
        <v>0</v>
      </c>
    </row>
    <row r="1894" spans="1:14" x14ac:dyDescent="0.25">
      <c r="A1894">
        <v>330124</v>
      </c>
      <c r="B1894" t="s">
        <v>5528</v>
      </c>
      <c r="C1894">
        <v>22</v>
      </c>
      <c r="D1894" t="s">
        <v>8030</v>
      </c>
      <c r="E1894" t="s">
        <v>8031</v>
      </c>
      <c r="F1894" t="s">
        <v>1326</v>
      </c>
      <c r="G1894" t="s">
        <v>2568</v>
      </c>
      <c r="H1894" t="s">
        <v>8032</v>
      </c>
      <c r="I1894" s="110">
        <v>0</v>
      </c>
      <c r="J1894" s="110">
        <v>0</v>
      </c>
      <c r="K1894" s="110">
        <v>0</v>
      </c>
      <c r="L1894" s="110">
        <v>0</v>
      </c>
      <c r="M1894" s="110">
        <v>0</v>
      </c>
      <c r="N1894" s="110">
        <v>0</v>
      </c>
    </row>
    <row r="1895" spans="1:14" x14ac:dyDescent="0.25">
      <c r="A1895">
        <v>340127</v>
      </c>
      <c r="B1895" t="s">
        <v>5527</v>
      </c>
      <c r="C1895">
        <v>21</v>
      </c>
      <c r="D1895" t="s">
        <v>2501</v>
      </c>
      <c r="E1895" t="s">
        <v>8033</v>
      </c>
      <c r="F1895" t="s">
        <v>8020</v>
      </c>
      <c r="G1895" t="s">
        <v>96</v>
      </c>
      <c r="H1895" t="s">
        <v>8034</v>
      </c>
      <c r="I1895" s="110">
        <v>0</v>
      </c>
      <c r="J1895" s="110">
        <v>0</v>
      </c>
      <c r="K1895" s="110">
        <v>0</v>
      </c>
      <c r="L1895" s="110">
        <v>0</v>
      </c>
      <c r="M1895" s="110">
        <v>0</v>
      </c>
      <c r="N1895" s="110">
        <v>0</v>
      </c>
    </row>
    <row r="1896" spans="1:14" x14ac:dyDescent="0.25">
      <c r="A1896">
        <v>340139</v>
      </c>
      <c r="B1896" t="s">
        <v>5527</v>
      </c>
      <c r="C1896">
        <v>21</v>
      </c>
      <c r="D1896" t="s">
        <v>8035</v>
      </c>
      <c r="E1896" t="s">
        <v>7086</v>
      </c>
      <c r="F1896" t="s">
        <v>8036</v>
      </c>
      <c r="G1896" t="s">
        <v>96</v>
      </c>
      <c r="H1896" t="s">
        <v>8037</v>
      </c>
      <c r="I1896" s="110">
        <v>0</v>
      </c>
      <c r="J1896" s="110">
        <v>0</v>
      </c>
      <c r="K1896" s="110">
        <v>0</v>
      </c>
      <c r="L1896" s="110">
        <v>0</v>
      </c>
      <c r="M1896" s="110">
        <v>0</v>
      </c>
      <c r="N1896" s="110">
        <v>0</v>
      </c>
    </row>
    <row r="1897" spans="1:14" x14ac:dyDescent="0.25">
      <c r="A1897">
        <v>340140</v>
      </c>
      <c r="B1897" t="s">
        <v>5527</v>
      </c>
      <c r="C1897">
        <v>21</v>
      </c>
      <c r="D1897" t="s">
        <v>1455</v>
      </c>
      <c r="E1897" t="s">
        <v>8038</v>
      </c>
      <c r="F1897" t="s">
        <v>8039</v>
      </c>
      <c r="G1897" t="s">
        <v>96</v>
      </c>
      <c r="H1897" t="s">
        <v>8040</v>
      </c>
      <c r="I1897" s="110">
        <v>0</v>
      </c>
      <c r="J1897" s="110">
        <v>0</v>
      </c>
      <c r="K1897" s="110">
        <v>0</v>
      </c>
      <c r="L1897" s="110">
        <v>0</v>
      </c>
      <c r="M1897" s="110">
        <v>0</v>
      </c>
      <c r="N1897" s="110">
        <v>0</v>
      </c>
    </row>
    <row r="1898" spans="1:14" x14ac:dyDescent="0.25">
      <c r="A1898">
        <v>330130</v>
      </c>
      <c r="B1898" t="s">
        <v>5528</v>
      </c>
      <c r="C1898">
        <v>22</v>
      </c>
      <c r="D1898" t="s">
        <v>6496</v>
      </c>
      <c r="E1898" t="s">
        <v>8041</v>
      </c>
      <c r="F1898" t="s">
        <v>1908</v>
      </c>
      <c r="G1898" t="s">
        <v>2568</v>
      </c>
      <c r="H1898" t="s">
        <v>8042</v>
      </c>
      <c r="I1898" s="110">
        <v>0</v>
      </c>
      <c r="J1898" s="110">
        <v>0</v>
      </c>
      <c r="K1898" s="110">
        <v>0</v>
      </c>
      <c r="L1898" s="110">
        <v>0</v>
      </c>
      <c r="M1898" s="110">
        <v>0</v>
      </c>
      <c r="N1898" s="110">
        <v>0</v>
      </c>
    </row>
    <row r="1899" spans="1:14" x14ac:dyDescent="0.25">
      <c r="A1899">
        <v>330131</v>
      </c>
      <c r="B1899" t="s">
        <v>5528</v>
      </c>
      <c r="C1899">
        <v>22</v>
      </c>
      <c r="D1899" t="s">
        <v>8043</v>
      </c>
      <c r="E1899" t="s">
        <v>603</v>
      </c>
      <c r="F1899" t="s">
        <v>8044</v>
      </c>
      <c r="G1899" t="s">
        <v>89</v>
      </c>
      <c r="H1899" t="s">
        <v>8045</v>
      </c>
      <c r="I1899" s="110">
        <v>0</v>
      </c>
      <c r="J1899" s="110">
        <v>0</v>
      </c>
      <c r="K1899" s="110">
        <v>0</v>
      </c>
      <c r="L1899" s="110">
        <v>0</v>
      </c>
      <c r="M1899" s="110">
        <v>0</v>
      </c>
      <c r="N1899" s="110">
        <v>0</v>
      </c>
    </row>
    <row r="1900" spans="1:14" x14ac:dyDescent="0.25">
      <c r="A1900">
        <v>340141</v>
      </c>
      <c r="B1900" t="s">
        <v>5527</v>
      </c>
      <c r="C1900">
        <v>21</v>
      </c>
      <c r="D1900" t="s">
        <v>5500</v>
      </c>
      <c r="E1900" t="s">
        <v>8046</v>
      </c>
      <c r="F1900" t="s">
        <v>8036</v>
      </c>
      <c r="G1900" t="s">
        <v>96</v>
      </c>
      <c r="H1900" t="s">
        <v>8047</v>
      </c>
      <c r="I1900" s="110">
        <v>0</v>
      </c>
      <c r="J1900" s="110">
        <v>0</v>
      </c>
      <c r="K1900" s="110">
        <v>0</v>
      </c>
      <c r="L1900" s="110">
        <v>0</v>
      </c>
      <c r="M1900" s="110">
        <v>0</v>
      </c>
      <c r="N1900" s="110">
        <v>0</v>
      </c>
    </row>
    <row r="1901" spans="1:14" x14ac:dyDescent="0.25">
      <c r="A1901">
        <v>330134</v>
      </c>
      <c r="B1901" t="s">
        <v>5528</v>
      </c>
      <c r="C1901">
        <v>22</v>
      </c>
      <c r="D1901" t="s">
        <v>1258</v>
      </c>
      <c r="E1901" t="s">
        <v>8048</v>
      </c>
      <c r="F1901" t="s">
        <v>961</v>
      </c>
      <c r="G1901" t="s">
        <v>2568</v>
      </c>
      <c r="H1901" t="s">
        <v>8049</v>
      </c>
      <c r="I1901" s="110">
        <v>0</v>
      </c>
      <c r="J1901" s="110">
        <v>0</v>
      </c>
      <c r="K1901" s="110">
        <v>0</v>
      </c>
      <c r="L1901" s="110">
        <v>0</v>
      </c>
      <c r="M1901" s="110">
        <v>0</v>
      </c>
      <c r="N1901" s="110">
        <v>0</v>
      </c>
    </row>
    <row r="1902" spans="1:14" x14ac:dyDescent="0.25">
      <c r="A1902">
        <v>340143</v>
      </c>
      <c r="B1902" t="s">
        <v>5527</v>
      </c>
      <c r="C1902">
        <v>21</v>
      </c>
      <c r="D1902" t="s">
        <v>7479</v>
      </c>
      <c r="F1902" t="s">
        <v>8050</v>
      </c>
      <c r="G1902" t="s">
        <v>96</v>
      </c>
      <c r="H1902" t="s">
        <v>8051</v>
      </c>
      <c r="I1902" s="110">
        <v>0</v>
      </c>
      <c r="J1902" s="110">
        <v>0</v>
      </c>
      <c r="K1902" s="110">
        <v>0</v>
      </c>
      <c r="L1902" s="110">
        <v>0</v>
      </c>
      <c r="M1902" s="110">
        <v>0</v>
      </c>
      <c r="N1902" s="110">
        <v>0</v>
      </c>
    </row>
    <row r="1903" spans="1:14" x14ac:dyDescent="0.25">
      <c r="A1903">
        <v>339022</v>
      </c>
      <c r="B1903" t="s">
        <v>5528</v>
      </c>
      <c r="C1903">
        <v>22</v>
      </c>
      <c r="D1903" t="s">
        <v>8052</v>
      </c>
      <c r="E1903" t="s">
        <v>8053</v>
      </c>
      <c r="F1903" t="s">
        <v>1908</v>
      </c>
      <c r="G1903" t="s">
        <v>2568</v>
      </c>
      <c r="H1903" t="s">
        <v>8054</v>
      </c>
      <c r="I1903" s="110">
        <v>0</v>
      </c>
      <c r="J1903" s="110">
        <v>0</v>
      </c>
      <c r="K1903" s="110">
        <v>0</v>
      </c>
      <c r="L1903" s="110">
        <v>0</v>
      </c>
      <c r="M1903" s="110">
        <v>0</v>
      </c>
      <c r="N1903" s="110">
        <v>0</v>
      </c>
    </row>
    <row r="1904" spans="1:14" x14ac:dyDescent="0.25">
      <c r="A1904">
        <v>340006</v>
      </c>
      <c r="B1904" t="s">
        <v>5527</v>
      </c>
      <c r="C1904">
        <v>21</v>
      </c>
      <c r="D1904" t="s">
        <v>990</v>
      </c>
      <c r="E1904" t="s">
        <v>1112</v>
      </c>
      <c r="F1904" t="s">
        <v>2328</v>
      </c>
      <c r="G1904" t="s">
        <v>96</v>
      </c>
      <c r="H1904" t="s">
        <v>2329</v>
      </c>
      <c r="I1904" s="110">
        <v>850</v>
      </c>
      <c r="J1904" s="110">
        <v>78.08</v>
      </c>
      <c r="K1904" s="110">
        <v>218</v>
      </c>
      <c r="L1904" s="110">
        <v>0</v>
      </c>
      <c r="M1904" s="110">
        <v>0</v>
      </c>
      <c r="N1904" s="110">
        <v>0</v>
      </c>
    </row>
    <row r="1905" spans="1:14" x14ac:dyDescent="0.25">
      <c r="A1905">
        <v>340144</v>
      </c>
      <c r="B1905" t="s">
        <v>5527</v>
      </c>
      <c r="C1905">
        <v>21</v>
      </c>
      <c r="D1905" t="s">
        <v>2386</v>
      </c>
      <c r="F1905" t="s">
        <v>8055</v>
      </c>
      <c r="G1905" t="s">
        <v>96</v>
      </c>
      <c r="H1905" t="s">
        <v>8056</v>
      </c>
      <c r="I1905" s="110">
        <v>0</v>
      </c>
      <c r="J1905" s="110">
        <v>0</v>
      </c>
      <c r="K1905" s="110">
        <v>0</v>
      </c>
      <c r="L1905" s="110">
        <v>0</v>
      </c>
      <c r="M1905" s="110">
        <v>0</v>
      </c>
      <c r="N1905" s="110">
        <v>0</v>
      </c>
    </row>
    <row r="1906" spans="1:14" x14ac:dyDescent="0.25">
      <c r="A1906">
        <v>340146</v>
      </c>
      <c r="B1906" t="s">
        <v>5527</v>
      </c>
      <c r="C1906">
        <v>21</v>
      </c>
      <c r="D1906" t="s">
        <v>8057</v>
      </c>
      <c r="E1906" t="s">
        <v>8058</v>
      </c>
      <c r="F1906" t="s">
        <v>8059</v>
      </c>
      <c r="G1906" t="s">
        <v>96</v>
      </c>
      <c r="H1906" t="s">
        <v>8060</v>
      </c>
      <c r="I1906" s="110">
        <v>0</v>
      </c>
      <c r="J1906" s="110">
        <v>0</v>
      </c>
      <c r="K1906" s="110">
        <v>0</v>
      </c>
      <c r="L1906" s="110">
        <v>0</v>
      </c>
      <c r="M1906" s="110">
        <v>0</v>
      </c>
      <c r="N1906" s="110">
        <v>0</v>
      </c>
    </row>
    <row r="1907" spans="1:14" x14ac:dyDescent="0.25">
      <c r="A1907">
        <v>340009</v>
      </c>
      <c r="B1907" t="s">
        <v>5527</v>
      </c>
      <c r="C1907">
        <v>21</v>
      </c>
      <c r="D1907" t="s">
        <v>8061</v>
      </c>
      <c r="E1907" t="s">
        <v>8062</v>
      </c>
      <c r="F1907" t="s">
        <v>8063</v>
      </c>
      <c r="G1907" t="s">
        <v>96</v>
      </c>
      <c r="H1907" t="s">
        <v>8064</v>
      </c>
      <c r="I1907" s="110">
        <v>0</v>
      </c>
      <c r="J1907" s="110">
        <v>0</v>
      </c>
      <c r="K1907" s="110">
        <v>0</v>
      </c>
      <c r="L1907" s="110">
        <v>0</v>
      </c>
      <c r="M1907" s="110">
        <v>0</v>
      </c>
      <c r="N1907" s="110">
        <v>0</v>
      </c>
    </row>
    <row r="1908" spans="1:14" x14ac:dyDescent="0.25">
      <c r="A1908">
        <v>340148</v>
      </c>
      <c r="B1908" t="s">
        <v>5527</v>
      </c>
      <c r="C1908">
        <v>21</v>
      </c>
      <c r="D1908" t="s">
        <v>8065</v>
      </c>
      <c r="E1908" t="s">
        <v>1186</v>
      </c>
      <c r="F1908" t="s">
        <v>8066</v>
      </c>
      <c r="G1908" t="s">
        <v>96</v>
      </c>
      <c r="H1908" t="s">
        <v>8067</v>
      </c>
      <c r="I1908" s="110">
        <v>0</v>
      </c>
      <c r="J1908" s="110">
        <v>0</v>
      </c>
      <c r="K1908" s="110">
        <v>0</v>
      </c>
      <c r="L1908" s="110">
        <v>0</v>
      </c>
      <c r="M1908" s="110">
        <v>0</v>
      </c>
      <c r="N1908" s="110">
        <v>0</v>
      </c>
    </row>
    <row r="1909" spans="1:14" x14ac:dyDescent="0.25">
      <c r="A1909">
        <v>340012</v>
      </c>
      <c r="B1909" t="s">
        <v>5527</v>
      </c>
      <c r="C1909">
        <v>21</v>
      </c>
      <c r="D1909" t="s">
        <v>8068</v>
      </c>
      <c r="E1909" t="s">
        <v>8069</v>
      </c>
      <c r="F1909" t="s">
        <v>8070</v>
      </c>
      <c r="G1909" t="s">
        <v>96</v>
      </c>
      <c r="H1909" t="s">
        <v>8071</v>
      </c>
      <c r="I1909" s="110">
        <v>0</v>
      </c>
      <c r="J1909" s="110">
        <v>0</v>
      </c>
      <c r="K1909" s="110">
        <v>0</v>
      </c>
      <c r="L1909" s="110">
        <v>0</v>
      </c>
      <c r="M1909" s="110">
        <v>0</v>
      </c>
      <c r="N1909" s="110">
        <v>0</v>
      </c>
    </row>
    <row r="1910" spans="1:14" x14ac:dyDescent="0.25">
      <c r="A1910">
        <v>340014</v>
      </c>
      <c r="B1910" t="s">
        <v>5527</v>
      </c>
      <c r="C1910">
        <v>21</v>
      </c>
      <c r="D1910" t="s">
        <v>2330</v>
      </c>
      <c r="E1910" t="s">
        <v>2331</v>
      </c>
      <c r="F1910" t="s">
        <v>2332</v>
      </c>
      <c r="G1910" t="s">
        <v>96</v>
      </c>
      <c r="H1910" t="s">
        <v>2333</v>
      </c>
      <c r="I1910" s="110">
        <v>0</v>
      </c>
      <c r="J1910" s="110">
        <v>0</v>
      </c>
      <c r="K1910" s="110">
        <v>375</v>
      </c>
      <c r="L1910" s="110">
        <v>45</v>
      </c>
      <c r="M1910" s="110">
        <v>70</v>
      </c>
      <c r="N1910" s="110">
        <v>210</v>
      </c>
    </row>
    <row r="1911" spans="1:14" x14ac:dyDescent="0.25">
      <c r="A1911">
        <v>340016</v>
      </c>
      <c r="B1911" t="s">
        <v>5527</v>
      </c>
      <c r="C1911">
        <v>21</v>
      </c>
      <c r="D1911" t="s">
        <v>8072</v>
      </c>
      <c r="E1911" t="s">
        <v>8073</v>
      </c>
      <c r="F1911" t="s">
        <v>8074</v>
      </c>
      <c r="G1911" t="s">
        <v>96</v>
      </c>
      <c r="H1911" t="s">
        <v>8075</v>
      </c>
      <c r="I1911" s="110">
        <v>0</v>
      </c>
      <c r="J1911" s="110">
        <v>0</v>
      </c>
      <c r="K1911" s="110">
        <v>0</v>
      </c>
      <c r="L1911" s="110">
        <v>0</v>
      </c>
      <c r="M1911" s="110">
        <v>0</v>
      </c>
      <c r="N1911" s="110">
        <v>0</v>
      </c>
    </row>
    <row r="1912" spans="1:14" x14ac:dyDescent="0.25">
      <c r="A1912">
        <v>340017</v>
      </c>
      <c r="B1912" t="s">
        <v>5527</v>
      </c>
      <c r="C1912">
        <v>21</v>
      </c>
      <c r="D1912" t="s">
        <v>1185</v>
      </c>
      <c r="E1912" t="s">
        <v>8076</v>
      </c>
      <c r="F1912" t="s">
        <v>2332</v>
      </c>
      <c r="G1912" t="s">
        <v>96</v>
      </c>
      <c r="H1912" t="s">
        <v>8077</v>
      </c>
      <c r="I1912" s="110">
        <v>0</v>
      </c>
      <c r="J1912" s="110">
        <v>0</v>
      </c>
      <c r="K1912" s="110">
        <v>0</v>
      </c>
      <c r="L1912" s="110">
        <v>0</v>
      </c>
      <c r="M1912" s="110">
        <v>0</v>
      </c>
      <c r="N1912" s="110">
        <v>0</v>
      </c>
    </row>
    <row r="1913" spans="1:14" x14ac:dyDescent="0.25">
      <c r="A1913">
        <v>340018</v>
      </c>
      <c r="B1913" t="s">
        <v>5527</v>
      </c>
      <c r="C1913">
        <v>21</v>
      </c>
      <c r="D1913" t="s">
        <v>2334</v>
      </c>
      <c r="E1913" t="s">
        <v>2335</v>
      </c>
      <c r="F1913" t="s">
        <v>2332</v>
      </c>
      <c r="G1913" t="s">
        <v>96</v>
      </c>
      <c r="H1913" t="s">
        <v>2336</v>
      </c>
      <c r="I1913" s="110">
        <v>0</v>
      </c>
      <c r="J1913" s="110">
        <v>210</v>
      </c>
      <c r="K1913" s="110">
        <v>0</v>
      </c>
      <c r="L1913" s="110">
        <v>0</v>
      </c>
      <c r="M1913" s="110">
        <v>0</v>
      </c>
      <c r="N1913" s="110">
        <v>0</v>
      </c>
    </row>
    <row r="1914" spans="1:14" x14ac:dyDescent="0.25">
      <c r="A1914">
        <v>340152</v>
      </c>
      <c r="B1914" t="s">
        <v>5527</v>
      </c>
      <c r="C1914">
        <v>21</v>
      </c>
      <c r="D1914" t="s">
        <v>8078</v>
      </c>
      <c r="E1914" t="s">
        <v>8079</v>
      </c>
      <c r="F1914" t="s">
        <v>8080</v>
      </c>
      <c r="G1914" t="s">
        <v>96</v>
      </c>
      <c r="H1914" t="s">
        <v>8081</v>
      </c>
      <c r="I1914" s="110">
        <v>0</v>
      </c>
      <c r="J1914" s="110">
        <v>0</v>
      </c>
      <c r="K1914" s="110">
        <v>0</v>
      </c>
      <c r="L1914" s="110">
        <v>0</v>
      </c>
      <c r="M1914" s="110">
        <v>0</v>
      </c>
      <c r="N1914" s="110">
        <v>0</v>
      </c>
    </row>
    <row r="1915" spans="1:14" x14ac:dyDescent="0.25">
      <c r="A1915">
        <v>340021</v>
      </c>
      <c r="B1915" t="s">
        <v>5527</v>
      </c>
      <c r="C1915">
        <v>21</v>
      </c>
      <c r="D1915" t="s">
        <v>2337</v>
      </c>
      <c r="E1915" t="s">
        <v>2338</v>
      </c>
      <c r="F1915" t="s">
        <v>2339</v>
      </c>
      <c r="G1915" t="s">
        <v>96</v>
      </c>
      <c r="H1915" t="s">
        <v>2340</v>
      </c>
      <c r="I1915" s="110">
        <v>1000</v>
      </c>
      <c r="J1915" s="110">
        <v>219.11</v>
      </c>
      <c r="K1915" s="110">
        <v>1000</v>
      </c>
      <c r="L1915" s="110">
        <v>565</v>
      </c>
      <c r="M1915" s="110">
        <v>0</v>
      </c>
      <c r="N1915" s="110">
        <v>310</v>
      </c>
    </row>
    <row r="1916" spans="1:14" x14ac:dyDescent="0.25">
      <c r="A1916">
        <v>340154</v>
      </c>
      <c r="B1916" t="s">
        <v>5527</v>
      </c>
      <c r="C1916">
        <v>21</v>
      </c>
      <c r="D1916" t="s">
        <v>8082</v>
      </c>
      <c r="F1916" t="s">
        <v>8080</v>
      </c>
      <c r="G1916" t="s">
        <v>96</v>
      </c>
      <c r="H1916" t="s">
        <v>8081</v>
      </c>
      <c r="I1916" s="110">
        <v>0</v>
      </c>
      <c r="J1916" s="110">
        <v>0</v>
      </c>
      <c r="K1916" s="110">
        <v>0</v>
      </c>
      <c r="L1916" s="110">
        <v>0</v>
      </c>
      <c r="M1916" s="110">
        <v>0</v>
      </c>
      <c r="N1916" s="110">
        <v>0</v>
      </c>
    </row>
    <row r="1917" spans="1:14" x14ac:dyDescent="0.25">
      <c r="A1917">
        <v>340155</v>
      </c>
      <c r="B1917" t="s">
        <v>5527</v>
      </c>
      <c r="C1917">
        <v>21</v>
      </c>
      <c r="D1917" t="s">
        <v>8083</v>
      </c>
      <c r="E1917" t="s">
        <v>8084</v>
      </c>
      <c r="F1917" t="s">
        <v>8080</v>
      </c>
      <c r="G1917" t="s">
        <v>96</v>
      </c>
      <c r="H1917" t="s">
        <v>8081</v>
      </c>
      <c r="I1917" s="110">
        <v>0</v>
      </c>
      <c r="J1917" s="110">
        <v>0</v>
      </c>
      <c r="K1917" s="110">
        <v>0</v>
      </c>
      <c r="L1917" s="110">
        <v>0</v>
      </c>
      <c r="M1917" s="110">
        <v>0</v>
      </c>
      <c r="N1917" s="110">
        <v>0</v>
      </c>
    </row>
    <row r="1918" spans="1:14" x14ac:dyDescent="0.25">
      <c r="A1918">
        <v>340156</v>
      </c>
      <c r="B1918" t="s">
        <v>5527</v>
      </c>
      <c r="C1918">
        <v>21</v>
      </c>
      <c r="D1918" t="s">
        <v>8085</v>
      </c>
      <c r="E1918" t="s">
        <v>8086</v>
      </c>
      <c r="F1918" t="s">
        <v>2425</v>
      </c>
      <c r="G1918" t="s">
        <v>96</v>
      </c>
      <c r="H1918" t="s">
        <v>8087</v>
      </c>
      <c r="I1918" s="110">
        <v>0</v>
      </c>
      <c r="J1918" s="110">
        <v>0</v>
      </c>
      <c r="K1918" s="110">
        <v>0</v>
      </c>
      <c r="L1918" s="110">
        <v>0</v>
      </c>
      <c r="M1918" s="110">
        <v>0</v>
      </c>
      <c r="N1918" s="110">
        <v>0</v>
      </c>
    </row>
    <row r="1919" spans="1:14" x14ac:dyDescent="0.25">
      <c r="A1919">
        <v>340026</v>
      </c>
      <c r="B1919" t="s">
        <v>5527</v>
      </c>
      <c r="C1919">
        <v>21</v>
      </c>
      <c r="D1919" t="s">
        <v>8088</v>
      </c>
      <c r="E1919" t="s">
        <v>8089</v>
      </c>
      <c r="F1919" t="s">
        <v>3537</v>
      </c>
      <c r="G1919" t="s">
        <v>96</v>
      </c>
      <c r="H1919" t="s">
        <v>8090</v>
      </c>
      <c r="I1919" s="110">
        <v>0</v>
      </c>
      <c r="J1919" s="110">
        <v>0</v>
      </c>
      <c r="K1919" s="110">
        <v>0</v>
      </c>
      <c r="L1919" s="110">
        <v>0</v>
      </c>
      <c r="M1919" s="110">
        <v>0</v>
      </c>
      <c r="N1919" s="110">
        <v>0</v>
      </c>
    </row>
    <row r="1920" spans="1:14" x14ac:dyDescent="0.25">
      <c r="A1920">
        <v>340028</v>
      </c>
      <c r="B1920" t="s">
        <v>5527</v>
      </c>
      <c r="C1920">
        <v>21</v>
      </c>
      <c r="D1920" t="s">
        <v>501</v>
      </c>
      <c r="E1920" t="s">
        <v>2341</v>
      </c>
      <c r="F1920" t="s">
        <v>2342</v>
      </c>
      <c r="G1920" t="s">
        <v>96</v>
      </c>
      <c r="H1920" t="s">
        <v>2343</v>
      </c>
      <c r="I1920" s="110">
        <v>500</v>
      </c>
      <c r="J1920" s="110">
        <v>0</v>
      </c>
      <c r="K1920" s="110">
        <v>0</v>
      </c>
      <c r="L1920" s="110">
        <v>0</v>
      </c>
      <c r="M1920" s="110">
        <v>0</v>
      </c>
      <c r="N1920" s="110">
        <v>0</v>
      </c>
    </row>
    <row r="1921" spans="1:14" x14ac:dyDescent="0.25">
      <c r="A1921">
        <v>340160</v>
      </c>
      <c r="B1921" t="s">
        <v>5527</v>
      </c>
      <c r="C1921">
        <v>21</v>
      </c>
      <c r="D1921" t="s">
        <v>8091</v>
      </c>
      <c r="E1921" t="s">
        <v>8092</v>
      </c>
      <c r="F1921" t="s">
        <v>2429</v>
      </c>
      <c r="G1921" t="s">
        <v>96</v>
      </c>
      <c r="H1921" t="s">
        <v>8093</v>
      </c>
      <c r="I1921" s="110">
        <v>0</v>
      </c>
      <c r="J1921" s="110">
        <v>0</v>
      </c>
      <c r="K1921" s="110">
        <v>0</v>
      </c>
      <c r="L1921" s="110">
        <v>0</v>
      </c>
      <c r="M1921" s="110">
        <v>0</v>
      </c>
      <c r="N1921" s="110">
        <v>0</v>
      </c>
    </row>
    <row r="1922" spans="1:14" x14ac:dyDescent="0.25">
      <c r="A1922">
        <v>340163</v>
      </c>
      <c r="B1922" t="s">
        <v>5527</v>
      </c>
      <c r="C1922">
        <v>21</v>
      </c>
      <c r="D1922" t="s">
        <v>8094</v>
      </c>
      <c r="E1922" t="s">
        <v>8095</v>
      </c>
      <c r="F1922" t="s">
        <v>2429</v>
      </c>
      <c r="G1922" t="s">
        <v>96</v>
      </c>
      <c r="H1922" t="s">
        <v>8096</v>
      </c>
      <c r="I1922" s="110">
        <v>0</v>
      </c>
      <c r="J1922" s="110">
        <v>0</v>
      </c>
      <c r="K1922" s="110">
        <v>0</v>
      </c>
      <c r="L1922" s="110">
        <v>0</v>
      </c>
      <c r="M1922" s="110">
        <v>0</v>
      </c>
      <c r="N1922" s="110">
        <v>0</v>
      </c>
    </row>
    <row r="1923" spans="1:14" x14ac:dyDescent="0.25">
      <c r="A1923">
        <v>340164</v>
      </c>
      <c r="B1923" t="s">
        <v>5527</v>
      </c>
      <c r="C1923">
        <v>21</v>
      </c>
      <c r="D1923" t="s">
        <v>8097</v>
      </c>
      <c r="E1923" t="s">
        <v>8098</v>
      </c>
      <c r="F1923" t="s">
        <v>2429</v>
      </c>
      <c r="G1923" t="s">
        <v>96</v>
      </c>
      <c r="H1923" t="s">
        <v>8099</v>
      </c>
      <c r="I1923" s="110">
        <v>0</v>
      </c>
      <c r="J1923" s="110">
        <v>0</v>
      </c>
      <c r="K1923" s="110">
        <v>0</v>
      </c>
      <c r="L1923" s="110">
        <v>0</v>
      </c>
      <c r="M1923" s="110">
        <v>0</v>
      </c>
      <c r="N1923" s="110">
        <v>0</v>
      </c>
    </row>
    <row r="1924" spans="1:14" x14ac:dyDescent="0.25">
      <c r="A1924">
        <v>340034</v>
      </c>
      <c r="B1924" t="s">
        <v>5527</v>
      </c>
      <c r="C1924">
        <v>21</v>
      </c>
      <c r="D1924" t="s">
        <v>8100</v>
      </c>
      <c r="E1924" t="s">
        <v>8101</v>
      </c>
      <c r="F1924" t="s">
        <v>7808</v>
      </c>
      <c r="G1924" t="s">
        <v>96</v>
      </c>
      <c r="H1924" t="s">
        <v>8102</v>
      </c>
      <c r="I1924" s="110">
        <v>0</v>
      </c>
      <c r="J1924" s="110">
        <v>0</v>
      </c>
      <c r="K1924" s="110">
        <v>0</v>
      </c>
      <c r="L1924" s="110">
        <v>0</v>
      </c>
      <c r="M1924" s="110">
        <v>0</v>
      </c>
      <c r="N1924" s="110">
        <v>0</v>
      </c>
    </row>
    <row r="1925" spans="1:14" x14ac:dyDescent="0.25">
      <c r="A1925">
        <v>340035</v>
      </c>
      <c r="B1925" t="s">
        <v>5527</v>
      </c>
      <c r="C1925">
        <v>21</v>
      </c>
      <c r="D1925" t="s">
        <v>7722</v>
      </c>
      <c r="E1925" t="s">
        <v>8103</v>
      </c>
      <c r="F1925" t="s">
        <v>8104</v>
      </c>
      <c r="G1925" t="s">
        <v>96</v>
      </c>
      <c r="H1925" t="s">
        <v>8105</v>
      </c>
      <c r="I1925" s="110">
        <v>0</v>
      </c>
      <c r="J1925" s="110">
        <v>0</v>
      </c>
      <c r="K1925" s="110">
        <v>0</v>
      </c>
      <c r="L1925" s="110">
        <v>0</v>
      </c>
      <c r="M1925" s="110">
        <v>0</v>
      </c>
      <c r="N1925" s="110">
        <v>0</v>
      </c>
    </row>
    <row r="1926" spans="1:14" x14ac:dyDescent="0.25">
      <c r="A1926">
        <v>340170</v>
      </c>
      <c r="B1926" t="s">
        <v>5527</v>
      </c>
      <c r="C1926">
        <v>21</v>
      </c>
      <c r="D1926" t="s">
        <v>8106</v>
      </c>
      <c r="E1926" t="s">
        <v>1479</v>
      </c>
      <c r="F1926" t="s">
        <v>8107</v>
      </c>
      <c r="G1926" t="s">
        <v>96</v>
      </c>
      <c r="H1926" t="s">
        <v>8108</v>
      </c>
      <c r="I1926" s="110">
        <v>0</v>
      </c>
      <c r="J1926" s="110">
        <v>0</v>
      </c>
      <c r="K1926" s="110">
        <v>0</v>
      </c>
      <c r="L1926" s="110">
        <v>0</v>
      </c>
      <c r="M1926" s="110">
        <v>0</v>
      </c>
      <c r="N1926" s="110">
        <v>0</v>
      </c>
    </row>
    <row r="1927" spans="1:14" x14ac:dyDescent="0.25">
      <c r="A1927">
        <v>340037</v>
      </c>
      <c r="B1927" t="s">
        <v>5527</v>
      </c>
      <c r="C1927">
        <v>21</v>
      </c>
      <c r="D1927" t="s">
        <v>501</v>
      </c>
      <c r="E1927" t="s">
        <v>2344</v>
      </c>
      <c r="F1927" t="s">
        <v>2345</v>
      </c>
      <c r="G1927" t="s">
        <v>96</v>
      </c>
      <c r="H1927" t="s">
        <v>212</v>
      </c>
      <c r="I1927" s="110">
        <v>6000</v>
      </c>
      <c r="J1927" s="110">
        <v>25</v>
      </c>
      <c r="K1927" s="110">
        <v>226</v>
      </c>
      <c r="L1927" s="110">
        <v>210</v>
      </c>
      <c r="M1927" s="110">
        <v>0</v>
      </c>
      <c r="N1927" s="110">
        <v>0</v>
      </c>
    </row>
    <row r="1928" spans="1:14" x14ac:dyDescent="0.25">
      <c r="A1928">
        <v>340041</v>
      </c>
      <c r="B1928" t="s">
        <v>5527</v>
      </c>
      <c r="C1928">
        <v>21</v>
      </c>
      <c r="D1928" t="s">
        <v>2346</v>
      </c>
      <c r="E1928" t="s">
        <v>2347</v>
      </c>
      <c r="F1928" t="s">
        <v>1502</v>
      </c>
      <c r="G1928" t="s">
        <v>96</v>
      </c>
      <c r="H1928" t="s">
        <v>2348</v>
      </c>
      <c r="I1928" s="110">
        <v>3130.42</v>
      </c>
      <c r="J1928" s="110">
        <v>0</v>
      </c>
      <c r="K1928" s="110">
        <v>135</v>
      </c>
      <c r="L1928" s="110">
        <v>0</v>
      </c>
      <c r="M1928" s="110">
        <v>150</v>
      </c>
      <c r="N1928" s="110">
        <v>120</v>
      </c>
    </row>
    <row r="1929" spans="1:14" x14ac:dyDescent="0.25">
      <c r="A1929">
        <v>340044</v>
      </c>
      <c r="B1929" t="s">
        <v>5527</v>
      </c>
      <c r="C1929">
        <v>21</v>
      </c>
      <c r="D1929" t="s">
        <v>501</v>
      </c>
      <c r="E1929" t="s">
        <v>2349</v>
      </c>
      <c r="F1929" t="s">
        <v>2350</v>
      </c>
      <c r="G1929" t="s">
        <v>96</v>
      </c>
      <c r="H1929" t="s">
        <v>2351</v>
      </c>
      <c r="I1929" s="110">
        <v>2060</v>
      </c>
      <c r="J1929" s="110">
        <v>200</v>
      </c>
      <c r="K1929" s="110">
        <v>150</v>
      </c>
      <c r="L1929" s="110">
        <v>0</v>
      </c>
      <c r="M1929" s="110">
        <v>0</v>
      </c>
      <c r="N1929" s="110">
        <v>0</v>
      </c>
    </row>
    <row r="1930" spans="1:14" x14ac:dyDescent="0.25">
      <c r="A1930">
        <v>340045</v>
      </c>
      <c r="B1930" t="s">
        <v>5527</v>
      </c>
      <c r="C1930">
        <v>21</v>
      </c>
      <c r="D1930" t="s">
        <v>2352</v>
      </c>
      <c r="E1930" t="s">
        <v>2353</v>
      </c>
      <c r="F1930" t="s">
        <v>2350</v>
      </c>
      <c r="G1930" t="s">
        <v>96</v>
      </c>
      <c r="H1930" t="s">
        <v>2354</v>
      </c>
      <c r="I1930" s="110">
        <v>1000</v>
      </c>
      <c r="J1930" s="110">
        <v>0</v>
      </c>
      <c r="K1930" s="110">
        <v>115</v>
      </c>
      <c r="L1930" s="110">
        <v>65</v>
      </c>
      <c r="M1930" s="110">
        <v>149</v>
      </c>
      <c r="N1930" s="110">
        <v>260</v>
      </c>
    </row>
    <row r="1931" spans="1:14" x14ac:dyDescent="0.25">
      <c r="A1931">
        <v>340171</v>
      </c>
      <c r="B1931" t="s">
        <v>5527</v>
      </c>
      <c r="C1931">
        <v>21</v>
      </c>
      <c r="D1931" t="s">
        <v>8109</v>
      </c>
      <c r="E1931" t="s">
        <v>8110</v>
      </c>
      <c r="F1931" t="s">
        <v>2429</v>
      </c>
      <c r="G1931" t="s">
        <v>96</v>
      </c>
      <c r="H1931" t="s">
        <v>8111</v>
      </c>
      <c r="I1931" s="110">
        <v>0</v>
      </c>
      <c r="J1931" s="110">
        <v>0</v>
      </c>
      <c r="K1931" s="110">
        <v>0</v>
      </c>
      <c r="L1931" s="110">
        <v>0</v>
      </c>
      <c r="M1931" s="110">
        <v>0</v>
      </c>
      <c r="N1931" s="110">
        <v>0</v>
      </c>
    </row>
    <row r="1932" spans="1:14" x14ac:dyDescent="0.25">
      <c r="A1932">
        <v>340172</v>
      </c>
      <c r="B1932" t="s">
        <v>5527</v>
      </c>
      <c r="C1932">
        <v>21</v>
      </c>
      <c r="D1932" t="s">
        <v>8112</v>
      </c>
      <c r="E1932" t="s">
        <v>8113</v>
      </c>
      <c r="F1932" t="s">
        <v>2429</v>
      </c>
      <c r="G1932" t="s">
        <v>96</v>
      </c>
      <c r="H1932" t="s">
        <v>8114</v>
      </c>
      <c r="I1932" s="110">
        <v>0</v>
      </c>
      <c r="J1932" s="110">
        <v>0</v>
      </c>
      <c r="K1932" s="110">
        <v>0</v>
      </c>
      <c r="L1932" s="110">
        <v>0</v>
      </c>
      <c r="M1932" s="110">
        <v>0</v>
      </c>
      <c r="N1932" s="110">
        <v>0</v>
      </c>
    </row>
    <row r="1933" spans="1:14" x14ac:dyDescent="0.25">
      <c r="A1933">
        <v>340049</v>
      </c>
      <c r="B1933" t="s">
        <v>5527</v>
      </c>
      <c r="C1933">
        <v>21</v>
      </c>
      <c r="D1933" t="s">
        <v>2355</v>
      </c>
      <c r="E1933" t="s">
        <v>2356</v>
      </c>
      <c r="F1933" t="s">
        <v>1951</v>
      </c>
      <c r="G1933" t="s">
        <v>96</v>
      </c>
      <c r="H1933" t="s">
        <v>2357</v>
      </c>
      <c r="I1933" s="110">
        <v>0</v>
      </c>
      <c r="J1933" s="110">
        <v>250</v>
      </c>
      <c r="K1933" s="110">
        <v>0</v>
      </c>
      <c r="L1933" s="110">
        <v>0</v>
      </c>
      <c r="M1933" s="110">
        <v>0</v>
      </c>
      <c r="N1933" s="110">
        <v>0</v>
      </c>
    </row>
    <row r="1934" spans="1:14" x14ac:dyDescent="0.25">
      <c r="A1934">
        <v>340173</v>
      </c>
      <c r="B1934" t="s">
        <v>5527</v>
      </c>
      <c r="C1934">
        <v>21</v>
      </c>
      <c r="D1934" t="s">
        <v>7968</v>
      </c>
      <c r="E1934" t="s">
        <v>8115</v>
      </c>
      <c r="F1934" t="s">
        <v>2429</v>
      </c>
      <c r="G1934" t="s">
        <v>96</v>
      </c>
      <c r="H1934" t="s">
        <v>8116</v>
      </c>
      <c r="I1934" s="110">
        <v>0</v>
      </c>
      <c r="J1934" s="110">
        <v>0</v>
      </c>
      <c r="K1934" s="110">
        <v>0</v>
      </c>
      <c r="L1934" s="110">
        <v>0</v>
      </c>
      <c r="M1934" s="110">
        <v>0</v>
      </c>
      <c r="N1934" s="110">
        <v>0</v>
      </c>
    </row>
    <row r="1935" spans="1:14" x14ac:dyDescent="0.25">
      <c r="A1935">
        <v>340176</v>
      </c>
      <c r="B1935" t="s">
        <v>5527</v>
      </c>
      <c r="C1935">
        <v>21</v>
      </c>
      <c r="D1935" t="s">
        <v>8117</v>
      </c>
      <c r="E1935" t="s">
        <v>8118</v>
      </c>
      <c r="F1935" t="s">
        <v>2429</v>
      </c>
      <c r="G1935" t="s">
        <v>96</v>
      </c>
      <c r="H1935" t="s">
        <v>8119</v>
      </c>
      <c r="I1935" s="110">
        <v>0</v>
      </c>
      <c r="J1935" s="110">
        <v>0</v>
      </c>
      <c r="K1935" s="110">
        <v>0</v>
      </c>
      <c r="L1935" s="110">
        <v>0</v>
      </c>
      <c r="M1935" s="110">
        <v>0</v>
      </c>
      <c r="N1935" s="110">
        <v>0</v>
      </c>
    </row>
    <row r="1936" spans="1:14" x14ac:dyDescent="0.25">
      <c r="A1936">
        <v>340178</v>
      </c>
      <c r="B1936" t="s">
        <v>5527</v>
      </c>
      <c r="C1936">
        <v>21</v>
      </c>
      <c r="D1936" t="s">
        <v>8120</v>
      </c>
      <c r="E1936" t="s">
        <v>8121</v>
      </c>
      <c r="F1936" t="s">
        <v>2400</v>
      </c>
      <c r="G1936" t="s">
        <v>96</v>
      </c>
      <c r="H1936" t="s">
        <v>8122</v>
      </c>
      <c r="I1936" s="110">
        <v>0</v>
      </c>
      <c r="J1936" s="110">
        <v>0</v>
      </c>
      <c r="K1936" s="110">
        <v>0</v>
      </c>
      <c r="L1936" s="110">
        <v>0</v>
      </c>
      <c r="M1936" s="110">
        <v>0</v>
      </c>
      <c r="N1936" s="110">
        <v>0</v>
      </c>
    </row>
    <row r="1937" spans="1:14" x14ac:dyDescent="0.25">
      <c r="A1937">
        <v>340053</v>
      </c>
      <c r="B1937" t="s">
        <v>5527</v>
      </c>
      <c r="C1937">
        <v>21</v>
      </c>
      <c r="D1937" t="s">
        <v>8123</v>
      </c>
      <c r="E1937" t="s">
        <v>8124</v>
      </c>
      <c r="F1937" t="s">
        <v>2369</v>
      </c>
      <c r="G1937" t="s">
        <v>96</v>
      </c>
      <c r="H1937" t="s">
        <v>8125</v>
      </c>
      <c r="I1937" s="110">
        <v>0</v>
      </c>
      <c r="J1937" s="110">
        <v>0</v>
      </c>
      <c r="K1937" s="110">
        <v>0</v>
      </c>
      <c r="L1937" s="110">
        <v>0</v>
      </c>
      <c r="M1937" s="110">
        <v>0</v>
      </c>
      <c r="N1937" s="110">
        <v>0</v>
      </c>
    </row>
    <row r="1938" spans="1:14" x14ac:dyDescent="0.25">
      <c r="A1938">
        <v>340180</v>
      </c>
      <c r="B1938" t="s">
        <v>5527</v>
      </c>
      <c r="C1938">
        <v>21</v>
      </c>
      <c r="D1938" t="s">
        <v>2386</v>
      </c>
      <c r="E1938" t="s">
        <v>8126</v>
      </c>
      <c r="F1938" t="s">
        <v>8127</v>
      </c>
      <c r="G1938" t="s">
        <v>96</v>
      </c>
      <c r="H1938" t="s">
        <v>8128</v>
      </c>
      <c r="I1938" s="110">
        <v>0</v>
      </c>
      <c r="J1938" s="110">
        <v>0</v>
      </c>
      <c r="K1938" s="110">
        <v>0</v>
      </c>
      <c r="L1938" s="110">
        <v>0</v>
      </c>
      <c r="M1938" s="110">
        <v>0</v>
      </c>
      <c r="N1938" s="110">
        <v>0</v>
      </c>
    </row>
    <row r="1939" spans="1:14" x14ac:dyDescent="0.25">
      <c r="A1939">
        <v>340186</v>
      </c>
      <c r="B1939" t="s">
        <v>5527</v>
      </c>
      <c r="C1939">
        <v>21</v>
      </c>
      <c r="D1939" t="s">
        <v>8129</v>
      </c>
      <c r="E1939" t="s">
        <v>8130</v>
      </c>
      <c r="F1939" t="s">
        <v>7713</v>
      </c>
      <c r="G1939" t="s">
        <v>96</v>
      </c>
      <c r="H1939" t="s">
        <v>8131</v>
      </c>
      <c r="I1939" s="110">
        <v>0</v>
      </c>
      <c r="J1939" s="110">
        <v>0</v>
      </c>
      <c r="K1939" s="110">
        <v>0</v>
      </c>
      <c r="L1939" s="110">
        <v>0</v>
      </c>
      <c r="M1939" s="110">
        <v>0</v>
      </c>
      <c r="N1939" s="110">
        <v>0</v>
      </c>
    </row>
    <row r="1940" spans="1:14" x14ac:dyDescent="0.25">
      <c r="A1940">
        <v>340189</v>
      </c>
      <c r="B1940" t="s">
        <v>5527</v>
      </c>
      <c r="C1940">
        <v>21</v>
      </c>
      <c r="D1940" t="s">
        <v>8132</v>
      </c>
      <c r="E1940" t="s">
        <v>8133</v>
      </c>
      <c r="F1940" t="s">
        <v>8134</v>
      </c>
      <c r="G1940" t="s">
        <v>96</v>
      </c>
      <c r="H1940" t="s">
        <v>8135</v>
      </c>
      <c r="I1940" s="110">
        <v>0</v>
      </c>
      <c r="J1940" s="110">
        <v>0</v>
      </c>
      <c r="K1940" s="110">
        <v>0</v>
      </c>
      <c r="L1940" s="110">
        <v>0</v>
      </c>
      <c r="M1940" s="110">
        <v>0</v>
      </c>
      <c r="N1940" s="110">
        <v>0</v>
      </c>
    </row>
    <row r="1941" spans="1:14" x14ac:dyDescent="0.25">
      <c r="A1941">
        <v>340195</v>
      </c>
      <c r="B1941" t="s">
        <v>5527</v>
      </c>
      <c r="C1941">
        <v>21</v>
      </c>
      <c r="D1941" t="s">
        <v>7253</v>
      </c>
      <c r="E1941" t="s">
        <v>8136</v>
      </c>
      <c r="F1941" t="s">
        <v>8137</v>
      </c>
      <c r="G1941" t="s">
        <v>96</v>
      </c>
      <c r="H1941" t="s">
        <v>8138</v>
      </c>
      <c r="I1941" s="110">
        <v>0</v>
      </c>
      <c r="J1941" s="110">
        <v>0</v>
      </c>
      <c r="K1941" s="110">
        <v>0</v>
      </c>
      <c r="L1941" s="110">
        <v>0</v>
      </c>
      <c r="M1941" s="110">
        <v>0</v>
      </c>
      <c r="N1941" s="110">
        <v>0</v>
      </c>
    </row>
    <row r="1942" spans="1:14" x14ac:dyDescent="0.25">
      <c r="A1942">
        <v>340059</v>
      </c>
      <c r="B1942" t="s">
        <v>5527</v>
      </c>
      <c r="C1942">
        <v>21</v>
      </c>
      <c r="D1942" t="s">
        <v>2358</v>
      </c>
      <c r="E1942" t="s">
        <v>2359</v>
      </c>
      <c r="F1942" t="s">
        <v>1954</v>
      </c>
      <c r="G1942" t="s">
        <v>96</v>
      </c>
      <c r="H1942" t="s">
        <v>448</v>
      </c>
      <c r="I1942" s="110">
        <v>0</v>
      </c>
      <c r="J1942" s="110">
        <v>0</v>
      </c>
      <c r="K1942" s="110">
        <v>254</v>
      </c>
      <c r="L1942" s="110">
        <v>137</v>
      </c>
      <c r="M1942" s="110">
        <v>0</v>
      </c>
      <c r="N1942" s="110">
        <v>0</v>
      </c>
    </row>
    <row r="1943" spans="1:14" x14ac:dyDescent="0.25">
      <c r="A1943">
        <v>340204</v>
      </c>
      <c r="B1943" t="s">
        <v>5527</v>
      </c>
      <c r="C1943">
        <v>21</v>
      </c>
      <c r="D1943" t="s">
        <v>8139</v>
      </c>
      <c r="E1943" t="s">
        <v>8140</v>
      </c>
      <c r="F1943" t="s">
        <v>8141</v>
      </c>
      <c r="G1943" t="s">
        <v>96</v>
      </c>
      <c r="H1943" t="s">
        <v>8142</v>
      </c>
      <c r="I1943" s="110">
        <v>0</v>
      </c>
      <c r="J1943" s="110">
        <v>0</v>
      </c>
      <c r="K1943" s="110">
        <v>0</v>
      </c>
      <c r="L1943" s="110">
        <v>0</v>
      </c>
      <c r="M1943" s="110">
        <v>0</v>
      </c>
      <c r="N1943" s="110">
        <v>0</v>
      </c>
    </row>
    <row r="1944" spans="1:14" x14ac:dyDescent="0.25">
      <c r="A1944">
        <v>340205</v>
      </c>
      <c r="B1944" t="s">
        <v>5527</v>
      </c>
      <c r="C1944">
        <v>21</v>
      </c>
      <c r="D1944" t="s">
        <v>1185</v>
      </c>
      <c r="E1944" t="s">
        <v>8143</v>
      </c>
      <c r="F1944" t="s">
        <v>2447</v>
      </c>
      <c r="G1944" t="s">
        <v>96</v>
      </c>
      <c r="H1944" t="s">
        <v>8144</v>
      </c>
      <c r="I1944" s="110">
        <v>0</v>
      </c>
      <c r="J1944" s="110">
        <v>0</v>
      </c>
      <c r="K1944" s="110">
        <v>0</v>
      </c>
      <c r="L1944" s="110">
        <v>0</v>
      </c>
      <c r="M1944" s="110">
        <v>0</v>
      </c>
      <c r="N1944" s="110">
        <v>0</v>
      </c>
    </row>
    <row r="1945" spans="1:14" x14ac:dyDescent="0.25">
      <c r="A1945">
        <v>340064</v>
      </c>
      <c r="B1945" t="s">
        <v>5527</v>
      </c>
      <c r="C1945">
        <v>21</v>
      </c>
      <c r="D1945" t="s">
        <v>501</v>
      </c>
      <c r="E1945" t="s">
        <v>8145</v>
      </c>
      <c r="F1945" t="s">
        <v>5001</v>
      </c>
      <c r="G1945" t="s">
        <v>96</v>
      </c>
      <c r="H1945" t="s">
        <v>8146</v>
      </c>
      <c r="I1945" s="110">
        <v>0</v>
      </c>
      <c r="J1945" s="110">
        <v>0</v>
      </c>
      <c r="K1945" s="110">
        <v>0</v>
      </c>
      <c r="L1945" s="110">
        <v>0</v>
      </c>
      <c r="M1945" s="110">
        <v>0</v>
      </c>
      <c r="N1945" s="110">
        <v>0</v>
      </c>
    </row>
    <row r="1946" spans="1:14" x14ac:dyDescent="0.25">
      <c r="A1946">
        <v>340206</v>
      </c>
      <c r="B1946" t="s">
        <v>5527</v>
      </c>
      <c r="C1946">
        <v>21</v>
      </c>
      <c r="D1946" t="s">
        <v>8147</v>
      </c>
      <c r="E1946" t="s">
        <v>8148</v>
      </c>
      <c r="F1946" t="s">
        <v>2447</v>
      </c>
      <c r="G1946" t="s">
        <v>96</v>
      </c>
      <c r="H1946" t="s">
        <v>8149</v>
      </c>
      <c r="I1946" s="110">
        <v>0</v>
      </c>
      <c r="J1946" s="110">
        <v>0</v>
      </c>
      <c r="K1946" s="110">
        <v>0</v>
      </c>
      <c r="L1946" s="110">
        <v>0</v>
      </c>
      <c r="M1946" s="110">
        <v>0</v>
      </c>
      <c r="N1946" s="110">
        <v>0</v>
      </c>
    </row>
    <row r="1947" spans="1:14" x14ac:dyDescent="0.25">
      <c r="A1947">
        <v>340215</v>
      </c>
      <c r="B1947" t="s">
        <v>5527</v>
      </c>
      <c r="C1947">
        <v>21</v>
      </c>
      <c r="D1947" t="s">
        <v>8150</v>
      </c>
      <c r="E1947" t="s">
        <v>7218</v>
      </c>
      <c r="F1947" t="s">
        <v>8151</v>
      </c>
      <c r="G1947" t="s">
        <v>96</v>
      </c>
      <c r="H1947" t="s">
        <v>8152</v>
      </c>
      <c r="I1947" s="110">
        <v>0</v>
      </c>
      <c r="J1947" s="110">
        <v>0</v>
      </c>
      <c r="K1947" s="110">
        <v>0</v>
      </c>
      <c r="L1947" s="110">
        <v>0</v>
      </c>
      <c r="M1947" s="110">
        <v>0</v>
      </c>
      <c r="N1947" s="110">
        <v>0</v>
      </c>
    </row>
    <row r="1948" spans="1:14" x14ac:dyDescent="0.25">
      <c r="A1948">
        <v>340068</v>
      </c>
      <c r="B1948" t="s">
        <v>5527</v>
      </c>
      <c r="C1948">
        <v>21</v>
      </c>
      <c r="D1948" t="s">
        <v>2360</v>
      </c>
      <c r="E1948" t="s">
        <v>2361</v>
      </c>
      <c r="F1948" t="s">
        <v>2362</v>
      </c>
      <c r="G1948" t="s">
        <v>96</v>
      </c>
      <c r="H1948" t="s">
        <v>2363</v>
      </c>
      <c r="I1948" s="110">
        <v>400</v>
      </c>
      <c r="J1948" s="110">
        <v>75</v>
      </c>
      <c r="K1948" s="110">
        <v>0</v>
      </c>
      <c r="L1948" s="110">
        <v>0</v>
      </c>
      <c r="M1948" s="110">
        <v>381</v>
      </c>
      <c r="N1948" s="110">
        <v>651</v>
      </c>
    </row>
    <row r="1949" spans="1:14" x14ac:dyDescent="0.25">
      <c r="A1949">
        <v>340216</v>
      </c>
      <c r="B1949" t="s">
        <v>5527</v>
      </c>
      <c r="C1949">
        <v>21</v>
      </c>
      <c r="D1949" t="s">
        <v>8153</v>
      </c>
      <c r="E1949" t="s">
        <v>8154</v>
      </c>
      <c r="F1949" t="s">
        <v>7713</v>
      </c>
      <c r="G1949" t="s">
        <v>96</v>
      </c>
      <c r="H1949" t="s">
        <v>8155</v>
      </c>
      <c r="I1949" s="110">
        <v>0</v>
      </c>
      <c r="J1949" s="110">
        <v>0</v>
      </c>
      <c r="K1949" s="110">
        <v>0</v>
      </c>
      <c r="L1949" s="110">
        <v>0</v>
      </c>
      <c r="M1949" s="110">
        <v>0</v>
      </c>
      <c r="N1949" s="110">
        <v>0</v>
      </c>
    </row>
    <row r="1950" spans="1:14" x14ac:dyDescent="0.25">
      <c r="A1950">
        <v>340217</v>
      </c>
      <c r="B1950" t="s">
        <v>5527</v>
      </c>
      <c r="C1950">
        <v>21</v>
      </c>
      <c r="D1950" t="s">
        <v>8156</v>
      </c>
      <c r="E1950" t="s">
        <v>8157</v>
      </c>
      <c r="F1950" t="s">
        <v>7713</v>
      </c>
      <c r="G1950" t="s">
        <v>96</v>
      </c>
      <c r="H1950" t="s">
        <v>8158</v>
      </c>
      <c r="I1950" s="110">
        <v>0</v>
      </c>
      <c r="J1950" s="110">
        <v>0</v>
      </c>
      <c r="K1950" s="110">
        <v>0</v>
      </c>
      <c r="L1950" s="110">
        <v>0</v>
      </c>
      <c r="M1950" s="110">
        <v>0</v>
      </c>
      <c r="N1950" s="110">
        <v>0</v>
      </c>
    </row>
    <row r="1951" spans="1:14" x14ac:dyDescent="0.25">
      <c r="A1951">
        <v>340071</v>
      </c>
      <c r="B1951" t="s">
        <v>5527</v>
      </c>
      <c r="C1951">
        <v>21</v>
      </c>
      <c r="D1951" t="s">
        <v>8159</v>
      </c>
      <c r="E1951" t="s">
        <v>8160</v>
      </c>
      <c r="F1951" t="s">
        <v>2365</v>
      </c>
      <c r="G1951" t="s">
        <v>96</v>
      </c>
      <c r="H1951" t="s">
        <v>8161</v>
      </c>
      <c r="I1951" s="110">
        <v>200</v>
      </c>
      <c r="J1951" s="110">
        <v>0</v>
      </c>
      <c r="K1951" s="110">
        <v>0</v>
      </c>
      <c r="L1951" s="110">
        <v>0</v>
      </c>
      <c r="M1951" s="110">
        <v>0</v>
      </c>
      <c r="N1951" s="110">
        <v>0</v>
      </c>
    </row>
    <row r="1952" spans="1:14" x14ac:dyDescent="0.25">
      <c r="A1952">
        <v>340072</v>
      </c>
      <c r="B1952" t="s">
        <v>5527</v>
      </c>
      <c r="C1952">
        <v>21</v>
      </c>
      <c r="D1952" t="s">
        <v>2364</v>
      </c>
      <c r="E1952" t="s">
        <v>798</v>
      </c>
      <c r="F1952" t="s">
        <v>2365</v>
      </c>
      <c r="G1952" t="s">
        <v>96</v>
      </c>
      <c r="H1952" t="s">
        <v>2366</v>
      </c>
      <c r="I1952" s="110">
        <v>0</v>
      </c>
      <c r="J1952" s="110">
        <v>150</v>
      </c>
      <c r="K1952" s="110">
        <v>100</v>
      </c>
      <c r="L1952" s="110">
        <v>0</v>
      </c>
      <c r="M1952" s="110">
        <v>0</v>
      </c>
      <c r="N1952" s="110">
        <v>0</v>
      </c>
    </row>
    <row r="1953" spans="1:14" x14ac:dyDescent="0.25">
      <c r="A1953">
        <v>340073</v>
      </c>
      <c r="B1953" t="s">
        <v>5527</v>
      </c>
      <c r="C1953">
        <v>21</v>
      </c>
      <c r="D1953" t="s">
        <v>2367</v>
      </c>
      <c r="E1953" t="s">
        <v>2368</v>
      </c>
      <c r="F1953" t="s">
        <v>2369</v>
      </c>
      <c r="G1953" t="s">
        <v>96</v>
      </c>
      <c r="H1953" t="s">
        <v>2370</v>
      </c>
      <c r="I1953" s="110">
        <v>2620</v>
      </c>
      <c r="J1953" s="110">
        <v>196.59</v>
      </c>
      <c r="K1953" s="110">
        <v>665</v>
      </c>
      <c r="L1953" s="110">
        <v>0</v>
      </c>
      <c r="M1953" s="110">
        <v>0</v>
      </c>
      <c r="N1953" s="110">
        <v>0</v>
      </c>
    </row>
    <row r="1954" spans="1:14" x14ac:dyDescent="0.25">
      <c r="A1954">
        <v>340074</v>
      </c>
      <c r="B1954" t="s">
        <v>5527</v>
      </c>
      <c r="C1954">
        <v>21</v>
      </c>
      <c r="D1954" t="s">
        <v>8162</v>
      </c>
      <c r="E1954" t="s">
        <v>8163</v>
      </c>
      <c r="F1954" t="s">
        <v>2369</v>
      </c>
      <c r="G1954" t="s">
        <v>96</v>
      </c>
      <c r="H1954" t="s">
        <v>8164</v>
      </c>
      <c r="I1954" s="110">
        <v>0</v>
      </c>
      <c r="J1954" s="110">
        <v>0</v>
      </c>
      <c r="K1954" s="110">
        <v>0</v>
      </c>
      <c r="L1954" s="110">
        <v>0</v>
      </c>
      <c r="M1954" s="110">
        <v>0</v>
      </c>
      <c r="N1954" s="110">
        <v>0</v>
      </c>
    </row>
    <row r="1955" spans="1:14" x14ac:dyDescent="0.25">
      <c r="A1955">
        <v>340075</v>
      </c>
      <c r="B1955" t="s">
        <v>5527</v>
      </c>
      <c r="C1955">
        <v>21</v>
      </c>
      <c r="D1955" t="s">
        <v>8165</v>
      </c>
      <c r="E1955" t="s">
        <v>8166</v>
      </c>
      <c r="F1955" t="s">
        <v>2369</v>
      </c>
      <c r="G1955" t="s">
        <v>96</v>
      </c>
      <c r="H1955" t="s">
        <v>8167</v>
      </c>
      <c r="I1955" s="110">
        <v>0</v>
      </c>
      <c r="J1955" s="110">
        <v>0</v>
      </c>
      <c r="K1955" s="110">
        <v>0</v>
      </c>
      <c r="L1955" s="110">
        <v>0</v>
      </c>
      <c r="M1955" s="110">
        <v>0</v>
      </c>
      <c r="N1955" s="110">
        <v>0</v>
      </c>
    </row>
    <row r="1956" spans="1:14" x14ac:dyDescent="0.25">
      <c r="A1956">
        <v>340218</v>
      </c>
      <c r="B1956" t="s">
        <v>5527</v>
      </c>
      <c r="C1956">
        <v>21</v>
      </c>
      <c r="D1956" t="s">
        <v>7581</v>
      </c>
      <c r="E1956" t="s">
        <v>8168</v>
      </c>
      <c r="F1956" t="s">
        <v>7713</v>
      </c>
      <c r="G1956" t="s">
        <v>96</v>
      </c>
      <c r="H1956" t="s">
        <v>8169</v>
      </c>
      <c r="I1956" s="110">
        <v>0</v>
      </c>
      <c r="J1956" s="110">
        <v>0</v>
      </c>
      <c r="K1956" s="110">
        <v>0</v>
      </c>
      <c r="L1956" s="110">
        <v>0</v>
      </c>
      <c r="M1956" s="110">
        <v>0</v>
      </c>
      <c r="N1956" s="110">
        <v>0</v>
      </c>
    </row>
    <row r="1957" spans="1:14" x14ac:dyDescent="0.25">
      <c r="A1957">
        <v>340079</v>
      </c>
      <c r="B1957" t="s">
        <v>5527</v>
      </c>
      <c r="C1957">
        <v>21</v>
      </c>
      <c r="D1957" t="s">
        <v>2371</v>
      </c>
      <c r="E1957" t="s">
        <v>1537</v>
      </c>
      <c r="F1957" t="s">
        <v>2372</v>
      </c>
      <c r="G1957" t="s">
        <v>96</v>
      </c>
      <c r="H1957" t="s">
        <v>398</v>
      </c>
      <c r="I1957" s="110">
        <v>0</v>
      </c>
      <c r="J1957" s="110">
        <v>0</v>
      </c>
      <c r="K1957" s="110">
        <v>100</v>
      </c>
      <c r="L1957" s="110">
        <v>0</v>
      </c>
      <c r="M1957" s="110">
        <v>100</v>
      </c>
      <c r="N1957" s="110">
        <v>100</v>
      </c>
    </row>
    <row r="1958" spans="1:14" x14ac:dyDescent="0.25">
      <c r="A1958">
        <v>340080</v>
      </c>
      <c r="B1958" t="s">
        <v>5527</v>
      </c>
      <c r="C1958">
        <v>21</v>
      </c>
      <c r="D1958" t="s">
        <v>2373</v>
      </c>
      <c r="E1958" t="s">
        <v>2374</v>
      </c>
      <c r="F1958" t="s">
        <v>2372</v>
      </c>
      <c r="G1958" t="s">
        <v>96</v>
      </c>
      <c r="H1958" t="s">
        <v>2375</v>
      </c>
      <c r="I1958" s="110">
        <v>1833.37</v>
      </c>
      <c r="J1958" s="110">
        <v>0</v>
      </c>
      <c r="K1958" s="110">
        <v>209</v>
      </c>
      <c r="L1958" s="110">
        <v>104</v>
      </c>
      <c r="M1958" s="110">
        <v>0</v>
      </c>
      <c r="N1958" s="110">
        <v>169</v>
      </c>
    </row>
    <row r="1959" spans="1:14" x14ac:dyDescent="0.25">
      <c r="A1959">
        <v>340220</v>
      </c>
      <c r="B1959" t="s">
        <v>5527</v>
      </c>
      <c r="C1959">
        <v>21</v>
      </c>
      <c r="D1959" t="s">
        <v>8170</v>
      </c>
      <c r="E1959" t="s">
        <v>8171</v>
      </c>
      <c r="F1959" t="s">
        <v>1724</v>
      </c>
      <c r="G1959" t="s">
        <v>96</v>
      </c>
      <c r="H1959" t="s">
        <v>8172</v>
      </c>
      <c r="I1959" s="110">
        <v>0</v>
      </c>
      <c r="J1959" s="110">
        <v>0</v>
      </c>
      <c r="K1959" s="110">
        <v>0</v>
      </c>
      <c r="L1959" s="110">
        <v>0</v>
      </c>
      <c r="M1959" s="110">
        <v>0</v>
      </c>
      <c r="N1959" s="110">
        <v>0</v>
      </c>
    </row>
    <row r="1960" spans="1:14" x14ac:dyDescent="0.25">
      <c r="A1960">
        <v>340084</v>
      </c>
      <c r="B1960" t="s">
        <v>5527</v>
      </c>
      <c r="C1960">
        <v>21</v>
      </c>
      <c r="D1960" t="s">
        <v>501</v>
      </c>
      <c r="E1960" t="s">
        <v>8173</v>
      </c>
      <c r="F1960" t="s">
        <v>2376</v>
      </c>
      <c r="G1960" t="s">
        <v>96</v>
      </c>
      <c r="H1960" t="s">
        <v>8174</v>
      </c>
      <c r="I1960" s="110">
        <v>600</v>
      </c>
      <c r="J1960" s="110">
        <v>0</v>
      </c>
      <c r="K1960" s="110">
        <v>270</v>
      </c>
      <c r="L1960" s="110">
        <v>195</v>
      </c>
      <c r="M1960" s="110">
        <v>25</v>
      </c>
      <c r="N1960" s="110">
        <v>321</v>
      </c>
    </row>
    <row r="1961" spans="1:14" x14ac:dyDescent="0.25">
      <c r="A1961">
        <v>340223</v>
      </c>
      <c r="B1961" t="s">
        <v>5527</v>
      </c>
      <c r="C1961">
        <v>21</v>
      </c>
      <c r="D1961" t="s">
        <v>8175</v>
      </c>
      <c r="E1961" t="s">
        <v>8176</v>
      </c>
      <c r="F1961" t="s">
        <v>8177</v>
      </c>
      <c r="G1961" t="s">
        <v>96</v>
      </c>
      <c r="H1961" t="s">
        <v>8178</v>
      </c>
      <c r="I1961" s="110">
        <v>0</v>
      </c>
      <c r="J1961" s="110">
        <v>0</v>
      </c>
      <c r="K1961" s="110">
        <v>0</v>
      </c>
      <c r="L1961" s="110">
        <v>0</v>
      </c>
      <c r="M1961" s="110">
        <v>0</v>
      </c>
      <c r="N1961" s="110">
        <v>0</v>
      </c>
    </row>
    <row r="1962" spans="1:14" x14ac:dyDescent="0.25">
      <c r="A1962">
        <v>340224</v>
      </c>
      <c r="B1962" t="s">
        <v>5527</v>
      </c>
      <c r="C1962">
        <v>21</v>
      </c>
      <c r="D1962" t="s">
        <v>517</v>
      </c>
      <c r="E1962" t="s">
        <v>8179</v>
      </c>
      <c r="F1962" t="s">
        <v>8180</v>
      </c>
      <c r="G1962" t="s">
        <v>96</v>
      </c>
      <c r="H1962" t="s">
        <v>8181</v>
      </c>
      <c r="I1962" s="110">
        <v>0</v>
      </c>
      <c r="J1962" s="110">
        <v>0</v>
      </c>
      <c r="K1962" s="110">
        <v>0</v>
      </c>
      <c r="L1962" s="110">
        <v>0</v>
      </c>
      <c r="M1962" s="110">
        <v>0</v>
      </c>
      <c r="N1962" s="110">
        <v>0</v>
      </c>
    </row>
    <row r="1963" spans="1:14" x14ac:dyDescent="0.25">
      <c r="A1963">
        <v>340225</v>
      </c>
      <c r="B1963" t="s">
        <v>5527</v>
      </c>
      <c r="C1963">
        <v>21</v>
      </c>
      <c r="D1963" t="s">
        <v>8182</v>
      </c>
      <c r="E1963" t="s">
        <v>7086</v>
      </c>
      <c r="F1963" t="s">
        <v>855</v>
      </c>
      <c r="G1963" t="s">
        <v>96</v>
      </c>
      <c r="H1963" t="s">
        <v>8183</v>
      </c>
      <c r="I1963" s="110">
        <v>0</v>
      </c>
      <c r="J1963" s="110">
        <v>0</v>
      </c>
      <c r="K1963" s="110">
        <v>0</v>
      </c>
      <c r="L1963" s="110">
        <v>0</v>
      </c>
      <c r="M1963" s="110">
        <v>0</v>
      </c>
      <c r="N1963" s="110">
        <v>0</v>
      </c>
    </row>
    <row r="1964" spans="1:14" x14ac:dyDescent="0.25">
      <c r="A1964">
        <v>340088</v>
      </c>
      <c r="B1964" t="s">
        <v>5527</v>
      </c>
      <c r="C1964">
        <v>21</v>
      </c>
      <c r="D1964" t="s">
        <v>8184</v>
      </c>
      <c r="E1964" t="s">
        <v>8185</v>
      </c>
      <c r="F1964" t="s">
        <v>8186</v>
      </c>
      <c r="G1964" t="s">
        <v>96</v>
      </c>
      <c r="H1964" t="s">
        <v>8187</v>
      </c>
      <c r="I1964" s="110">
        <v>4000</v>
      </c>
      <c r="J1964" s="110">
        <v>0</v>
      </c>
      <c r="K1964" s="110">
        <v>0</v>
      </c>
      <c r="L1964" s="110">
        <v>0</v>
      </c>
      <c r="M1964" s="110">
        <v>0</v>
      </c>
      <c r="N1964" s="110">
        <v>0</v>
      </c>
    </row>
    <row r="1965" spans="1:14" x14ac:dyDescent="0.25">
      <c r="A1965">
        <v>340089</v>
      </c>
      <c r="B1965" t="s">
        <v>5527</v>
      </c>
      <c r="C1965">
        <v>21</v>
      </c>
      <c r="D1965" t="s">
        <v>2377</v>
      </c>
      <c r="E1965" t="s">
        <v>1345</v>
      </c>
      <c r="F1965" t="s">
        <v>2378</v>
      </c>
      <c r="G1965" t="s">
        <v>96</v>
      </c>
      <c r="H1965" t="s">
        <v>2379</v>
      </c>
      <c r="I1965" s="110">
        <v>900</v>
      </c>
      <c r="J1965" s="110">
        <v>0</v>
      </c>
      <c r="K1965" s="110">
        <v>0</v>
      </c>
      <c r="L1965" s="110">
        <v>0</v>
      </c>
      <c r="M1965" s="110">
        <v>0</v>
      </c>
      <c r="N1965" s="110">
        <v>0</v>
      </c>
    </row>
    <row r="1966" spans="1:14" x14ac:dyDescent="0.25">
      <c r="A1966">
        <v>340226</v>
      </c>
      <c r="B1966" t="s">
        <v>5527</v>
      </c>
      <c r="C1966">
        <v>21</v>
      </c>
      <c r="D1966" t="s">
        <v>8188</v>
      </c>
      <c r="E1966" t="s">
        <v>547</v>
      </c>
      <c r="F1966" t="s">
        <v>855</v>
      </c>
      <c r="G1966" t="s">
        <v>96</v>
      </c>
      <c r="H1966" t="s">
        <v>8189</v>
      </c>
      <c r="I1966" s="110">
        <v>0</v>
      </c>
      <c r="J1966" s="110">
        <v>0</v>
      </c>
      <c r="K1966" s="110">
        <v>0</v>
      </c>
      <c r="L1966" s="110">
        <v>0</v>
      </c>
      <c r="M1966" s="110">
        <v>0</v>
      </c>
      <c r="N1966" s="110">
        <v>0</v>
      </c>
    </row>
    <row r="1967" spans="1:14" x14ac:dyDescent="0.25">
      <c r="A1967">
        <v>340227</v>
      </c>
      <c r="B1967" t="s">
        <v>5527</v>
      </c>
      <c r="C1967">
        <v>21</v>
      </c>
      <c r="D1967" t="s">
        <v>3562</v>
      </c>
      <c r="E1967" t="s">
        <v>8190</v>
      </c>
      <c r="F1967" t="s">
        <v>855</v>
      </c>
      <c r="G1967" t="s">
        <v>96</v>
      </c>
      <c r="H1967" t="s">
        <v>8191</v>
      </c>
      <c r="I1967" s="110">
        <v>0</v>
      </c>
      <c r="J1967" s="110">
        <v>0</v>
      </c>
      <c r="K1967" s="110">
        <v>0</v>
      </c>
      <c r="L1967" s="110">
        <v>0</v>
      </c>
      <c r="M1967" s="110">
        <v>0</v>
      </c>
      <c r="N1967" s="110">
        <v>0</v>
      </c>
    </row>
    <row r="1968" spans="1:14" x14ac:dyDescent="0.25">
      <c r="A1968">
        <v>340094</v>
      </c>
      <c r="B1968" t="s">
        <v>5527</v>
      </c>
      <c r="C1968">
        <v>21</v>
      </c>
      <c r="D1968" t="s">
        <v>8192</v>
      </c>
      <c r="E1968" t="s">
        <v>8193</v>
      </c>
      <c r="F1968" t="s">
        <v>2447</v>
      </c>
      <c r="G1968" t="s">
        <v>96</v>
      </c>
      <c r="H1968" t="s">
        <v>8194</v>
      </c>
      <c r="I1968" s="110">
        <v>80</v>
      </c>
      <c r="J1968" s="110">
        <v>0</v>
      </c>
      <c r="K1968" s="110">
        <v>0</v>
      </c>
      <c r="L1968" s="110">
        <v>0</v>
      </c>
      <c r="M1968" s="110">
        <v>0</v>
      </c>
      <c r="N1968" s="110">
        <v>0</v>
      </c>
    </row>
    <row r="1969" spans="1:14" x14ac:dyDescent="0.25">
      <c r="A1969">
        <v>340095</v>
      </c>
      <c r="B1969" t="s">
        <v>5527</v>
      </c>
      <c r="C1969">
        <v>21</v>
      </c>
      <c r="D1969" t="s">
        <v>8195</v>
      </c>
      <c r="E1969" t="s">
        <v>642</v>
      </c>
      <c r="F1969" t="s">
        <v>7957</v>
      </c>
      <c r="G1969" t="s">
        <v>96</v>
      </c>
      <c r="H1969" t="s">
        <v>8196</v>
      </c>
      <c r="I1969" s="110">
        <v>0</v>
      </c>
      <c r="J1969" s="110">
        <v>0</v>
      </c>
      <c r="K1969" s="110">
        <v>0</v>
      </c>
      <c r="L1969" s="110">
        <v>0</v>
      </c>
      <c r="M1969" s="110">
        <v>0</v>
      </c>
      <c r="N1969" s="110">
        <v>0</v>
      </c>
    </row>
    <row r="1970" spans="1:14" x14ac:dyDescent="0.25">
      <c r="A1970">
        <v>340234</v>
      </c>
      <c r="B1970" t="s">
        <v>5527</v>
      </c>
      <c r="C1970">
        <v>21</v>
      </c>
      <c r="D1970" t="s">
        <v>8197</v>
      </c>
      <c r="E1970" t="s">
        <v>3904</v>
      </c>
      <c r="F1970" t="s">
        <v>2476</v>
      </c>
      <c r="G1970" t="s">
        <v>96</v>
      </c>
      <c r="H1970" t="s">
        <v>8198</v>
      </c>
      <c r="I1970" s="110">
        <v>0</v>
      </c>
      <c r="J1970" s="110">
        <v>0</v>
      </c>
      <c r="K1970" s="110">
        <v>0</v>
      </c>
      <c r="L1970" s="110">
        <v>0</v>
      </c>
      <c r="M1970" s="110">
        <v>0</v>
      </c>
      <c r="N1970" s="110">
        <v>0</v>
      </c>
    </row>
    <row r="1971" spans="1:14" x14ac:dyDescent="0.25">
      <c r="A1971">
        <v>340242</v>
      </c>
      <c r="B1971" t="s">
        <v>5527</v>
      </c>
      <c r="C1971">
        <v>21</v>
      </c>
      <c r="D1971" t="s">
        <v>8199</v>
      </c>
      <c r="E1971" t="s">
        <v>8200</v>
      </c>
      <c r="F1971" t="s">
        <v>8201</v>
      </c>
      <c r="G1971" t="s">
        <v>96</v>
      </c>
      <c r="H1971" t="s">
        <v>8202</v>
      </c>
      <c r="I1971" s="110">
        <v>0</v>
      </c>
      <c r="J1971" s="110">
        <v>0</v>
      </c>
      <c r="K1971" s="110">
        <v>0</v>
      </c>
      <c r="L1971" s="110">
        <v>0</v>
      </c>
      <c r="M1971" s="110">
        <v>0</v>
      </c>
      <c r="N1971" s="110">
        <v>0</v>
      </c>
    </row>
    <row r="1972" spans="1:14" x14ac:dyDescent="0.25">
      <c r="A1972">
        <v>340098</v>
      </c>
      <c r="B1972" t="s">
        <v>5527</v>
      </c>
      <c r="C1972">
        <v>21</v>
      </c>
      <c r="D1972" t="s">
        <v>8203</v>
      </c>
      <c r="E1972" t="s">
        <v>8204</v>
      </c>
      <c r="F1972" t="s">
        <v>8205</v>
      </c>
      <c r="G1972" t="s">
        <v>96</v>
      </c>
      <c r="H1972" t="s">
        <v>8206</v>
      </c>
      <c r="I1972" s="110">
        <v>0</v>
      </c>
      <c r="J1972" s="110">
        <v>0</v>
      </c>
      <c r="K1972" s="110">
        <v>0</v>
      </c>
      <c r="L1972" s="110">
        <v>0</v>
      </c>
      <c r="M1972" s="110">
        <v>0</v>
      </c>
      <c r="N1972" s="110">
        <v>0</v>
      </c>
    </row>
    <row r="1973" spans="1:14" x14ac:dyDescent="0.25">
      <c r="A1973">
        <v>340243</v>
      </c>
      <c r="B1973" t="s">
        <v>5527</v>
      </c>
      <c r="C1973">
        <v>21</v>
      </c>
      <c r="D1973" t="s">
        <v>8078</v>
      </c>
      <c r="E1973" t="s">
        <v>8207</v>
      </c>
      <c r="F1973" t="s">
        <v>8208</v>
      </c>
      <c r="G1973" t="s">
        <v>96</v>
      </c>
      <c r="H1973" t="s">
        <v>8209</v>
      </c>
      <c r="I1973" s="110">
        <v>0</v>
      </c>
      <c r="J1973" s="110">
        <v>0</v>
      </c>
      <c r="K1973" s="110">
        <v>0</v>
      </c>
      <c r="L1973" s="110">
        <v>0</v>
      </c>
      <c r="M1973" s="110">
        <v>0</v>
      </c>
      <c r="N1973" s="110">
        <v>0</v>
      </c>
    </row>
    <row r="1974" spans="1:14" x14ac:dyDescent="0.25">
      <c r="A1974">
        <v>340101</v>
      </c>
      <c r="B1974" t="s">
        <v>5527</v>
      </c>
      <c r="C1974">
        <v>21</v>
      </c>
      <c r="D1974" t="s">
        <v>501</v>
      </c>
      <c r="E1974" t="s">
        <v>2380</v>
      </c>
      <c r="F1974" t="s">
        <v>2381</v>
      </c>
      <c r="G1974" t="s">
        <v>96</v>
      </c>
      <c r="H1974" t="s">
        <v>2382</v>
      </c>
      <c r="I1974" s="110">
        <v>1000</v>
      </c>
      <c r="J1974" s="110">
        <v>119.86</v>
      </c>
      <c r="K1974" s="110">
        <v>0</v>
      </c>
      <c r="L1974" s="110">
        <v>84</v>
      </c>
      <c r="M1974" s="110">
        <v>0</v>
      </c>
      <c r="N1974" s="110">
        <v>82</v>
      </c>
    </row>
    <row r="1975" spans="1:14" x14ac:dyDescent="0.25">
      <c r="A1975">
        <v>340244</v>
      </c>
      <c r="B1975" t="s">
        <v>5527</v>
      </c>
      <c r="C1975">
        <v>21</v>
      </c>
      <c r="D1975" t="s">
        <v>8210</v>
      </c>
      <c r="E1975" t="s">
        <v>8211</v>
      </c>
      <c r="F1975" t="s">
        <v>8208</v>
      </c>
      <c r="G1975" t="s">
        <v>96</v>
      </c>
      <c r="H1975" t="s">
        <v>8209</v>
      </c>
      <c r="I1975" s="110">
        <v>0</v>
      </c>
      <c r="J1975" s="110">
        <v>0</v>
      </c>
      <c r="K1975" s="110">
        <v>0</v>
      </c>
      <c r="L1975" s="110">
        <v>0</v>
      </c>
      <c r="M1975" s="110">
        <v>0</v>
      </c>
      <c r="N1975" s="110">
        <v>0</v>
      </c>
    </row>
    <row r="1976" spans="1:14" x14ac:dyDescent="0.25">
      <c r="A1976">
        <v>340103</v>
      </c>
      <c r="B1976" t="s">
        <v>5527</v>
      </c>
      <c r="C1976">
        <v>21</v>
      </c>
      <c r="D1976" t="s">
        <v>501</v>
      </c>
      <c r="E1976" t="s">
        <v>2383</v>
      </c>
      <c r="F1976" t="s">
        <v>2384</v>
      </c>
      <c r="G1976" t="s">
        <v>96</v>
      </c>
      <c r="H1976" t="s">
        <v>2385</v>
      </c>
      <c r="I1976" s="110">
        <v>0</v>
      </c>
      <c r="J1976" s="110">
        <v>0</v>
      </c>
      <c r="K1976" s="110">
        <v>880</v>
      </c>
      <c r="L1976" s="110">
        <v>755</v>
      </c>
      <c r="M1976" s="110">
        <v>0</v>
      </c>
      <c r="N1976" s="110">
        <v>0</v>
      </c>
    </row>
    <row r="1977" spans="1:14" x14ac:dyDescent="0.25">
      <c r="A1977">
        <v>340104</v>
      </c>
      <c r="B1977" t="s">
        <v>5527</v>
      </c>
      <c r="C1977">
        <v>21</v>
      </c>
      <c r="D1977" t="s">
        <v>8212</v>
      </c>
      <c r="E1977" t="s">
        <v>8213</v>
      </c>
      <c r="F1977" t="s">
        <v>8214</v>
      </c>
      <c r="G1977" t="s">
        <v>96</v>
      </c>
      <c r="H1977" t="s">
        <v>8215</v>
      </c>
      <c r="I1977" s="110">
        <v>0</v>
      </c>
      <c r="J1977" s="110">
        <v>0</v>
      </c>
      <c r="K1977" s="110">
        <v>0</v>
      </c>
      <c r="L1977" s="110">
        <v>0</v>
      </c>
      <c r="M1977" s="110">
        <v>0</v>
      </c>
      <c r="N1977" s="110">
        <v>0</v>
      </c>
    </row>
    <row r="1978" spans="1:14" x14ac:dyDescent="0.25">
      <c r="A1978">
        <v>340245</v>
      </c>
      <c r="B1978" t="s">
        <v>5527</v>
      </c>
      <c r="C1978">
        <v>21</v>
      </c>
      <c r="D1978" t="s">
        <v>8216</v>
      </c>
      <c r="E1978" t="s">
        <v>6350</v>
      </c>
      <c r="F1978" t="s">
        <v>8201</v>
      </c>
      <c r="G1978" t="s">
        <v>96</v>
      </c>
      <c r="H1978" t="s">
        <v>8217</v>
      </c>
      <c r="I1978" s="110">
        <v>0</v>
      </c>
      <c r="J1978" s="110">
        <v>0</v>
      </c>
      <c r="K1978" s="110">
        <v>0</v>
      </c>
      <c r="L1978" s="110">
        <v>0</v>
      </c>
      <c r="M1978" s="110">
        <v>0</v>
      </c>
      <c r="N1978" s="110">
        <v>0</v>
      </c>
    </row>
    <row r="1979" spans="1:14" x14ac:dyDescent="0.25">
      <c r="A1979">
        <v>340106</v>
      </c>
      <c r="B1979" t="s">
        <v>5527</v>
      </c>
      <c r="C1979">
        <v>21</v>
      </c>
      <c r="D1979" t="s">
        <v>8218</v>
      </c>
      <c r="E1979" t="s">
        <v>8219</v>
      </c>
      <c r="F1979" t="s">
        <v>8220</v>
      </c>
      <c r="G1979" t="s">
        <v>96</v>
      </c>
      <c r="H1979" t="s">
        <v>8221</v>
      </c>
      <c r="I1979" s="110">
        <v>0</v>
      </c>
      <c r="J1979" s="110">
        <v>0</v>
      </c>
      <c r="K1979" s="110">
        <v>0</v>
      </c>
      <c r="L1979" s="110">
        <v>0</v>
      </c>
      <c r="M1979" s="110">
        <v>0</v>
      </c>
      <c r="N1979" s="110">
        <v>0</v>
      </c>
    </row>
    <row r="1980" spans="1:14" x14ac:dyDescent="0.25">
      <c r="A1980">
        <v>340248</v>
      </c>
      <c r="B1980" t="s">
        <v>5527</v>
      </c>
      <c r="C1980">
        <v>21</v>
      </c>
      <c r="D1980" t="s">
        <v>2386</v>
      </c>
      <c r="E1980" t="s">
        <v>8222</v>
      </c>
      <c r="F1980" t="s">
        <v>8223</v>
      </c>
      <c r="G1980" t="s">
        <v>96</v>
      </c>
      <c r="H1980" t="s">
        <v>8224</v>
      </c>
      <c r="I1980" s="110">
        <v>0</v>
      </c>
      <c r="J1980" s="110">
        <v>0</v>
      </c>
      <c r="K1980" s="110">
        <v>0</v>
      </c>
      <c r="L1980" s="110">
        <v>0</v>
      </c>
      <c r="M1980" s="110">
        <v>0</v>
      </c>
      <c r="N1980" s="110">
        <v>0</v>
      </c>
    </row>
    <row r="1981" spans="1:14" x14ac:dyDescent="0.25">
      <c r="A1981">
        <v>340108</v>
      </c>
      <c r="B1981" t="s">
        <v>5527</v>
      </c>
      <c r="C1981">
        <v>21</v>
      </c>
      <c r="D1981" t="s">
        <v>8225</v>
      </c>
      <c r="E1981" t="s">
        <v>8226</v>
      </c>
      <c r="F1981" t="s">
        <v>2384</v>
      </c>
      <c r="G1981" t="s">
        <v>96</v>
      </c>
      <c r="H1981" t="s">
        <v>8227</v>
      </c>
      <c r="I1981" s="110">
        <v>0</v>
      </c>
      <c r="J1981" s="110">
        <v>0</v>
      </c>
      <c r="K1981" s="110">
        <v>0</v>
      </c>
      <c r="L1981" s="110">
        <v>0</v>
      </c>
      <c r="M1981" s="110">
        <v>0</v>
      </c>
      <c r="N1981" s="110">
        <v>0</v>
      </c>
    </row>
    <row r="1982" spans="1:14" x14ac:dyDescent="0.25">
      <c r="A1982">
        <v>340109</v>
      </c>
      <c r="B1982" t="s">
        <v>5527</v>
      </c>
      <c r="C1982">
        <v>21</v>
      </c>
      <c r="D1982" t="s">
        <v>2386</v>
      </c>
      <c r="E1982" t="s">
        <v>2387</v>
      </c>
      <c r="F1982" t="s">
        <v>2388</v>
      </c>
      <c r="G1982" t="s">
        <v>96</v>
      </c>
      <c r="H1982" t="s">
        <v>2389</v>
      </c>
      <c r="I1982" s="110">
        <v>942.75</v>
      </c>
      <c r="J1982" s="110">
        <v>240</v>
      </c>
      <c r="K1982" s="110">
        <v>396</v>
      </c>
      <c r="L1982" s="110">
        <v>228</v>
      </c>
      <c r="M1982" s="110">
        <v>247</v>
      </c>
      <c r="N1982" s="110">
        <v>224</v>
      </c>
    </row>
    <row r="1983" spans="1:14" x14ac:dyDescent="0.25">
      <c r="A1983">
        <v>340110</v>
      </c>
      <c r="B1983" t="s">
        <v>5527</v>
      </c>
      <c r="C1983">
        <v>21</v>
      </c>
      <c r="D1983" t="s">
        <v>8228</v>
      </c>
      <c r="E1983" t="s">
        <v>8229</v>
      </c>
      <c r="F1983" t="s">
        <v>2391</v>
      </c>
      <c r="G1983" t="s">
        <v>96</v>
      </c>
      <c r="H1983" t="s">
        <v>8230</v>
      </c>
      <c r="I1983" s="110">
        <v>0</v>
      </c>
      <c r="J1983" s="110">
        <v>0</v>
      </c>
      <c r="K1983" s="110">
        <v>0</v>
      </c>
      <c r="L1983" s="110">
        <v>0</v>
      </c>
      <c r="M1983" s="110">
        <v>0</v>
      </c>
      <c r="N1983" s="110">
        <v>0</v>
      </c>
    </row>
    <row r="1984" spans="1:14" x14ac:dyDescent="0.25">
      <c r="A1984">
        <v>340111</v>
      </c>
      <c r="B1984" t="s">
        <v>5527</v>
      </c>
      <c r="C1984">
        <v>21</v>
      </c>
      <c r="D1984" t="s">
        <v>8231</v>
      </c>
      <c r="E1984" t="s">
        <v>8232</v>
      </c>
      <c r="F1984" t="s">
        <v>2391</v>
      </c>
      <c r="G1984" t="s">
        <v>96</v>
      </c>
      <c r="H1984" t="s">
        <v>8233</v>
      </c>
      <c r="I1984" s="110">
        <v>0</v>
      </c>
      <c r="J1984" s="110">
        <v>0</v>
      </c>
      <c r="K1984" s="110">
        <v>0</v>
      </c>
      <c r="L1984" s="110">
        <v>0</v>
      </c>
      <c r="M1984" s="110">
        <v>0</v>
      </c>
      <c r="N1984" s="110">
        <v>0</v>
      </c>
    </row>
    <row r="1985" spans="1:14" x14ac:dyDescent="0.25">
      <c r="A1985">
        <v>340112</v>
      </c>
      <c r="B1985" t="s">
        <v>5527</v>
      </c>
      <c r="C1985">
        <v>21</v>
      </c>
      <c r="D1985" t="s">
        <v>8094</v>
      </c>
      <c r="E1985" t="s">
        <v>8234</v>
      </c>
      <c r="F1985" t="s">
        <v>2391</v>
      </c>
      <c r="G1985" t="s">
        <v>96</v>
      </c>
      <c r="H1985" t="s">
        <v>8235</v>
      </c>
      <c r="I1985" s="110">
        <v>0</v>
      </c>
      <c r="J1985" s="110">
        <v>0</v>
      </c>
      <c r="K1985" s="110">
        <v>0</v>
      </c>
      <c r="L1985" s="110">
        <v>0</v>
      </c>
      <c r="M1985" s="110">
        <v>0</v>
      </c>
      <c r="N1985" s="110">
        <v>0</v>
      </c>
    </row>
    <row r="1986" spans="1:14" x14ac:dyDescent="0.25">
      <c r="A1986">
        <v>340113</v>
      </c>
      <c r="B1986" t="s">
        <v>5527</v>
      </c>
      <c r="C1986">
        <v>21</v>
      </c>
      <c r="D1986" t="s">
        <v>8236</v>
      </c>
      <c r="E1986" t="s">
        <v>7690</v>
      </c>
      <c r="F1986" t="s">
        <v>2391</v>
      </c>
      <c r="G1986" t="s">
        <v>96</v>
      </c>
      <c r="H1986" t="s">
        <v>8237</v>
      </c>
      <c r="I1986" s="110">
        <v>0</v>
      </c>
      <c r="J1986" s="110">
        <v>0</v>
      </c>
      <c r="K1986" s="110">
        <v>0</v>
      </c>
      <c r="L1986" s="110">
        <v>0</v>
      </c>
      <c r="M1986" s="110">
        <v>0</v>
      </c>
      <c r="N1986" s="110">
        <v>0</v>
      </c>
    </row>
    <row r="1987" spans="1:14" x14ac:dyDescent="0.25">
      <c r="A1987">
        <v>340115</v>
      </c>
      <c r="B1987" t="s">
        <v>5527</v>
      </c>
      <c r="C1987">
        <v>21</v>
      </c>
      <c r="D1987" t="s">
        <v>1674</v>
      </c>
      <c r="E1987" t="s">
        <v>2390</v>
      </c>
      <c r="F1987" t="s">
        <v>2391</v>
      </c>
      <c r="G1987" t="s">
        <v>96</v>
      </c>
      <c r="H1987" t="s">
        <v>2392</v>
      </c>
      <c r="I1987" s="110">
        <v>1100</v>
      </c>
      <c r="J1987" s="110">
        <v>150</v>
      </c>
      <c r="K1987" s="110">
        <v>0</v>
      </c>
      <c r="L1987" s="110">
        <v>0</v>
      </c>
      <c r="M1987" s="110">
        <v>0</v>
      </c>
      <c r="N1987" s="110">
        <v>0</v>
      </c>
    </row>
    <row r="1988" spans="1:14" x14ac:dyDescent="0.25">
      <c r="A1988">
        <v>340116</v>
      </c>
      <c r="B1988" t="s">
        <v>5527</v>
      </c>
      <c r="C1988">
        <v>21</v>
      </c>
      <c r="D1988" t="s">
        <v>2393</v>
      </c>
      <c r="E1988" t="s">
        <v>2394</v>
      </c>
      <c r="F1988" t="s">
        <v>2391</v>
      </c>
      <c r="G1988" t="s">
        <v>96</v>
      </c>
      <c r="H1988" t="s">
        <v>2395</v>
      </c>
      <c r="I1988" s="110">
        <v>0</v>
      </c>
      <c r="J1988" s="110">
        <v>872.25</v>
      </c>
      <c r="K1988" s="110">
        <v>0</v>
      </c>
      <c r="L1988" s="110">
        <v>0</v>
      </c>
      <c r="M1988" s="110">
        <v>0</v>
      </c>
      <c r="N1988" s="110">
        <v>0</v>
      </c>
    </row>
    <row r="1989" spans="1:14" x14ac:dyDescent="0.25">
      <c r="A1989">
        <v>340117</v>
      </c>
      <c r="B1989" t="s">
        <v>5527</v>
      </c>
      <c r="C1989">
        <v>21</v>
      </c>
      <c r="D1989" t="s">
        <v>2396</v>
      </c>
      <c r="E1989" t="s">
        <v>2397</v>
      </c>
      <c r="F1989" t="s">
        <v>1825</v>
      </c>
      <c r="G1989" t="s">
        <v>96</v>
      </c>
      <c r="H1989" t="s">
        <v>2398</v>
      </c>
      <c r="I1989" s="110">
        <v>600</v>
      </c>
      <c r="J1989" s="110">
        <v>100</v>
      </c>
      <c r="K1989" s="110">
        <v>0</v>
      </c>
      <c r="L1989" s="110">
        <v>0</v>
      </c>
      <c r="M1989" s="110">
        <v>0</v>
      </c>
      <c r="N1989" s="110">
        <v>0</v>
      </c>
    </row>
    <row r="1990" spans="1:14" x14ac:dyDescent="0.25">
      <c r="A1990">
        <v>340118</v>
      </c>
      <c r="B1990" t="s">
        <v>5527</v>
      </c>
      <c r="C1990">
        <v>21</v>
      </c>
      <c r="D1990" t="s">
        <v>7955</v>
      </c>
      <c r="E1990" t="s">
        <v>8238</v>
      </c>
      <c r="F1990" t="s">
        <v>754</v>
      </c>
      <c r="G1990" t="s">
        <v>96</v>
      </c>
      <c r="H1990" t="s">
        <v>8239</v>
      </c>
      <c r="I1990" s="110">
        <v>0</v>
      </c>
      <c r="J1990" s="110">
        <v>0</v>
      </c>
      <c r="K1990" s="110">
        <v>0</v>
      </c>
      <c r="L1990" s="110">
        <v>0</v>
      </c>
      <c r="M1990" s="110">
        <v>0</v>
      </c>
      <c r="N1990" s="110">
        <v>0</v>
      </c>
    </row>
    <row r="1991" spans="1:14" x14ac:dyDescent="0.25">
      <c r="A1991">
        <v>340119</v>
      </c>
      <c r="B1991" t="s">
        <v>5527</v>
      </c>
      <c r="C1991">
        <v>21</v>
      </c>
      <c r="D1991" t="s">
        <v>501</v>
      </c>
      <c r="E1991" t="s">
        <v>2399</v>
      </c>
      <c r="F1991" t="s">
        <v>2400</v>
      </c>
      <c r="G1991" t="s">
        <v>96</v>
      </c>
      <c r="H1991" t="s">
        <v>2401</v>
      </c>
      <c r="I1991" s="110">
        <v>12387.5</v>
      </c>
      <c r="J1991" s="110">
        <v>136.05000000000001</v>
      </c>
      <c r="K1991" s="110">
        <v>230</v>
      </c>
      <c r="L1991" s="110">
        <v>250</v>
      </c>
      <c r="M1991" s="110">
        <v>267</v>
      </c>
      <c r="N1991" s="110">
        <v>0</v>
      </c>
    </row>
    <row r="1992" spans="1:14" x14ac:dyDescent="0.25">
      <c r="A1992">
        <v>340120</v>
      </c>
      <c r="B1992" t="s">
        <v>5527</v>
      </c>
      <c r="C1992">
        <v>21</v>
      </c>
      <c r="D1992" t="s">
        <v>2402</v>
      </c>
      <c r="E1992" t="s">
        <v>2403</v>
      </c>
      <c r="F1992" t="s">
        <v>2400</v>
      </c>
      <c r="G1992" t="s">
        <v>96</v>
      </c>
      <c r="H1992" t="s">
        <v>441</v>
      </c>
      <c r="I1992" s="110">
        <v>0</v>
      </c>
      <c r="J1992" s="110">
        <v>0</v>
      </c>
      <c r="K1992" s="110">
        <v>294</v>
      </c>
      <c r="L1992" s="110">
        <v>100</v>
      </c>
      <c r="M1992" s="110">
        <v>0</v>
      </c>
      <c r="N1992" s="110">
        <v>0</v>
      </c>
    </row>
    <row r="1993" spans="1:14" x14ac:dyDescent="0.25">
      <c r="A1993">
        <v>340249</v>
      </c>
      <c r="B1993" t="s">
        <v>5527</v>
      </c>
      <c r="C1993">
        <v>21</v>
      </c>
      <c r="D1993" t="s">
        <v>8240</v>
      </c>
      <c r="E1993" t="s">
        <v>4704</v>
      </c>
      <c r="F1993" t="s">
        <v>7973</v>
      </c>
      <c r="G1993" t="s">
        <v>96</v>
      </c>
      <c r="H1993" t="s">
        <v>8241</v>
      </c>
      <c r="I1993" s="110">
        <v>0</v>
      </c>
      <c r="J1993" s="110">
        <v>0</v>
      </c>
      <c r="K1993" s="110">
        <v>0</v>
      </c>
      <c r="L1993" s="110">
        <v>0</v>
      </c>
      <c r="M1993" s="110">
        <v>0</v>
      </c>
      <c r="N1993" s="110">
        <v>0</v>
      </c>
    </row>
    <row r="1994" spans="1:14" x14ac:dyDescent="0.25">
      <c r="A1994">
        <v>340122</v>
      </c>
      <c r="B1994" t="s">
        <v>5527</v>
      </c>
      <c r="C1994">
        <v>21</v>
      </c>
      <c r="D1994" t="s">
        <v>8242</v>
      </c>
      <c r="E1994" t="s">
        <v>8243</v>
      </c>
      <c r="F1994" t="s">
        <v>2400</v>
      </c>
      <c r="G1994" t="s">
        <v>96</v>
      </c>
      <c r="H1994" t="s">
        <v>8244</v>
      </c>
      <c r="I1994" s="110">
        <v>0</v>
      </c>
      <c r="J1994" s="110">
        <v>0</v>
      </c>
      <c r="K1994" s="110">
        <v>0</v>
      </c>
      <c r="L1994" s="110">
        <v>0</v>
      </c>
      <c r="M1994" s="110">
        <v>0</v>
      </c>
      <c r="N1994" s="110">
        <v>0</v>
      </c>
    </row>
    <row r="1995" spans="1:14" x14ac:dyDescent="0.25">
      <c r="A1995">
        <v>340252</v>
      </c>
      <c r="B1995" t="s">
        <v>5527</v>
      </c>
      <c r="C1995">
        <v>21</v>
      </c>
      <c r="D1995" t="s">
        <v>7949</v>
      </c>
      <c r="F1995" t="s">
        <v>8245</v>
      </c>
      <c r="G1995" t="s">
        <v>96</v>
      </c>
      <c r="H1995" t="s">
        <v>8246</v>
      </c>
      <c r="I1995" s="110">
        <v>0</v>
      </c>
      <c r="J1995" s="110">
        <v>0</v>
      </c>
      <c r="K1995" s="110">
        <v>0</v>
      </c>
      <c r="L1995" s="110">
        <v>0</v>
      </c>
      <c r="M1995" s="110">
        <v>0</v>
      </c>
      <c r="N1995" s="110">
        <v>0</v>
      </c>
    </row>
    <row r="1996" spans="1:14" x14ac:dyDescent="0.25">
      <c r="A1996">
        <v>340254</v>
      </c>
      <c r="B1996" t="s">
        <v>5527</v>
      </c>
      <c r="C1996">
        <v>21</v>
      </c>
      <c r="D1996" t="s">
        <v>7581</v>
      </c>
      <c r="E1996" t="s">
        <v>8247</v>
      </c>
      <c r="F1996" t="s">
        <v>8245</v>
      </c>
      <c r="G1996" t="s">
        <v>96</v>
      </c>
      <c r="H1996" t="s">
        <v>8246</v>
      </c>
      <c r="I1996" s="110">
        <v>0</v>
      </c>
      <c r="J1996" s="110">
        <v>0</v>
      </c>
      <c r="K1996" s="110">
        <v>0</v>
      </c>
      <c r="L1996" s="110">
        <v>0</v>
      </c>
      <c r="M1996" s="110">
        <v>0</v>
      </c>
      <c r="N1996" s="110">
        <v>0</v>
      </c>
    </row>
    <row r="1997" spans="1:14" x14ac:dyDescent="0.25">
      <c r="A1997">
        <v>340255</v>
      </c>
      <c r="B1997" t="s">
        <v>5527</v>
      </c>
      <c r="C1997">
        <v>21</v>
      </c>
      <c r="D1997" t="s">
        <v>8248</v>
      </c>
      <c r="E1997" t="s">
        <v>8249</v>
      </c>
      <c r="F1997" t="s">
        <v>8250</v>
      </c>
      <c r="G1997" t="s">
        <v>96</v>
      </c>
      <c r="H1997" t="s">
        <v>8251</v>
      </c>
      <c r="I1997" s="110">
        <v>0</v>
      </c>
      <c r="J1997" s="110">
        <v>0</v>
      </c>
      <c r="K1997" s="110">
        <v>0</v>
      </c>
      <c r="L1997" s="110">
        <v>0</v>
      </c>
      <c r="M1997" s="110">
        <v>0</v>
      </c>
      <c r="N1997" s="110">
        <v>0</v>
      </c>
    </row>
    <row r="1998" spans="1:14" x14ac:dyDescent="0.25">
      <c r="A1998">
        <v>340256</v>
      </c>
      <c r="B1998" t="s">
        <v>5527</v>
      </c>
      <c r="C1998">
        <v>21</v>
      </c>
      <c r="D1998" t="s">
        <v>8252</v>
      </c>
      <c r="E1998" t="s">
        <v>8253</v>
      </c>
      <c r="F1998" t="s">
        <v>1951</v>
      </c>
      <c r="G1998" t="s">
        <v>96</v>
      </c>
      <c r="H1998" t="s">
        <v>7741</v>
      </c>
      <c r="I1998" s="110">
        <v>0</v>
      </c>
      <c r="J1998" s="110">
        <v>0</v>
      </c>
      <c r="K1998" s="110">
        <v>0</v>
      </c>
      <c r="L1998" s="110">
        <v>0</v>
      </c>
      <c r="M1998" s="110">
        <v>0</v>
      </c>
      <c r="N1998" s="110">
        <v>0</v>
      </c>
    </row>
    <row r="1999" spans="1:14" x14ac:dyDescent="0.25">
      <c r="A1999">
        <v>340128</v>
      </c>
      <c r="B1999" t="s">
        <v>5527</v>
      </c>
      <c r="C1999">
        <v>21</v>
      </c>
      <c r="D1999" t="s">
        <v>7955</v>
      </c>
      <c r="E1999" t="s">
        <v>8254</v>
      </c>
      <c r="F1999" t="s">
        <v>2400</v>
      </c>
      <c r="G1999" t="s">
        <v>96</v>
      </c>
      <c r="H1999" t="s">
        <v>8255</v>
      </c>
      <c r="I1999" s="110">
        <v>0</v>
      </c>
      <c r="J1999" s="110">
        <v>300</v>
      </c>
      <c r="K1999" s="110">
        <v>0</v>
      </c>
      <c r="L1999" s="110">
        <v>0</v>
      </c>
      <c r="M1999" s="110">
        <v>0</v>
      </c>
      <c r="N1999" s="110">
        <v>0</v>
      </c>
    </row>
    <row r="2000" spans="1:14" x14ac:dyDescent="0.25">
      <c r="A2000">
        <v>340129</v>
      </c>
      <c r="B2000" t="s">
        <v>5527</v>
      </c>
      <c r="C2000">
        <v>21</v>
      </c>
      <c r="D2000" t="s">
        <v>7479</v>
      </c>
      <c r="E2000" t="s">
        <v>8256</v>
      </c>
      <c r="F2000" t="s">
        <v>8214</v>
      </c>
      <c r="G2000" t="s">
        <v>96</v>
      </c>
      <c r="H2000" t="s">
        <v>8257</v>
      </c>
      <c r="I2000" s="110">
        <v>0</v>
      </c>
      <c r="J2000" s="110">
        <v>0</v>
      </c>
      <c r="K2000" s="110">
        <v>0</v>
      </c>
      <c r="L2000" s="110">
        <v>0</v>
      </c>
      <c r="M2000" s="110">
        <v>0</v>
      </c>
      <c r="N2000" s="110">
        <v>0</v>
      </c>
    </row>
    <row r="2001" spans="1:14" x14ac:dyDescent="0.25">
      <c r="A2001">
        <v>340131</v>
      </c>
      <c r="B2001" t="s">
        <v>5527</v>
      </c>
      <c r="C2001">
        <v>21</v>
      </c>
      <c r="D2001" t="s">
        <v>501</v>
      </c>
      <c r="E2001" t="s">
        <v>2404</v>
      </c>
      <c r="F2001" t="s">
        <v>2405</v>
      </c>
      <c r="G2001" t="s">
        <v>96</v>
      </c>
      <c r="H2001" t="s">
        <v>2406</v>
      </c>
      <c r="I2001" s="110">
        <v>14016.63</v>
      </c>
      <c r="J2001" s="110">
        <v>0</v>
      </c>
      <c r="K2001" s="110">
        <v>665</v>
      </c>
      <c r="L2001" s="110">
        <v>334</v>
      </c>
      <c r="M2001" s="110">
        <v>0</v>
      </c>
      <c r="N2001" s="110">
        <v>794</v>
      </c>
    </row>
    <row r="2002" spans="1:14" x14ac:dyDescent="0.25">
      <c r="A2002">
        <v>340132</v>
      </c>
      <c r="B2002" t="s">
        <v>5527</v>
      </c>
      <c r="C2002">
        <v>21</v>
      </c>
      <c r="D2002" t="s">
        <v>2407</v>
      </c>
      <c r="E2002" t="s">
        <v>2408</v>
      </c>
      <c r="F2002" t="s">
        <v>2405</v>
      </c>
      <c r="G2002" t="s">
        <v>96</v>
      </c>
      <c r="H2002" t="s">
        <v>2409</v>
      </c>
      <c r="I2002" s="110">
        <v>0</v>
      </c>
      <c r="J2002" s="110">
        <v>500</v>
      </c>
      <c r="K2002" s="110">
        <v>0</v>
      </c>
      <c r="L2002" s="110">
        <v>0</v>
      </c>
      <c r="M2002" s="110">
        <v>0</v>
      </c>
      <c r="N2002" s="110">
        <v>0</v>
      </c>
    </row>
    <row r="2003" spans="1:14" x14ac:dyDescent="0.25">
      <c r="A2003">
        <v>340133</v>
      </c>
      <c r="B2003" t="s">
        <v>5527</v>
      </c>
      <c r="C2003">
        <v>21</v>
      </c>
      <c r="D2003" t="s">
        <v>501</v>
      </c>
      <c r="E2003" t="s">
        <v>2410</v>
      </c>
      <c r="F2003" t="s">
        <v>548</v>
      </c>
      <c r="G2003" t="s">
        <v>96</v>
      </c>
      <c r="H2003" t="s">
        <v>2411</v>
      </c>
      <c r="I2003" s="110">
        <v>3375</v>
      </c>
      <c r="J2003" s="110">
        <v>117</v>
      </c>
      <c r="K2003" s="110">
        <v>230</v>
      </c>
      <c r="L2003" s="110">
        <v>0</v>
      </c>
      <c r="M2003" s="110">
        <v>0</v>
      </c>
      <c r="N2003" s="110">
        <v>0</v>
      </c>
    </row>
    <row r="2004" spans="1:14" x14ac:dyDescent="0.25">
      <c r="A2004">
        <v>340134</v>
      </c>
      <c r="B2004" t="s">
        <v>5527</v>
      </c>
      <c r="C2004">
        <v>21</v>
      </c>
      <c r="D2004" t="s">
        <v>2412</v>
      </c>
      <c r="E2004" t="s">
        <v>2413</v>
      </c>
      <c r="F2004" t="s">
        <v>548</v>
      </c>
      <c r="G2004" t="s">
        <v>96</v>
      </c>
      <c r="H2004" t="s">
        <v>2414</v>
      </c>
      <c r="I2004" s="110">
        <v>2455</v>
      </c>
      <c r="J2004" s="110">
        <v>165.03</v>
      </c>
      <c r="K2004" s="110">
        <v>135</v>
      </c>
      <c r="L2004" s="110">
        <v>45</v>
      </c>
      <c r="M2004" s="110">
        <v>0</v>
      </c>
      <c r="N2004" s="110">
        <v>0</v>
      </c>
    </row>
    <row r="2005" spans="1:14" x14ac:dyDescent="0.25">
      <c r="A2005">
        <v>340135</v>
      </c>
      <c r="B2005" t="s">
        <v>5527</v>
      </c>
      <c r="C2005">
        <v>21</v>
      </c>
      <c r="D2005" t="s">
        <v>4500</v>
      </c>
      <c r="E2005" t="s">
        <v>8258</v>
      </c>
      <c r="F2005" t="s">
        <v>548</v>
      </c>
      <c r="G2005" t="s">
        <v>96</v>
      </c>
      <c r="H2005" t="s">
        <v>8259</v>
      </c>
      <c r="I2005" s="110">
        <v>0</v>
      </c>
      <c r="J2005" s="110">
        <v>0</v>
      </c>
      <c r="K2005" s="110">
        <v>0</v>
      </c>
      <c r="L2005" s="110">
        <v>0</v>
      </c>
      <c r="M2005" s="110">
        <v>0</v>
      </c>
      <c r="N2005" s="110">
        <v>0</v>
      </c>
    </row>
    <row r="2006" spans="1:14" x14ac:dyDescent="0.25">
      <c r="A2006">
        <v>340136</v>
      </c>
      <c r="B2006" t="s">
        <v>5527</v>
      </c>
      <c r="C2006">
        <v>21</v>
      </c>
      <c r="D2006" t="s">
        <v>2415</v>
      </c>
      <c r="E2006" t="s">
        <v>2416</v>
      </c>
      <c r="F2006" t="s">
        <v>548</v>
      </c>
      <c r="G2006" t="s">
        <v>96</v>
      </c>
      <c r="H2006" t="s">
        <v>210</v>
      </c>
      <c r="I2006" s="110">
        <v>0</v>
      </c>
      <c r="J2006" s="110">
        <v>103.62</v>
      </c>
      <c r="K2006" s="110">
        <v>0</v>
      </c>
      <c r="L2006" s="110">
        <v>0</v>
      </c>
      <c r="M2006" s="110">
        <v>0</v>
      </c>
      <c r="N2006" s="110">
        <v>0</v>
      </c>
    </row>
    <row r="2007" spans="1:14" x14ac:dyDescent="0.25">
      <c r="A2007">
        <v>340137</v>
      </c>
      <c r="B2007" t="s">
        <v>5527</v>
      </c>
      <c r="C2007">
        <v>21</v>
      </c>
      <c r="D2007" t="s">
        <v>1258</v>
      </c>
      <c r="E2007" t="s">
        <v>8260</v>
      </c>
      <c r="F2007" t="s">
        <v>8036</v>
      </c>
      <c r="G2007" t="s">
        <v>96</v>
      </c>
      <c r="H2007" t="s">
        <v>8040</v>
      </c>
      <c r="I2007" s="110">
        <v>0</v>
      </c>
      <c r="J2007" s="110">
        <v>0</v>
      </c>
      <c r="K2007" s="110">
        <v>0</v>
      </c>
      <c r="L2007" s="110">
        <v>0</v>
      </c>
      <c r="M2007" s="110">
        <v>0</v>
      </c>
      <c r="N2007" s="110">
        <v>0</v>
      </c>
    </row>
    <row r="2008" spans="1:14" x14ac:dyDescent="0.25">
      <c r="A2008">
        <v>340138</v>
      </c>
      <c r="B2008" t="s">
        <v>5527</v>
      </c>
      <c r="C2008">
        <v>21</v>
      </c>
      <c r="D2008" t="s">
        <v>501</v>
      </c>
      <c r="E2008" t="s">
        <v>3858</v>
      </c>
      <c r="F2008" t="s">
        <v>8036</v>
      </c>
      <c r="G2008" t="s">
        <v>96</v>
      </c>
      <c r="H2008" t="s">
        <v>8261</v>
      </c>
      <c r="I2008" s="110">
        <v>700</v>
      </c>
      <c r="J2008" s="110">
        <v>0</v>
      </c>
      <c r="K2008" s="110">
        <v>0</v>
      </c>
      <c r="L2008" s="110">
        <v>0</v>
      </c>
      <c r="M2008" s="110">
        <v>0</v>
      </c>
      <c r="N2008" s="110">
        <v>0</v>
      </c>
    </row>
    <row r="2009" spans="1:14" x14ac:dyDescent="0.25">
      <c r="A2009">
        <v>340257</v>
      </c>
      <c r="B2009" t="s">
        <v>5527</v>
      </c>
      <c r="C2009">
        <v>21</v>
      </c>
      <c r="D2009" t="s">
        <v>8262</v>
      </c>
      <c r="E2009" t="s">
        <v>5249</v>
      </c>
      <c r="F2009" t="s">
        <v>8263</v>
      </c>
      <c r="G2009" t="s">
        <v>96</v>
      </c>
      <c r="H2009" t="s">
        <v>8264</v>
      </c>
      <c r="I2009" s="110">
        <v>0</v>
      </c>
      <c r="J2009" s="110">
        <v>0</v>
      </c>
      <c r="K2009" s="110">
        <v>0</v>
      </c>
      <c r="L2009" s="110">
        <v>0</v>
      </c>
      <c r="M2009" s="110">
        <v>0</v>
      </c>
      <c r="N2009" s="110">
        <v>0</v>
      </c>
    </row>
    <row r="2010" spans="1:14" x14ac:dyDescent="0.25">
      <c r="A2010">
        <v>340260</v>
      </c>
      <c r="B2010" t="s">
        <v>5527</v>
      </c>
      <c r="C2010">
        <v>21</v>
      </c>
      <c r="D2010" t="s">
        <v>8265</v>
      </c>
      <c r="E2010" t="s">
        <v>8266</v>
      </c>
      <c r="F2010" t="s">
        <v>2495</v>
      </c>
      <c r="G2010" t="s">
        <v>96</v>
      </c>
      <c r="H2010" t="s">
        <v>8267</v>
      </c>
      <c r="I2010" s="110">
        <v>0</v>
      </c>
      <c r="J2010" s="110">
        <v>0</v>
      </c>
      <c r="K2010" s="110">
        <v>0</v>
      </c>
      <c r="L2010" s="110">
        <v>0</v>
      </c>
      <c r="M2010" s="110">
        <v>0</v>
      </c>
      <c r="N2010" s="110">
        <v>0</v>
      </c>
    </row>
    <row r="2011" spans="1:14" x14ac:dyDescent="0.25">
      <c r="A2011">
        <v>340262</v>
      </c>
      <c r="B2011" t="s">
        <v>5527</v>
      </c>
      <c r="C2011">
        <v>21</v>
      </c>
      <c r="D2011" t="s">
        <v>8268</v>
      </c>
      <c r="E2011" t="s">
        <v>8269</v>
      </c>
      <c r="F2011" t="s">
        <v>8270</v>
      </c>
      <c r="G2011" t="s">
        <v>96</v>
      </c>
      <c r="H2011" t="s">
        <v>8271</v>
      </c>
      <c r="I2011" s="110">
        <v>0</v>
      </c>
      <c r="J2011" s="110">
        <v>0</v>
      </c>
      <c r="K2011" s="110">
        <v>0</v>
      </c>
      <c r="L2011" s="110">
        <v>0</v>
      </c>
      <c r="M2011" s="110">
        <v>0</v>
      </c>
      <c r="N2011" s="110">
        <v>0</v>
      </c>
    </row>
    <row r="2012" spans="1:14" x14ac:dyDescent="0.25">
      <c r="A2012">
        <v>340142</v>
      </c>
      <c r="B2012" t="s">
        <v>5527</v>
      </c>
      <c r="C2012">
        <v>21</v>
      </c>
      <c r="D2012" t="s">
        <v>2417</v>
      </c>
      <c r="E2012" t="s">
        <v>2418</v>
      </c>
      <c r="F2012" t="s">
        <v>2419</v>
      </c>
      <c r="G2012" t="s">
        <v>96</v>
      </c>
      <c r="H2012" t="s">
        <v>2420</v>
      </c>
      <c r="I2012" s="110">
        <v>250</v>
      </c>
      <c r="J2012" s="110">
        <v>0</v>
      </c>
      <c r="K2012" s="110">
        <v>0</v>
      </c>
      <c r="L2012" s="110">
        <v>0</v>
      </c>
      <c r="M2012" s="110">
        <v>0</v>
      </c>
      <c r="N2012" s="110">
        <v>0</v>
      </c>
    </row>
    <row r="2013" spans="1:14" x14ac:dyDescent="0.25">
      <c r="A2013">
        <v>340264</v>
      </c>
      <c r="B2013" t="s">
        <v>5527</v>
      </c>
      <c r="C2013">
        <v>21</v>
      </c>
      <c r="D2013" t="s">
        <v>8272</v>
      </c>
      <c r="E2013" t="s">
        <v>8273</v>
      </c>
      <c r="F2013" t="s">
        <v>8274</v>
      </c>
      <c r="G2013" t="s">
        <v>96</v>
      </c>
      <c r="H2013" t="s">
        <v>8275</v>
      </c>
      <c r="I2013" s="110">
        <v>0</v>
      </c>
      <c r="J2013" s="110">
        <v>0</v>
      </c>
      <c r="K2013" s="110">
        <v>0</v>
      </c>
      <c r="L2013" s="110">
        <v>0</v>
      </c>
      <c r="M2013" s="110">
        <v>0</v>
      </c>
      <c r="N2013" s="110">
        <v>0</v>
      </c>
    </row>
    <row r="2014" spans="1:14" x14ac:dyDescent="0.25">
      <c r="A2014">
        <v>340269</v>
      </c>
      <c r="B2014" t="s">
        <v>5527</v>
      </c>
      <c r="C2014">
        <v>21</v>
      </c>
      <c r="D2014" t="s">
        <v>7479</v>
      </c>
      <c r="E2014" t="s">
        <v>8276</v>
      </c>
      <c r="F2014" t="s">
        <v>8277</v>
      </c>
      <c r="G2014" t="s">
        <v>96</v>
      </c>
      <c r="H2014" t="s">
        <v>8278</v>
      </c>
      <c r="I2014" s="110">
        <v>0</v>
      </c>
      <c r="J2014" s="110">
        <v>0</v>
      </c>
      <c r="K2014" s="110">
        <v>0</v>
      </c>
      <c r="L2014" s="110">
        <v>0</v>
      </c>
      <c r="M2014" s="110">
        <v>0</v>
      </c>
      <c r="N2014" s="110">
        <v>0</v>
      </c>
    </row>
    <row r="2015" spans="1:14" x14ac:dyDescent="0.25">
      <c r="A2015">
        <v>340145</v>
      </c>
      <c r="B2015" t="s">
        <v>5527</v>
      </c>
      <c r="C2015">
        <v>21</v>
      </c>
      <c r="D2015" t="s">
        <v>8279</v>
      </c>
      <c r="E2015" t="s">
        <v>8280</v>
      </c>
      <c r="F2015" t="s">
        <v>8281</v>
      </c>
      <c r="G2015" t="s">
        <v>96</v>
      </c>
      <c r="H2015" t="s">
        <v>8282</v>
      </c>
      <c r="I2015" s="110">
        <v>0</v>
      </c>
      <c r="J2015" s="110">
        <v>0</v>
      </c>
      <c r="K2015" s="110">
        <v>0</v>
      </c>
      <c r="L2015" s="110">
        <v>0</v>
      </c>
      <c r="M2015" s="110">
        <v>0</v>
      </c>
      <c r="N2015" s="110">
        <v>0</v>
      </c>
    </row>
    <row r="2016" spans="1:14" x14ac:dyDescent="0.25">
      <c r="A2016">
        <v>340270</v>
      </c>
      <c r="B2016" t="s">
        <v>5527</v>
      </c>
      <c r="C2016">
        <v>21</v>
      </c>
      <c r="D2016" t="s">
        <v>7862</v>
      </c>
      <c r="E2016" t="s">
        <v>8283</v>
      </c>
      <c r="F2016" t="s">
        <v>8277</v>
      </c>
      <c r="G2016" t="s">
        <v>96</v>
      </c>
      <c r="H2016" t="s">
        <v>8284</v>
      </c>
      <c r="I2016" s="110">
        <v>0</v>
      </c>
      <c r="J2016" s="110">
        <v>0</v>
      </c>
      <c r="K2016" s="110">
        <v>0</v>
      </c>
      <c r="L2016" s="110">
        <v>0</v>
      </c>
      <c r="M2016" s="110">
        <v>0</v>
      </c>
      <c r="N2016" s="110">
        <v>0</v>
      </c>
    </row>
    <row r="2017" spans="1:14" x14ac:dyDescent="0.25">
      <c r="A2017">
        <v>340274</v>
      </c>
      <c r="B2017" t="s">
        <v>5527</v>
      </c>
      <c r="C2017">
        <v>21</v>
      </c>
      <c r="D2017" t="s">
        <v>8165</v>
      </c>
      <c r="E2017" t="s">
        <v>8285</v>
      </c>
      <c r="F2017" t="s">
        <v>2190</v>
      </c>
      <c r="G2017" t="s">
        <v>96</v>
      </c>
      <c r="H2017" t="s">
        <v>8286</v>
      </c>
      <c r="I2017" s="110">
        <v>0</v>
      </c>
      <c r="J2017" s="110">
        <v>0</v>
      </c>
      <c r="K2017" s="110">
        <v>0</v>
      </c>
      <c r="L2017" s="110">
        <v>0</v>
      </c>
      <c r="M2017" s="110">
        <v>0</v>
      </c>
      <c r="N2017" s="110">
        <v>0</v>
      </c>
    </row>
    <row r="2018" spans="1:14" x14ac:dyDescent="0.25">
      <c r="A2018">
        <v>340149</v>
      </c>
      <c r="B2018" t="s">
        <v>5527</v>
      </c>
      <c r="C2018">
        <v>21</v>
      </c>
      <c r="D2018" t="s">
        <v>8287</v>
      </c>
      <c r="E2018" t="s">
        <v>8288</v>
      </c>
      <c r="F2018" t="s">
        <v>8066</v>
      </c>
      <c r="G2018" t="s">
        <v>96</v>
      </c>
      <c r="H2018" t="s">
        <v>8289</v>
      </c>
      <c r="I2018" s="110">
        <v>0</v>
      </c>
      <c r="J2018" s="110">
        <v>0</v>
      </c>
      <c r="K2018" s="110">
        <v>0</v>
      </c>
      <c r="L2018" s="110">
        <v>0</v>
      </c>
      <c r="M2018" s="110">
        <v>0</v>
      </c>
      <c r="N2018" s="110">
        <v>0</v>
      </c>
    </row>
    <row r="2019" spans="1:14" x14ac:dyDescent="0.25">
      <c r="A2019">
        <v>340150</v>
      </c>
      <c r="B2019" t="s">
        <v>5527</v>
      </c>
      <c r="C2019">
        <v>21</v>
      </c>
      <c r="D2019" t="s">
        <v>501</v>
      </c>
      <c r="E2019" t="s">
        <v>2421</v>
      </c>
      <c r="F2019" t="s">
        <v>783</v>
      </c>
      <c r="G2019" t="s">
        <v>96</v>
      </c>
      <c r="H2019" t="s">
        <v>2422</v>
      </c>
      <c r="I2019" s="110">
        <v>438.78</v>
      </c>
      <c r="J2019" s="110">
        <v>0</v>
      </c>
      <c r="K2019" s="110">
        <v>70</v>
      </c>
      <c r="L2019" s="110">
        <v>0</v>
      </c>
      <c r="M2019" s="110">
        <v>0</v>
      </c>
      <c r="N2019" s="110">
        <v>0</v>
      </c>
    </row>
    <row r="2020" spans="1:14" x14ac:dyDescent="0.25">
      <c r="A2020">
        <v>340276</v>
      </c>
      <c r="B2020" t="s">
        <v>5527</v>
      </c>
      <c r="C2020">
        <v>21</v>
      </c>
      <c r="D2020" t="s">
        <v>8290</v>
      </c>
      <c r="F2020" t="s">
        <v>8291</v>
      </c>
      <c r="G2020" t="s">
        <v>96</v>
      </c>
      <c r="H2020" t="s">
        <v>8292</v>
      </c>
      <c r="I2020" s="110">
        <v>0</v>
      </c>
      <c r="J2020" s="110">
        <v>0</v>
      </c>
      <c r="K2020" s="110">
        <v>0</v>
      </c>
      <c r="L2020" s="110">
        <v>0</v>
      </c>
      <c r="M2020" s="110">
        <v>0</v>
      </c>
      <c r="N2020" s="110">
        <v>0</v>
      </c>
    </row>
    <row r="2021" spans="1:14" x14ac:dyDescent="0.25">
      <c r="A2021">
        <v>340153</v>
      </c>
      <c r="B2021" t="s">
        <v>5527</v>
      </c>
      <c r="C2021">
        <v>21</v>
      </c>
      <c r="D2021" t="s">
        <v>2423</v>
      </c>
      <c r="E2021" t="s">
        <v>2424</v>
      </c>
      <c r="F2021" t="s">
        <v>2425</v>
      </c>
      <c r="G2021" t="s">
        <v>96</v>
      </c>
      <c r="H2021" t="s">
        <v>2426</v>
      </c>
      <c r="I2021" s="110">
        <v>600</v>
      </c>
      <c r="J2021" s="110">
        <v>0</v>
      </c>
      <c r="K2021" s="110">
        <v>0</v>
      </c>
      <c r="L2021" s="110">
        <v>0</v>
      </c>
      <c r="M2021" s="110">
        <v>0</v>
      </c>
      <c r="N2021" s="110">
        <v>0</v>
      </c>
    </row>
    <row r="2022" spans="1:14" x14ac:dyDescent="0.25">
      <c r="A2022">
        <v>340278</v>
      </c>
      <c r="B2022" t="s">
        <v>5527</v>
      </c>
      <c r="C2022">
        <v>21</v>
      </c>
      <c r="D2022" t="s">
        <v>2386</v>
      </c>
      <c r="E2022" t="s">
        <v>3067</v>
      </c>
      <c r="F2022" t="s">
        <v>8293</v>
      </c>
      <c r="G2022" t="s">
        <v>96</v>
      </c>
      <c r="H2022" t="s">
        <v>8294</v>
      </c>
      <c r="I2022" s="110">
        <v>0</v>
      </c>
      <c r="J2022" s="110">
        <v>0</v>
      </c>
      <c r="K2022" s="110">
        <v>0</v>
      </c>
      <c r="L2022" s="110">
        <v>0</v>
      </c>
      <c r="M2022" s="110">
        <v>0</v>
      </c>
      <c r="N2022" s="110">
        <v>0</v>
      </c>
    </row>
    <row r="2023" spans="1:14" x14ac:dyDescent="0.25">
      <c r="A2023">
        <v>340279</v>
      </c>
      <c r="B2023" t="s">
        <v>5527</v>
      </c>
      <c r="C2023">
        <v>21</v>
      </c>
      <c r="D2023" t="s">
        <v>542</v>
      </c>
      <c r="E2023" t="s">
        <v>8295</v>
      </c>
      <c r="F2023" t="s">
        <v>2384</v>
      </c>
      <c r="G2023" t="s">
        <v>96</v>
      </c>
      <c r="H2023" t="s">
        <v>8296</v>
      </c>
      <c r="I2023" s="110">
        <v>0</v>
      </c>
      <c r="J2023" s="110">
        <v>0</v>
      </c>
      <c r="K2023" s="110">
        <v>0</v>
      </c>
      <c r="L2023" s="110">
        <v>0</v>
      </c>
      <c r="M2023" s="110">
        <v>0</v>
      </c>
      <c r="N2023" s="110">
        <v>0</v>
      </c>
    </row>
    <row r="2024" spans="1:14" x14ac:dyDescent="0.25">
      <c r="A2024">
        <v>340280</v>
      </c>
      <c r="B2024" t="s">
        <v>5527</v>
      </c>
      <c r="C2024">
        <v>21</v>
      </c>
      <c r="D2024" t="s">
        <v>8297</v>
      </c>
      <c r="E2024" t="s">
        <v>8298</v>
      </c>
      <c r="F2024" t="s">
        <v>8299</v>
      </c>
      <c r="G2024" t="s">
        <v>96</v>
      </c>
      <c r="H2024" t="s">
        <v>8300</v>
      </c>
      <c r="I2024" s="110">
        <v>0</v>
      </c>
      <c r="J2024" s="110">
        <v>0</v>
      </c>
      <c r="K2024" s="110">
        <v>0</v>
      </c>
      <c r="L2024" s="110">
        <v>0</v>
      </c>
      <c r="M2024" s="110">
        <v>0</v>
      </c>
      <c r="N2024" s="110">
        <v>0</v>
      </c>
    </row>
    <row r="2025" spans="1:14" x14ac:dyDescent="0.25">
      <c r="A2025">
        <v>340157</v>
      </c>
      <c r="B2025" t="s">
        <v>5527</v>
      </c>
      <c r="C2025">
        <v>21</v>
      </c>
      <c r="D2025" t="s">
        <v>8301</v>
      </c>
      <c r="E2025" t="s">
        <v>8302</v>
      </c>
      <c r="F2025" t="s">
        <v>2429</v>
      </c>
      <c r="G2025" t="s">
        <v>96</v>
      </c>
      <c r="H2025" t="s">
        <v>8303</v>
      </c>
      <c r="I2025" s="110">
        <v>0</v>
      </c>
      <c r="J2025" s="110">
        <v>0</v>
      </c>
      <c r="K2025" s="110">
        <v>0</v>
      </c>
      <c r="L2025" s="110">
        <v>0</v>
      </c>
      <c r="M2025" s="110">
        <v>0</v>
      </c>
      <c r="N2025" s="110">
        <v>0</v>
      </c>
    </row>
    <row r="2026" spans="1:14" x14ac:dyDescent="0.25">
      <c r="A2026">
        <v>340158</v>
      </c>
      <c r="B2026" t="s">
        <v>5527</v>
      </c>
      <c r="C2026">
        <v>21</v>
      </c>
      <c r="D2026" t="s">
        <v>2427</v>
      </c>
      <c r="E2026" t="s">
        <v>2428</v>
      </c>
      <c r="F2026" t="s">
        <v>2429</v>
      </c>
      <c r="G2026" t="s">
        <v>96</v>
      </c>
      <c r="H2026" t="s">
        <v>2430</v>
      </c>
      <c r="I2026" s="110">
        <v>300</v>
      </c>
      <c r="J2026" s="110">
        <v>850</v>
      </c>
      <c r="K2026" s="110">
        <v>0</v>
      </c>
      <c r="L2026" s="110">
        <v>0</v>
      </c>
      <c r="M2026" s="110">
        <v>0</v>
      </c>
      <c r="N2026" s="110">
        <v>0</v>
      </c>
    </row>
    <row r="2027" spans="1:14" x14ac:dyDescent="0.25">
      <c r="A2027">
        <v>340159</v>
      </c>
      <c r="B2027" t="s">
        <v>5527</v>
      </c>
      <c r="C2027">
        <v>21</v>
      </c>
      <c r="D2027" t="s">
        <v>2431</v>
      </c>
      <c r="E2027" t="s">
        <v>2432</v>
      </c>
      <c r="F2027" t="s">
        <v>2429</v>
      </c>
      <c r="G2027" t="s">
        <v>96</v>
      </c>
      <c r="H2027" t="s">
        <v>2433</v>
      </c>
      <c r="I2027" s="110">
        <v>10707.3</v>
      </c>
      <c r="J2027" s="110">
        <v>1000.27</v>
      </c>
      <c r="K2027" s="110">
        <v>395.8</v>
      </c>
      <c r="L2027" s="110">
        <v>211</v>
      </c>
      <c r="M2027" s="110">
        <v>0</v>
      </c>
      <c r="N2027" s="110">
        <v>0</v>
      </c>
    </row>
    <row r="2028" spans="1:14" x14ac:dyDescent="0.25">
      <c r="A2028">
        <v>340286</v>
      </c>
      <c r="B2028" t="s">
        <v>5527</v>
      </c>
      <c r="C2028">
        <v>21</v>
      </c>
      <c r="D2028" t="s">
        <v>8304</v>
      </c>
      <c r="E2028" t="s">
        <v>8305</v>
      </c>
      <c r="F2028" t="s">
        <v>2365</v>
      </c>
      <c r="G2028" t="s">
        <v>96</v>
      </c>
      <c r="H2028" t="s">
        <v>8306</v>
      </c>
      <c r="I2028" s="110">
        <v>0</v>
      </c>
      <c r="J2028" s="110">
        <v>0</v>
      </c>
      <c r="K2028" s="110">
        <v>0</v>
      </c>
      <c r="L2028" s="110">
        <v>0</v>
      </c>
      <c r="M2028" s="110">
        <v>0</v>
      </c>
      <c r="N2028" s="110">
        <v>0</v>
      </c>
    </row>
    <row r="2029" spans="1:14" x14ac:dyDescent="0.25">
      <c r="A2029">
        <v>340161</v>
      </c>
      <c r="B2029" t="s">
        <v>5527</v>
      </c>
      <c r="C2029">
        <v>21</v>
      </c>
      <c r="D2029" t="s">
        <v>8307</v>
      </c>
      <c r="E2029" t="s">
        <v>8308</v>
      </c>
      <c r="F2029" t="s">
        <v>2429</v>
      </c>
      <c r="G2029" t="s">
        <v>96</v>
      </c>
      <c r="H2029" t="s">
        <v>8309</v>
      </c>
      <c r="I2029" s="110">
        <v>0</v>
      </c>
      <c r="J2029" s="110">
        <v>0</v>
      </c>
      <c r="K2029" s="110">
        <v>0</v>
      </c>
      <c r="L2029" s="110">
        <v>0</v>
      </c>
      <c r="M2029" s="110">
        <v>0</v>
      </c>
      <c r="N2029" s="110">
        <v>0</v>
      </c>
    </row>
    <row r="2030" spans="1:14" x14ac:dyDescent="0.25">
      <c r="A2030">
        <v>340287</v>
      </c>
      <c r="B2030" t="s">
        <v>5527</v>
      </c>
      <c r="C2030">
        <v>21</v>
      </c>
      <c r="D2030" t="s">
        <v>8310</v>
      </c>
      <c r="E2030" t="s">
        <v>8311</v>
      </c>
      <c r="F2030" t="s">
        <v>8205</v>
      </c>
      <c r="G2030" t="s">
        <v>96</v>
      </c>
      <c r="H2030" t="s">
        <v>8312</v>
      </c>
      <c r="I2030" s="110">
        <v>0</v>
      </c>
      <c r="J2030" s="110">
        <v>0</v>
      </c>
      <c r="K2030" s="110">
        <v>0</v>
      </c>
      <c r="L2030" s="110">
        <v>0</v>
      </c>
      <c r="M2030" s="110">
        <v>0</v>
      </c>
      <c r="N2030" s="110">
        <v>0</v>
      </c>
    </row>
    <row r="2031" spans="1:14" x14ac:dyDescent="0.25">
      <c r="A2031">
        <v>340289</v>
      </c>
      <c r="B2031" t="s">
        <v>5527</v>
      </c>
      <c r="C2031">
        <v>21</v>
      </c>
      <c r="D2031" t="s">
        <v>8313</v>
      </c>
      <c r="E2031" t="s">
        <v>8314</v>
      </c>
      <c r="F2031" t="s">
        <v>913</v>
      </c>
      <c r="G2031" t="s">
        <v>96</v>
      </c>
      <c r="H2031" t="s">
        <v>8315</v>
      </c>
      <c r="I2031" s="110">
        <v>0</v>
      </c>
      <c r="J2031" s="110">
        <v>0</v>
      </c>
      <c r="K2031" s="110">
        <v>0</v>
      </c>
      <c r="L2031" s="110">
        <v>0</v>
      </c>
      <c r="M2031" s="110">
        <v>0</v>
      </c>
      <c r="N2031" s="110">
        <v>0</v>
      </c>
    </row>
    <row r="2032" spans="1:14" x14ac:dyDescent="0.25">
      <c r="A2032">
        <v>340165</v>
      </c>
      <c r="B2032" t="s">
        <v>5527</v>
      </c>
      <c r="C2032">
        <v>21</v>
      </c>
      <c r="D2032" t="s">
        <v>8316</v>
      </c>
      <c r="E2032" t="s">
        <v>8317</v>
      </c>
      <c r="F2032" t="s">
        <v>2429</v>
      </c>
      <c r="G2032" t="s">
        <v>96</v>
      </c>
      <c r="H2032" t="s">
        <v>8318</v>
      </c>
      <c r="I2032" s="110">
        <v>0</v>
      </c>
      <c r="J2032" s="110">
        <v>0</v>
      </c>
      <c r="K2032" s="110">
        <v>0</v>
      </c>
      <c r="L2032" s="110">
        <v>0</v>
      </c>
      <c r="M2032" s="110">
        <v>0</v>
      </c>
      <c r="N2032" s="110">
        <v>0</v>
      </c>
    </row>
    <row r="2033" spans="1:14" x14ac:dyDescent="0.25">
      <c r="A2033">
        <v>340291</v>
      </c>
      <c r="B2033" t="s">
        <v>5527</v>
      </c>
      <c r="C2033">
        <v>21</v>
      </c>
      <c r="D2033" t="s">
        <v>8319</v>
      </c>
      <c r="E2033" t="s">
        <v>8320</v>
      </c>
      <c r="F2033" t="s">
        <v>8321</v>
      </c>
      <c r="G2033" t="s">
        <v>96</v>
      </c>
      <c r="H2033" t="s">
        <v>8322</v>
      </c>
      <c r="I2033" s="110">
        <v>0</v>
      </c>
      <c r="J2033" s="110">
        <v>0</v>
      </c>
      <c r="K2033" s="110">
        <v>0</v>
      </c>
      <c r="L2033" s="110">
        <v>0</v>
      </c>
      <c r="M2033" s="110">
        <v>0</v>
      </c>
      <c r="N2033" s="110">
        <v>0</v>
      </c>
    </row>
    <row r="2034" spans="1:14" x14ac:dyDescent="0.25">
      <c r="A2034">
        <v>340295</v>
      </c>
      <c r="B2034" t="s">
        <v>5527</v>
      </c>
      <c r="C2034">
        <v>21</v>
      </c>
      <c r="D2034" t="s">
        <v>8323</v>
      </c>
      <c r="E2034" t="s">
        <v>8324</v>
      </c>
      <c r="F2034" t="s">
        <v>8325</v>
      </c>
      <c r="G2034" t="s">
        <v>96</v>
      </c>
      <c r="H2034" t="s">
        <v>8326</v>
      </c>
      <c r="I2034" s="110">
        <v>0</v>
      </c>
      <c r="J2034" s="110">
        <v>0</v>
      </c>
      <c r="K2034" s="110">
        <v>0</v>
      </c>
      <c r="L2034" s="110">
        <v>0</v>
      </c>
      <c r="M2034" s="110">
        <v>0</v>
      </c>
      <c r="N2034" s="110">
        <v>0</v>
      </c>
    </row>
    <row r="2035" spans="1:14" x14ac:dyDescent="0.25">
      <c r="A2035">
        <v>340296</v>
      </c>
      <c r="B2035" t="s">
        <v>5527</v>
      </c>
      <c r="C2035">
        <v>21</v>
      </c>
      <c r="D2035" t="s">
        <v>8327</v>
      </c>
      <c r="E2035" t="s">
        <v>8328</v>
      </c>
      <c r="F2035" t="s">
        <v>8325</v>
      </c>
      <c r="G2035" t="s">
        <v>96</v>
      </c>
      <c r="H2035" t="s">
        <v>8326</v>
      </c>
      <c r="I2035" s="110">
        <v>0</v>
      </c>
      <c r="J2035" s="110">
        <v>0</v>
      </c>
      <c r="K2035" s="110">
        <v>0</v>
      </c>
      <c r="L2035" s="110">
        <v>0</v>
      </c>
      <c r="M2035" s="110">
        <v>0</v>
      </c>
      <c r="N2035" s="110">
        <v>0</v>
      </c>
    </row>
    <row r="2036" spans="1:14" x14ac:dyDescent="0.25">
      <c r="A2036">
        <v>340298</v>
      </c>
      <c r="B2036" t="s">
        <v>5527</v>
      </c>
      <c r="C2036">
        <v>21</v>
      </c>
      <c r="D2036" t="s">
        <v>8329</v>
      </c>
      <c r="E2036" t="s">
        <v>7033</v>
      </c>
      <c r="F2036" t="s">
        <v>2514</v>
      </c>
      <c r="G2036" t="s">
        <v>96</v>
      </c>
      <c r="H2036" t="s">
        <v>8330</v>
      </c>
      <c r="I2036" s="110">
        <v>0</v>
      </c>
      <c r="J2036" s="110">
        <v>0</v>
      </c>
      <c r="K2036" s="110">
        <v>0</v>
      </c>
      <c r="L2036" s="110">
        <v>0</v>
      </c>
      <c r="M2036" s="110">
        <v>0</v>
      </c>
      <c r="N2036" s="110">
        <v>0</v>
      </c>
    </row>
    <row r="2037" spans="1:14" x14ac:dyDescent="0.25">
      <c r="A2037">
        <v>340174</v>
      </c>
      <c r="B2037" t="s">
        <v>5527</v>
      </c>
      <c r="C2037">
        <v>21</v>
      </c>
      <c r="D2037" t="s">
        <v>8331</v>
      </c>
      <c r="E2037" t="s">
        <v>8332</v>
      </c>
      <c r="F2037" t="s">
        <v>2429</v>
      </c>
      <c r="G2037" t="s">
        <v>96</v>
      </c>
      <c r="H2037" t="s">
        <v>8333</v>
      </c>
      <c r="I2037" s="110">
        <v>0</v>
      </c>
      <c r="J2037" s="110">
        <v>0</v>
      </c>
      <c r="K2037" s="110">
        <v>0</v>
      </c>
      <c r="L2037" s="110">
        <v>0</v>
      </c>
      <c r="M2037" s="110">
        <v>0</v>
      </c>
      <c r="N2037" s="110">
        <v>0</v>
      </c>
    </row>
    <row r="2038" spans="1:14" x14ac:dyDescent="0.25">
      <c r="A2038">
        <v>340175</v>
      </c>
      <c r="B2038" t="s">
        <v>5527</v>
      </c>
      <c r="C2038">
        <v>21</v>
      </c>
      <c r="D2038" t="s">
        <v>2434</v>
      </c>
      <c r="E2038" t="s">
        <v>2435</v>
      </c>
      <c r="F2038" t="s">
        <v>2429</v>
      </c>
      <c r="G2038" t="s">
        <v>96</v>
      </c>
      <c r="H2038" t="s">
        <v>2436</v>
      </c>
      <c r="I2038" s="110">
        <v>0</v>
      </c>
      <c r="J2038" s="110">
        <v>1200</v>
      </c>
      <c r="K2038" s="110">
        <v>0</v>
      </c>
      <c r="L2038" s="110">
        <v>0</v>
      </c>
      <c r="M2038" s="110">
        <v>0</v>
      </c>
      <c r="N2038" s="110">
        <v>0</v>
      </c>
    </row>
    <row r="2039" spans="1:14" x14ac:dyDescent="0.25">
      <c r="A2039">
        <v>340299</v>
      </c>
      <c r="B2039" t="s">
        <v>5527</v>
      </c>
      <c r="C2039">
        <v>21</v>
      </c>
      <c r="D2039" t="s">
        <v>8334</v>
      </c>
      <c r="E2039" t="s">
        <v>3133</v>
      </c>
      <c r="F2039" t="s">
        <v>2514</v>
      </c>
      <c r="G2039" t="s">
        <v>96</v>
      </c>
      <c r="H2039" t="s">
        <v>8335</v>
      </c>
      <c r="I2039" s="110">
        <v>0</v>
      </c>
      <c r="J2039" s="110">
        <v>0</v>
      </c>
      <c r="K2039" s="110">
        <v>0</v>
      </c>
      <c r="L2039" s="110">
        <v>0</v>
      </c>
      <c r="M2039" s="110">
        <v>0</v>
      </c>
      <c r="N2039" s="110">
        <v>0</v>
      </c>
    </row>
    <row r="2040" spans="1:14" x14ac:dyDescent="0.25">
      <c r="A2040">
        <v>340300</v>
      </c>
      <c r="B2040" t="s">
        <v>5527</v>
      </c>
      <c r="C2040">
        <v>21</v>
      </c>
      <c r="D2040" t="s">
        <v>8336</v>
      </c>
      <c r="E2040" t="s">
        <v>8337</v>
      </c>
      <c r="F2040" t="s">
        <v>8325</v>
      </c>
      <c r="G2040" t="s">
        <v>96</v>
      </c>
      <c r="H2040" t="s">
        <v>8326</v>
      </c>
      <c r="I2040" s="110">
        <v>0</v>
      </c>
      <c r="J2040" s="110">
        <v>0</v>
      </c>
      <c r="K2040" s="110">
        <v>0</v>
      </c>
      <c r="L2040" s="110">
        <v>0</v>
      </c>
      <c r="M2040" s="110">
        <v>0</v>
      </c>
      <c r="N2040" s="110">
        <v>0</v>
      </c>
    </row>
    <row r="2041" spans="1:14" x14ac:dyDescent="0.25">
      <c r="A2041">
        <v>340179</v>
      </c>
      <c r="B2041" t="s">
        <v>5527</v>
      </c>
      <c r="C2041">
        <v>21</v>
      </c>
      <c r="D2041" t="s">
        <v>1615</v>
      </c>
      <c r="E2041" t="s">
        <v>2437</v>
      </c>
      <c r="F2041" t="s">
        <v>1617</v>
      </c>
      <c r="G2041" t="s">
        <v>96</v>
      </c>
      <c r="H2041" t="s">
        <v>2438</v>
      </c>
      <c r="I2041" s="110">
        <v>0</v>
      </c>
      <c r="J2041" s="110">
        <v>0</v>
      </c>
      <c r="K2041" s="110">
        <v>150</v>
      </c>
      <c r="L2041" s="110">
        <v>0</v>
      </c>
      <c r="M2041" s="110">
        <v>0</v>
      </c>
      <c r="N2041" s="110">
        <v>0</v>
      </c>
    </row>
    <row r="2042" spans="1:14" x14ac:dyDescent="0.25">
      <c r="A2042">
        <v>340302</v>
      </c>
      <c r="B2042" t="s">
        <v>5527</v>
      </c>
      <c r="C2042">
        <v>21</v>
      </c>
      <c r="D2042" t="s">
        <v>7724</v>
      </c>
      <c r="E2042" t="s">
        <v>8338</v>
      </c>
      <c r="F2042" t="s">
        <v>8339</v>
      </c>
      <c r="G2042" t="s">
        <v>96</v>
      </c>
      <c r="H2042" t="s">
        <v>8340</v>
      </c>
      <c r="I2042" s="110">
        <v>0</v>
      </c>
      <c r="J2042" s="110">
        <v>0</v>
      </c>
      <c r="K2042" s="110">
        <v>0</v>
      </c>
      <c r="L2042" s="110">
        <v>0</v>
      </c>
      <c r="M2042" s="110">
        <v>0</v>
      </c>
      <c r="N2042" s="110">
        <v>0</v>
      </c>
    </row>
    <row r="2043" spans="1:14" x14ac:dyDescent="0.25">
      <c r="A2043">
        <v>340182</v>
      </c>
      <c r="B2043" t="s">
        <v>5527</v>
      </c>
      <c r="C2043">
        <v>21</v>
      </c>
      <c r="D2043" t="s">
        <v>8341</v>
      </c>
      <c r="E2043" t="s">
        <v>8342</v>
      </c>
      <c r="F2043" t="s">
        <v>1617</v>
      </c>
      <c r="G2043" t="s">
        <v>96</v>
      </c>
      <c r="H2043" t="s">
        <v>8343</v>
      </c>
      <c r="I2043" s="110">
        <v>0</v>
      </c>
      <c r="J2043" s="110">
        <v>0</v>
      </c>
      <c r="K2043" s="110">
        <v>0</v>
      </c>
      <c r="L2043" s="110">
        <v>0</v>
      </c>
      <c r="M2043" s="110">
        <v>0</v>
      </c>
      <c r="N2043" s="110">
        <v>0</v>
      </c>
    </row>
    <row r="2044" spans="1:14" x14ac:dyDescent="0.25">
      <c r="A2044">
        <v>340183</v>
      </c>
      <c r="B2044" t="s">
        <v>5527</v>
      </c>
      <c r="C2044">
        <v>21</v>
      </c>
      <c r="D2044" t="s">
        <v>501</v>
      </c>
      <c r="E2044" t="s">
        <v>2439</v>
      </c>
      <c r="F2044" t="s">
        <v>2440</v>
      </c>
      <c r="G2044" t="s">
        <v>96</v>
      </c>
      <c r="H2044" t="s">
        <v>2441</v>
      </c>
      <c r="I2044" s="110">
        <v>2000</v>
      </c>
      <c r="J2044" s="110">
        <v>100</v>
      </c>
      <c r="K2044" s="110">
        <v>0</v>
      </c>
      <c r="L2044" s="110">
        <v>0</v>
      </c>
      <c r="M2044" s="110">
        <v>0</v>
      </c>
      <c r="N2044" s="110">
        <v>0</v>
      </c>
    </row>
    <row r="2045" spans="1:14" x14ac:dyDescent="0.25">
      <c r="A2045">
        <v>340305</v>
      </c>
      <c r="B2045" t="s">
        <v>5527</v>
      </c>
      <c r="C2045">
        <v>21</v>
      </c>
      <c r="D2045" t="s">
        <v>8139</v>
      </c>
      <c r="E2045" t="s">
        <v>8344</v>
      </c>
      <c r="F2045" t="s">
        <v>2388</v>
      </c>
      <c r="G2045" t="s">
        <v>96</v>
      </c>
      <c r="H2045" t="s">
        <v>8345</v>
      </c>
      <c r="I2045" s="110">
        <v>0</v>
      </c>
      <c r="J2045" s="110">
        <v>0</v>
      </c>
      <c r="K2045" s="110">
        <v>0</v>
      </c>
      <c r="L2045" s="110">
        <v>0</v>
      </c>
      <c r="M2045" s="110">
        <v>0</v>
      </c>
      <c r="N2045" s="110">
        <v>0</v>
      </c>
    </row>
    <row r="2046" spans="1:14" x14ac:dyDescent="0.25">
      <c r="A2046">
        <v>340188</v>
      </c>
      <c r="B2046" t="s">
        <v>5527</v>
      </c>
      <c r="C2046">
        <v>21</v>
      </c>
      <c r="D2046" t="s">
        <v>501</v>
      </c>
      <c r="E2046" t="s">
        <v>2442</v>
      </c>
      <c r="F2046" t="s">
        <v>2443</v>
      </c>
      <c r="G2046" t="s">
        <v>96</v>
      </c>
      <c r="H2046" t="s">
        <v>2444</v>
      </c>
      <c r="I2046" s="110">
        <v>825</v>
      </c>
      <c r="J2046" s="110">
        <v>200</v>
      </c>
      <c r="K2046" s="110">
        <v>25</v>
      </c>
      <c r="L2046" s="110">
        <v>50</v>
      </c>
      <c r="M2046" s="110">
        <v>25</v>
      </c>
      <c r="N2046" s="110">
        <v>50</v>
      </c>
    </row>
    <row r="2047" spans="1:14" x14ac:dyDescent="0.25">
      <c r="A2047">
        <v>340306</v>
      </c>
      <c r="B2047" t="s">
        <v>5527</v>
      </c>
      <c r="C2047">
        <v>21</v>
      </c>
      <c r="D2047" t="s">
        <v>8346</v>
      </c>
      <c r="E2047" t="s">
        <v>8347</v>
      </c>
      <c r="F2047" t="s">
        <v>2388</v>
      </c>
      <c r="G2047" t="s">
        <v>96</v>
      </c>
      <c r="H2047" t="s">
        <v>8348</v>
      </c>
      <c r="I2047" s="110">
        <v>0</v>
      </c>
      <c r="J2047" s="110">
        <v>0</v>
      </c>
      <c r="K2047" s="110">
        <v>0</v>
      </c>
      <c r="L2047" s="110">
        <v>0</v>
      </c>
      <c r="M2047" s="110">
        <v>0</v>
      </c>
      <c r="N2047" s="110">
        <v>0</v>
      </c>
    </row>
    <row r="2048" spans="1:14" x14ac:dyDescent="0.25">
      <c r="A2048">
        <v>340190</v>
      </c>
      <c r="B2048" t="s">
        <v>5527</v>
      </c>
      <c r="C2048">
        <v>21</v>
      </c>
      <c r="D2048" t="s">
        <v>8349</v>
      </c>
      <c r="E2048" t="s">
        <v>8350</v>
      </c>
      <c r="F2048" t="s">
        <v>8351</v>
      </c>
      <c r="G2048" t="s">
        <v>96</v>
      </c>
      <c r="H2048" t="s">
        <v>8352</v>
      </c>
      <c r="I2048" s="110">
        <v>0</v>
      </c>
      <c r="J2048" s="110">
        <v>0</v>
      </c>
      <c r="K2048" s="110">
        <v>0</v>
      </c>
      <c r="L2048" s="110">
        <v>0</v>
      </c>
      <c r="M2048" s="110">
        <v>0</v>
      </c>
      <c r="N2048" s="110">
        <v>0</v>
      </c>
    </row>
    <row r="2049" spans="1:14" x14ac:dyDescent="0.25">
      <c r="A2049">
        <v>340191</v>
      </c>
      <c r="B2049" t="s">
        <v>5527</v>
      </c>
      <c r="C2049">
        <v>21</v>
      </c>
      <c r="D2049" t="s">
        <v>501</v>
      </c>
      <c r="E2049" t="s">
        <v>8353</v>
      </c>
      <c r="F2049" t="s">
        <v>8354</v>
      </c>
      <c r="G2049" t="s">
        <v>96</v>
      </c>
      <c r="H2049" t="s">
        <v>8355</v>
      </c>
      <c r="I2049" s="110">
        <v>0</v>
      </c>
      <c r="J2049" s="110">
        <v>0</v>
      </c>
      <c r="K2049" s="110">
        <v>0</v>
      </c>
      <c r="L2049" s="110">
        <v>0</v>
      </c>
      <c r="M2049" s="110">
        <v>0</v>
      </c>
      <c r="N2049" s="110">
        <v>0</v>
      </c>
    </row>
    <row r="2050" spans="1:14" x14ac:dyDescent="0.25">
      <c r="A2050">
        <v>340192</v>
      </c>
      <c r="B2050" t="s">
        <v>5527</v>
      </c>
      <c r="C2050">
        <v>21</v>
      </c>
      <c r="D2050" t="s">
        <v>753</v>
      </c>
      <c r="E2050" t="s">
        <v>8356</v>
      </c>
      <c r="F2050" t="s">
        <v>7824</v>
      </c>
      <c r="G2050" t="s">
        <v>96</v>
      </c>
      <c r="H2050" t="s">
        <v>8357</v>
      </c>
      <c r="I2050" s="110">
        <v>0</v>
      </c>
      <c r="J2050" s="110">
        <v>0</v>
      </c>
      <c r="K2050" s="110">
        <v>0</v>
      </c>
      <c r="L2050" s="110">
        <v>0</v>
      </c>
      <c r="M2050" s="110">
        <v>0</v>
      </c>
      <c r="N2050" s="110">
        <v>0</v>
      </c>
    </row>
    <row r="2051" spans="1:14" x14ac:dyDescent="0.25">
      <c r="A2051">
        <v>340193</v>
      </c>
      <c r="B2051" t="s">
        <v>5527</v>
      </c>
      <c r="C2051">
        <v>21</v>
      </c>
      <c r="D2051" t="s">
        <v>501</v>
      </c>
      <c r="E2051" t="s">
        <v>8358</v>
      </c>
      <c r="F2051" t="s">
        <v>7824</v>
      </c>
      <c r="G2051" t="s">
        <v>96</v>
      </c>
      <c r="H2051" t="s">
        <v>8359</v>
      </c>
      <c r="I2051" s="110">
        <v>0</v>
      </c>
      <c r="J2051" s="110">
        <v>0</v>
      </c>
      <c r="K2051" s="110">
        <v>0</v>
      </c>
      <c r="L2051" s="110">
        <v>0</v>
      </c>
      <c r="M2051" s="110">
        <v>0</v>
      </c>
      <c r="N2051" s="110">
        <v>0</v>
      </c>
    </row>
    <row r="2052" spans="1:14" x14ac:dyDescent="0.25">
      <c r="A2052">
        <v>340194</v>
      </c>
      <c r="B2052" t="s">
        <v>5527</v>
      </c>
      <c r="C2052">
        <v>21</v>
      </c>
      <c r="D2052" t="s">
        <v>2386</v>
      </c>
      <c r="E2052" t="s">
        <v>8360</v>
      </c>
      <c r="F2052" t="s">
        <v>7824</v>
      </c>
      <c r="G2052" t="s">
        <v>96</v>
      </c>
      <c r="H2052" t="s">
        <v>8361</v>
      </c>
      <c r="I2052" s="110">
        <v>0</v>
      </c>
      <c r="J2052" s="110">
        <v>0</v>
      </c>
      <c r="K2052" s="110">
        <v>0</v>
      </c>
      <c r="L2052" s="110">
        <v>0</v>
      </c>
      <c r="M2052" s="110">
        <v>0</v>
      </c>
      <c r="N2052" s="110">
        <v>0</v>
      </c>
    </row>
    <row r="2053" spans="1:14" x14ac:dyDescent="0.25">
      <c r="A2053">
        <v>340307</v>
      </c>
      <c r="B2053" t="s">
        <v>5527</v>
      </c>
      <c r="C2053">
        <v>21</v>
      </c>
      <c r="D2053" t="s">
        <v>8362</v>
      </c>
      <c r="E2053" t="s">
        <v>6444</v>
      </c>
      <c r="F2053" t="s">
        <v>2388</v>
      </c>
      <c r="G2053" t="s">
        <v>96</v>
      </c>
      <c r="H2053" t="s">
        <v>8363</v>
      </c>
      <c r="I2053" s="110">
        <v>0</v>
      </c>
      <c r="J2053" s="110">
        <v>0</v>
      </c>
      <c r="K2053" s="110">
        <v>0</v>
      </c>
      <c r="L2053" s="110">
        <v>0</v>
      </c>
      <c r="M2053" s="110">
        <v>0</v>
      </c>
      <c r="N2053" s="110">
        <v>0</v>
      </c>
    </row>
    <row r="2054" spans="1:14" x14ac:dyDescent="0.25">
      <c r="A2054">
        <v>340198</v>
      </c>
      <c r="B2054" t="s">
        <v>5527</v>
      </c>
      <c r="C2054">
        <v>21</v>
      </c>
      <c r="D2054" t="s">
        <v>8364</v>
      </c>
      <c r="E2054" t="s">
        <v>8365</v>
      </c>
      <c r="F2054" t="s">
        <v>8366</v>
      </c>
      <c r="G2054" t="s">
        <v>96</v>
      </c>
      <c r="H2054" t="s">
        <v>8194</v>
      </c>
      <c r="I2054" s="110">
        <v>0</v>
      </c>
      <c r="J2054" s="110">
        <v>0</v>
      </c>
      <c r="K2054" s="110">
        <v>0</v>
      </c>
      <c r="L2054" s="110">
        <v>0</v>
      </c>
      <c r="M2054" s="110">
        <v>0</v>
      </c>
      <c r="N2054" s="110">
        <v>0</v>
      </c>
    </row>
    <row r="2055" spans="1:14" x14ac:dyDescent="0.25">
      <c r="A2055">
        <v>340199</v>
      </c>
      <c r="B2055" t="s">
        <v>5527</v>
      </c>
      <c r="C2055">
        <v>21</v>
      </c>
      <c r="D2055" t="s">
        <v>2445</v>
      </c>
      <c r="E2055" t="s">
        <v>2446</v>
      </c>
      <c r="F2055" t="s">
        <v>2447</v>
      </c>
      <c r="G2055" t="s">
        <v>96</v>
      </c>
      <c r="H2055" t="s">
        <v>211</v>
      </c>
      <c r="I2055" s="110">
        <v>5700</v>
      </c>
      <c r="J2055" s="110">
        <v>444.18</v>
      </c>
      <c r="K2055" s="110">
        <v>595</v>
      </c>
      <c r="L2055" s="110">
        <v>517</v>
      </c>
      <c r="M2055" s="110">
        <v>0</v>
      </c>
      <c r="N2055" s="110">
        <v>0</v>
      </c>
    </row>
    <row r="2056" spans="1:14" x14ac:dyDescent="0.25">
      <c r="A2056">
        <v>340201</v>
      </c>
      <c r="B2056" t="s">
        <v>5527</v>
      </c>
      <c r="C2056">
        <v>21</v>
      </c>
      <c r="D2056" t="s">
        <v>2448</v>
      </c>
      <c r="E2056" t="s">
        <v>2449</v>
      </c>
      <c r="F2056" t="s">
        <v>2450</v>
      </c>
      <c r="G2056" t="s">
        <v>96</v>
      </c>
      <c r="H2056" t="s">
        <v>2451</v>
      </c>
      <c r="I2056" s="110">
        <v>0</v>
      </c>
      <c r="J2056" s="110">
        <v>0</v>
      </c>
      <c r="K2056" s="110">
        <v>50</v>
      </c>
      <c r="L2056" s="110">
        <v>0</v>
      </c>
      <c r="M2056" s="110">
        <v>0</v>
      </c>
      <c r="N2056" s="110">
        <v>0</v>
      </c>
    </row>
    <row r="2057" spans="1:14" x14ac:dyDescent="0.25">
      <c r="A2057">
        <v>340202</v>
      </c>
      <c r="B2057" t="s">
        <v>5527</v>
      </c>
      <c r="C2057">
        <v>21</v>
      </c>
      <c r="D2057" t="s">
        <v>568</v>
      </c>
      <c r="E2057" t="s">
        <v>8367</v>
      </c>
      <c r="F2057" t="s">
        <v>8366</v>
      </c>
      <c r="G2057" t="s">
        <v>96</v>
      </c>
      <c r="H2057" t="s">
        <v>8194</v>
      </c>
      <c r="I2057" s="110">
        <v>0</v>
      </c>
      <c r="J2057" s="110">
        <v>0</v>
      </c>
      <c r="K2057" s="110">
        <v>0</v>
      </c>
      <c r="L2057" s="110">
        <v>0</v>
      </c>
      <c r="M2057" s="110">
        <v>0</v>
      </c>
      <c r="N2057" s="110">
        <v>0</v>
      </c>
    </row>
    <row r="2058" spans="1:14" x14ac:dyDescent="0.25">
      <c r="A2058">
        <v>340203</v>
      </c>
      <c r="B2058" t="s">
        <v>5527</v>
      </c>
      <c r="C2058">
        <v>21</v>
      </c>
      <c r="D2058" t="s">
        <v>8368</v>
      </c>
      <c r="E2058" t="s">
        <v>8369</v>
      </c>
      <c r="F2058" t="s">
        <v>2454</v>
      </c>
      <c r="G2058" t="s">
        <v>96</v>
      </c>
      <c r="H2058" t="s">
        <v>8370</v>
      </c>
      <c r="I2058" s="110">
        <v>0</v>
      </c>
      <c r="J2058" s="110">
        <v>0</v>
      </c>
      <c r="K2058" s="110">
        <v>0</v>
      </c>
      <c r="L2058" s="110">
        <v>0</v>
      </c>
      <c r="M2058" s="110">
        <v>0</v>
      </c>
      <c r="N2058" s="110">
        <v>0</v>
      </c>
    </row>
    <row r="2059" spans="1:14" x14ac:dyDescent="0.25">
      <c r="A2059">
        <v>340311</v>
      </c>
      <c r="B2059" t="s">
        <v>5527</v>
      </c>
      <c r="C2059">
        <v>21</v>
      </c>
      <c r="D2059" t="s">
        <v>7722</v>
      </c>
      <c r="E2059" t="s">
        <v>8371</v>
      </c>
      <c r="F2059" t="s">
        <v>8372</v>
      </c>
      <c r="G2059" t="s">
        <v>96</v>
      </c>
      <c r="H2059" t="s">
        <v>8373</v>
      </c>
      <c r="I2059" s="110">
        <v>0</v>
      </c>
      <c r="J2059" s="110">
        <v>0</v>
      </c>
      <c r="K2059" s="110">
        <v>0</v>
      </c>
      <c r="L2059" s="110">
        <v>0</v>
      </c>
      <c r="M2059" s="110">
        <v>0</v>
      </c>
      <c r="N2059" s="110">
        <v>0</v>
      </c>
    </row>
    <row r="2060" spans="1:14" x14ac:dyDescent="0.25">
      <c r="A2060">
        <v>340312</v>
      </c>
      <c r="B2060" t="s">
        <v>5527</v>
      </c>
      <c r="C2060">
        <v>21</v>
      </c>
      <c r="D2060" t="s">
        <v>8374</v>
      </c>
      <c r="E2060" t="s">
        <v>8375</v>
      </c>
      <c r="F2060" t="s">
        <v>2203</v>
      </c>
      <c r="G2060" t="s">
        <v>96</v>
      </c>
      <c r="H2060" t="s">
        <v>8376</v>
      </c>
      <c r="I2060" s="110">
        <v>0</v>
      </c>
      <c r="J2060" s="110">
        <v>0</v>
      </c>
      <c r="K2060" s="110">
        <v>0</v>
      </c>
      <c r="L2060" s="110">
        <v>0</v>
      </c>
      <c r="M2060" s="110">
        <v>0</v>
      </c>
      <c r="N2060" s="110">
        <v>0</v>
      </c>
    </row>
    <row r="2061" spans="1:14" x14ac:dyDescent="0.25">
      <c r="A2061">
        <v>340323</v>
      </c>
      <c r="B2061" t="s">
        <v>5527</v>
      </c>
      <c r="C2061">
        <v>21</v>
      </c>
      <c r="D2061" t="s">
        <v>8377</v>
      </c>
      <c r="E2061" t="s">
        <v>8378</v>
      </c>
      <c r="F2061" t="s">
        <v>8379</v>
      </c>
      <c r="G2061" t="s">
        <v>96</v>
      </c>
      <c r="H2061" t="s">
        <v>8380</v>
      </c>
      <c r="I2061" s="110">
        <v>0</v>
      </c>
      <c r="J2061" s="110">
        <v>0</v>
      </c>
      <c r="K2061" s="110">
        <v>0</v>
      </c>
      <c r="L2061" s="110">
        <v>0</v>
      </c>
      <c r="M2061" s="110">
        <v>0</v>
      </c>
      <c r="N2061" s="110">
        <v>0</v>
      </c>
    </row>
    <row r="2062" spans="1:14" x14ac:dyDescent="0.25">
      <c r="A2062">
        <v>340207</v>
      </c>
      <c r="B2062" t="s">
        <v>5527</v>
      </c>
      <c r="C2062">
        <v>21</v>
      </c>
      <c r="D2062" t="s">
        <v>2452</v>
      </c>
      <c r="E2062" t="s">
        <v>2453</v>
      </c>
      <c r="F2062" t="s">
        <v>2454</v>
      </c>
      <c r="G2062" t="s">
        <v>96</v>
      </c>
      <c r="H2062" t="s">
        <v>2455</v>
      </c>
      <c r="I2062" s="110">
        <v>0</v>
      </c>
      <c r="J2062" s="110">
        <v>0</v>
      </c>
      <c r="K2062" s="110">
        <v>288</v>
      </c>
      <c r="L2062" s="110">
        <v>232</v>
      </c>
      <c r="M2062" s="110">
        <v>272</v>
      </c>
      <c r="N2062" s="110">
        <v>0</v>
      </c>
    </row>
    <row r="2063" spans="1:14" x14ac:dyDescent="0.25">
      <c r="A2063">
        <v>340208</v>
      </c>
      <c r="B2063" t="s">
        <v>5527</v>
      </c>
      <c r="C2063">
        <v>21</v>
      </c>
      <c r="D2063" t="s">
        <v>8381</v>
      </c>
      <c r="E2063" t="s">
        <v>8382</v>
      </c>
      <c r="F2063" t="s">
        <v>7808</v>
      </c>
      <c r="G2063" t="s">
        <v>96</v>
      </c>
      <c r="H2063" t="s">
        <v>8383</v>
      </c>
      <c r="I2063" s="110">
        <v>0</v>
      </c>
      <c r="J2063" s="110">
        <v>0</v>
      </c>
      <c r="K2063" s="110">
        <v>0</v>
      </c>
      <c r="L2063" s="110">
        <v>0</v>
      </c>
      <c r="M2063" s="110">
        <v>0</v>
      </c>
      <c r="N2063" s="110">
        <v>0</v>
      </c>
    </row>
    <row r="2064" spans="1:14" x14ac:dyDescent="0.25">
      <c r="A2064">
        <v>340209</v>
      </c>
      <c r="B2064" t="s">
        <v>5527</v>
      </c>
      <c r="C2064">
        <v>21</v>
      </c>
      <c r="D2064" t="s">
        <v>2456</v>
      </c>
      <c r="E2064" t="s">
        <v>2457</v>
      </c>
      <c r="F2064" t="s">
        <v>2458</v>
      </c>
      <c r="G2064" t="s">
        <v>96</v>
      </c>
      <c r="H2064" t="s">
        <v>8384</v>
      </c>
      <c r="I2064" s="110">
        <v>2500</v>
      </c>
      <c r="J2064" s="110">
        <v>0</v>
      </c>
      <c r="K2064" s="110">
        <v>200</v>
      </c>
      <c r="L2064" s="110">
        <v>200</v>
      </c>
      <c r="M2064" s="110">
        <v>0</v>
      </c>
      <c r="N2064" s="110">
        <v>0</v>
      </c>
    </row>
    <row r="2065" spans="1:14" x14ac:dyDescent="0.25">
      <c r="A2065">
        <v>340210</v>
      </c>
      <c r="B2065" t="s">
        <v>5527</v>
      </c>
      <c r="C2065">
        <v>21</v>
      </c>
      <c r="D2065" t="s">
        <v>8385</v>
      </c>
      <c r="E2065" t="s">
        <v>2442</v>
      </c>
      <c r="F2065" t="s">
        <v>7808</v>
      </c>
      <c r="G2065" t="s">
        <v>96</v>
      </c>
      <c r="H2065" t="s">
        <v>8386</v>
      </c>
      <c r="I2065" s="110">
        <v>0</v>
      </c>
      <c r="J2065" s="110">
        <v>0</v>
      </c>
      <c r="K2065" s="110">
        <v>0</v>
      </c>
      <c r="L2065" s="110">
        <v>0</v>
      </c>
      <c r="M2065" s="110">
        <v>0</v>
      </c>
      <c r="N2065" s="110">
        <v>0</v>
      </c>
    </row>
    <row r="2066" spans="1:14" x14ac:dyDescent="0.25">
      <c r="A2066">
        <v>340212</v>
      </c>
      <c r="B2066" t="s">
        <v>5527</v>
      </c>
      <c r="C2066">
        <v>21</v>
      </c>
      <c r="D2066" t="s">
        <v>2459</v>
      </c>
      <c r="E2066" t="s">
        <v>2460</v>
      </c>
      <c r="F2066" t="s">
        <v>2461</v>
      </c>
      <c r="G2066" t="s">
        <v>96</v>
      </c>
      <c r="H2066" t="s">
        <v>2462</v>
      </c>
      <c r="I2066" s="110">
        <v>925</v>
      </c>
      <c r="J2066" s="110">
        <v>0</v>
      </c>
      <c r="K2066" s="110">
        <v>260</v>
      </c>
      <c r="L2066" s="110">
        <v>86</v>
      </c>
      <c r="M2066" s="110">
        <v>0</v>
      </c>
      <c r="N2066" s="110">
        <v>285</v>
      </c>
    </row>
    <row r="2067" spans="1:14" x14ac:dyDescent="0.25">
      <c r="A2067">
        <v>340214</v>
      </c>
      <c r="B2067" t="s">
        <v>5527</v>
      </c>
      <c r="C2067">
        <v>21</v>
      </c>
      <c r="D2067" t="s">
        <v>8387</v>
      </c>
      <c r="E2067" t="s">
        <v>8388</v>
      </c>
      <c r="F2067" t="s">
        <v>7713</v>
      </c>
      <c r="G2067" t="s">
        <v>96</v>
      </c>
      <c r="H2067" t="s">
        <v>8389</v>
      </c>
      <c r="I2067" s="110">
        <v>500</v>
      </c>
      <c r="J2067" s="110">
        <v>0</v>
      </c>
      <c r="K2067" s="110">
        <v>200</v>
      </c>
      <c r="L2067" s="110">
        <v>200</v>
      </c>
      <c r="M2067" s="110">
        <v>0</v>
      </c>
      <c r="N2067" s="110">
        <v>0</v>
      </c>
    </row>
    <row r="2068" spans="1:14" x14ac:dyDescent="0.25">
      <c r="A2068">
        <v>340324</v>
      </c>
      <c r="B2068" t="s">
        <v>5527</v>
      </c>
      <c r="C2068">
        <v>21</v>
      </c>
      <c r="D2068" t="s">
        <v>8390</v>
      </c>
      <c r="E2068" t="s">
        <v>8391</v>
      </c>
      <c r="F2068" t="s">
        <v>1825</v>
      </c>
      <c r="G2068" t="s">
        <v>96</v>
      </c>
      <c r="H2068" t="s">
        <v>8392</v>
      </c>
      <c r="I2068" s="110">
        <v>0</v>
      </c>
      <c r="J2068" s="110">
        <v>0</v>
      </c>
      <c r="K2068" s="110">
        <v>0</v>
      </c>
      <c r="L2068" s="110">
        <v>0</v>
      </c>
      <c r="M2068" s="110">
        <v>0</v>
      </c>
      <c r="N2068" s="110">
        <v>0</v>
      </c>
    </row>
    <row r="2069" spans="1:14" x14ac:dyDescent="0.25">
      <c r="A2069">
        <v>340325</v>
      </c>
      <c r="B2069" t="s">
        <v>5527</v>
      </c>
      <c r="C2069">
        <v>21</v>
      </c>
      <c r="D2069" t="s">
        <v>8393</v>
      </c>
      <c r="E2069" t="s">
        <v>8394</v>
      </c>
      <c r="F2069" t="s">
        <v>8395</v>
      </c>
      <c r="G2069" t="s">
        <v>96</v>
      </c>
      <c r="H2069" t="s">
        <v>8396</v>
      </c>
      <c r="I2069" s="110">
        <v>0</v>
      </c>
      <c r="J2069" s="110">
        <v>0</v>
      </c>
      <c r="K2069" s="110">
        <v>0</v>
      </c>
      <c r="L2069" s="110">
        <v>0</v>
      </c>
      <c r="M2069" s="110">
        <v>0</v>
      </c>
      <c r="N2069" s="110">
        <v>0</v>
      </c>
    </row>
    <row r="2070" spans="1:14" x14ac:dyDescent="0.25">
      <c r="A2070">
        <v>340360</v>
      </c>
      <c r="B2070" t="s">
        <v>5527</v>
      </c>
      <c r="C2070">
        <v>21</v>
      </c>
      <c r="D2070" t="s">
        <v>8397</v>
      </c>
      <c r="E2070" t="s">
        <v>8398</v>
      </c>
      <c r="F2070" t="s">
        <v>2470</v>
      </c>
      <c r="G2070" t="s">
        <v>96</v>
      </c>
      <c r="H2070" t="s">
        <v>8399</v>
      </c>
      <c r="I2070" s="110">
        <v>0</v>
      </c>
      <c r="J2070" s="110">
        <v>0</v>
      </c>
      <c r="K2070" s="110">
        <v>0</v>
      </c>
      <c r="L2070" s="110">
        <v>0</v>
      </c>
      <c r="M2070" s="110">
        <v>0</v>
      </c>
      <c r="N2070" s="110">
        <v>0</v>
      </c>
    </row>
    <row r="2071" spans="1:14" x14ac:dyDescent="0.25">
      <c r="A2071">
        <v>340363</v>
      </c>
      <c r="B2071" t="s">
        <v>5527</v>
      </c>
      <c r="C2071">
        <v>21</v>
      </c>
      <c r="D2071" t="s">
        <v>8400</v>
      </c>
      <c r="E2071" t="s">
        <v>2473</v>
      </c>
      <c r="F2071" t="s">
        <v>2470</v>
      </c>
      <c r="G2071" t="s">
        <v>96</v>
      </c>
      <c r="H2071" t="s">
        <v>2474</v>
      </c>
      <c r="I2071" s="110">
        <v>0</v>
      </c>
      <c r="J2071" s="110">
        <v>0</v>
      </c>
      <c r="K2071" s="110">
        <v>0</v>
      </c>
      <c r="L2071" s="110">
        <v>0</v>
      </c>
      <c r="M2071" s="110">
        <v>0</v>
      </c>
      <c r="N2071" s="110">
        <v>0</v>
      </c>
    </row>
    <row r="2072" spans="1:14" x14ac:dyDescent="0.25">
      <c r="A2072">
        <v>340219</v>
      </c>
      <c r="B2072" t="s">
        <v>5527</v>
      </c>
      <c r="C2072">
        <v>21</v>
      </c>
      <c r="D2072" t="s">
        <v>2463</v>
      </c>
      <c r="E2072" t="s">
        <v>2464</v>
      </c>
      <c r="F2072" t="s">
        <v>2465</v>
      </c>
      <c r="G2072" t="s">
        <v>96</v>
      </c>
      <c r="H2072" t="s">
        <v>2466</v>
      </c>
      <c r="I2072" s="110">
        <v>1500</v>
      </c>
      <c r="J2072" s="110">
        <v>0</v>
      </c>
      <c r="K2072" s="110">
        <v>0</v>
      </c>
      <c r="L2072" s="110">
        <v>0</v>
      </c>
      <c r="M2072" s="110">
        <v>0</v>
      </c>
      <c r="N2072" s="110">
        <v>0</v>
      </c>
    </row>
    <row r="2073" spans="1:14" x14ac:dyDescent="0.25">
      <c r="A2073">
        <v>340376</v>
      </c>
      <c r="B2073" t="s">
        <v>5527</v>
      </c>
      <c r="C2073">
        <v>21</v>
      </c>
      <c r="D2073" t="s">
        <v>8401</v>
      </c>
      <c r="E2073" t="s">
        <v>1345</v>
      </c>
      <c r="F2073" t="s">
        <v>2328</v>
      </c>
      <c r="G2073" t="s">
        <v>96</v>
      </c>
      <c r="H2073" t="s">
        <v>8402</v>
      </c>
      <c r="I2073" s="110">
        <v>0</v>
      </c>
      <c r="J2073" s="110">
        <v>0</v>
      </c>
      <c r="K2073" s="110">
        <v>0</v>
      </c>
      <c r="L2073" s="110">
        <v>0</v>
      </c>
      <c r="M2073" s="110">
        <v>0</v>
      </c>
      <c r="N2073" s="110">
        <v>0</v>
      </c>
    </row>
    <row r="2074" spans="1:14" x14ac:dyDescent="0.25">
      <c r="A2074">
        <v>340222</v>
      </c>
      <c r="B2074" t="s">
        <v>5527</v>
      </c>
      <c r="C2074">
        <v>21</v>
      </c>
      <c r="D2074" t="s">
        <v>501</v>
      </c>
      <c r="E2074" t="s">
        <v>1533</v>
      </c>
      <c r="F2074" t="s">
        <v>2467</v>
      </c>
      <c r="G2074" t="s">
        <v>96</v>
      </c>
      <c r="H2074" t="s">
        <v>208</v>
      </c>
      <c r="I2074" s="110">
        <v>5100</v>
      </c>
      <c r="J2074" s="110">
        <v>255</v>
      </c>
      <c r="K2074" s="110">
        <v>235</v>
      </c>
      <c r="L2074" s="110">
        <v>230</v>
      </c>
      <c r="M2074" s="110">
        <v>365</v>
      </c>
      <c r="N2074" s="110">
        <v>0</v>
      </c>
    </row>
    <row r="2075" spans="1:14" x14ac:dyDescent="0.25">
      <c r="A2075">
        <v>340377</v>
      </c>
      <c r="B2075" t="s">
        <v>5527</v>
      </c>
      <c r="C2075">
        <v>21</v>
      </c>
      <c r="D2075" t="s">
        <v>8403</v>
      </c>
      <c r="E2075" t="s">
        <v>8404</v>
      </c>
      <c r="F2075" t="s">
        <v>8405</v>
      </c>
      <c r="G2075" t="s">
        <v>96</v>
      </c>
      <c r="H2075" t="s">
        <v>8406</v>
      </c>
      <c r="I2075" s="110">
        <v>0</v>
      </c>
      <c r="J2075" s="110">
        <v>0</v>
      </c>
      <c r="K2075" s="110">
        <v>0</v>
      </c>
      <c r="L2075" s="110">
        <v>0</v>
      </c>
      <c r="M2075" s="110">
        <v>0</v>
      </c>
      <c r="N2075" s="110">
        <v>0</v>
      </c>
    </row>
    <row r="2076" spans="1:14" x14ac:dyDescent="0.25">
      <c r="A2076">
        <v>340378</v>
      </c>
      <c r="B2076" t="s">
        <v>5527</v>
      </c>
      <c r="C2076">
        <v>21</v>
      </c>
      <c r="D2076" t="s">
        <v>8407</v>
      </c>
      <c r="F2076" t="s">
        <v>8074</v>
      </c>
      <c r="G2076" t="s">
        <v>96</v>
      </c>
      <c r="H2076" t="s">
        <v>8075</v>
      </c>
      <c r="I2076" s="110">
        <v>0</v>
      </c>
      <c r="J2076" s="110">
        <v>0</v>
      </c>
      <c r="K2076" s="110">
        <v>0</v>
      </c>
      <c r="L2076" s="110">
        <v>0</v>
      </c>
      <c r="M2076" s="110">
        <v>0</v>
      </c>
      <c r="N2076" s="110">
        <v>0</v>
      </c>
    </row>
    <row r="2077" spans="1:14" x14ac:dyDescent="0.25">
      <c r="A2077">
        <v>340379</v>
      </c>
      <c r="B2077" t="s">
        <v>5527</v>
      </c>
      <c r="C2077">
        <v>21</v>
      </c>
      <c r="D2077" t="s">
        <v>8408</v>
      </c>
      <c r="E2077" t="s">
        <v>8409</v>
      </c>
      <c r="F2077" t="s">
        <v>2388</v>
      </c>
      <c r="G2077" t="s">
        <v>96</v>
      </c>
      <c r="H2077" t="s">
        <v>8410</v>
      </c>
      <c r="I2077" s="110">
        <v>0</v>
      </c>
      <c r="J2077" s="110">
        <v>0</v>
      </c>
      <c r="K2077" s="110">
        <v>0</v>
      </c>
      <c r="L2077" s="110">
        <v>0</v>
      </c>
      <c r="M2077" s="110">
        <v>0</v>
      </c>
      <c r="N2077" s="110">
        <v>0</v>
      </c>
    </row>
    <row r="2078" spans="1:14" x14ac:dyDescent="0.25">
      <c r="A2078">
        <v>340380</v>
      </c>
      <c r="B2078" t="s">
        <v>5527</v>
      </c>
      <c r="C2078">
        <v>21</v>
      </c>
      <c r="D2078" t="s">
        <v>8411</v>
      </c>
      <c r="E2078" t="s">
        <v>8412</v>
      </c>
      <c r="F2078" t="s">
        <v>8413</v>
      </c>
      <c r="G2078" t="s">
        <v>96</v>
      </c>
      <c r="H2078" t="s">
        <v>8414</v>
      </c>
      <c r="I2078" s="110">
        <v>0</v>
      </c>
      <c r="J2078" s="110">
        <v>0</v>
      </c>
      <c r="K2078" s="110">
        <v>0</v>
      </c>
      <c r="L2078" s="110">
        <v>0</v>
      </c>
      <c r="M2078" s="110">
        <v>0</v>
      </c>
      <c r="N2078" s="110">
        <v>0</v>
      </c>
    </row>
    <row r="2079" spans="1:14" x14ac:dyDescent="0.25">
      <c r="A2079">
        <v>340382</v>
      </c>
      <c r="B2079" t="s">
        <v>5527</v>
      </c>
      <c r="C2079">
        <v>21</v>
      </c>
      <c r="D2079" t="s">
        <v>8415</v>
      </c>
      <c r="E2079" t="s">
        <v>8416</v>
      </c>
      <c r="F2079" t="s">
        <v>1951</v>
      </c>
      <c r="G2079" t="s">
        <v>96</v>
      </c>
      <c r="H2079" t="s">
        <v>8417</v>
      </c>
      <c r="I2079" s="110">
        <v>0</v>
      </c>
      <c r="J2079" s="110">
        <v>0</v>
      </c>
      <c r="K2079" s="110">
        <v>0</v>
      </c>
      <c r="L2079" s="110">
        <v>0</v>
      </c>
      <c r="M2079" s="110">
        <v>0</v>
      </c>
      <c r="N2079" s="110">
        <v>0</v>
      </c>
    </row>
    <row r="2080" spans="1:14" x14ac:dyDescent="0.25">
      <c r="A2080">
        <v>340229</v>
      </c>
      <c r="B2080" t="s">
        <v>5527</v>
      </c>
      <c r="C2080">
        <v>21</v>
      </c>
      <c r="D2080" t="s">
        <v>2468</v>
      </c>
      <c r="E2080" t="s">
        <v>2469</v>
      </c>
      <c r="F2080" t="s">
        <v>2470</v>
      </c>
      <c r="G2080" t="s">
        <v>96</v>
      </c>
      <c r="H2080" t="s">
        <v>2471</v>
      </c>
      <c r="I2080" s="110">
        <v>31478.97</v>
      </c>
      <c r="J2080" s="110">
        <v>1050.25</v>
      </c>
      <c r="K2080" s="110">
        <v>1104</v>
      </c>
      <c r="L2080" s="110">
        <v>460</v>
      </c>
      <c r="M2080" s="110">
        <v>0</v>
      </c>
      <c r="N2080" s="110">
        <v>25</v>
      </c>
    </row>
    <row r="2081" spans="1:14" x14ac:dyDescent="0.25">
      <c r="A2081">
        <v>340231</v>
      </c>
      <c r="B2081" t="s">
        <v>5527</v>
      </c>
      <c r="C2081">
        <v>21</v>
      </c>
      <c r="D2081" t="s">
        <v>2472</v>
      </c>
      <c r="E2081" t="s">
        <v>2473</v>
      </c>
      <c r="F2081" t="s">
        <v>2470</v>
      </c>
      <c r="G2081" t="s">
        <v>96</v>
      </c>
      <c r="H2081" t="s">
        <v>2474</v>
      </c>
      <c r="I2081" s="110">
        <v>300</v>
      </c>
      <c r="J2081" s="110">
        <v>215.43</v>
      </c>
      <c r="K2081" s="110">
        <v>282.17</v>
      </c>
      <c r="L2081" s="110">
        <v>0</v>
      </c>
      <c r="M2081" s="110">
        <v>0</v>
      </c>
      <c r="N2081" s="110">
        <v>561</v>
      </c>
    </row>
    <row r="2082" spans="1:14" x14ac:dyDescent="0.25">
      <c r="A2082">
        <v>340233</v>
      </c>
      <c r="B2082" t="s">
        <v>5527</v>
      </c>
      <c r="C2082">
        <v>21</v>
      </c>
      <c r="D2082" t="s">
        <v>501</v>
      </c>
      <c r="E2082" t="s">
        <v>2475</v>
      </c>
      <c r="F2082" t="s">
        <v>2476</v>
      </c>
      <c r="G2082" t="s">
        <v>96</v>
      </c>
      <c r="H2082" t="s">
        <v>2477</v>
      </c>
      <c r="I2082" s="110">
        <v>0</v>
      </c>
      <c r="J2082" s="110">
        <v>50</v>
      </c>
      <c r="K2082" s="110">
        <v>0</v>
      </c>
      <c r="L2082" s="110">
        <v>83</v>
      </c>
      <c r="M2082" s="110">
        <v>0</v>
      </c>
      <c r="N2082" s="110">
        <v>0</v>
      </c>
    </row>
    <row r="2083" spans="1:14" x14ac:dyDescent="0.25">
      <c r="A2083">
        <v>340383</v>
      </c>
      <c r="B2083" t="s">
        <v>5527</v>
      </c>
      <c r="C2083">
        <v>21</v>
      </c>
      <c r="D2083" t="s">
        <v>8418</v>
      </c>
      <c r="E2083" t="s">
        <v>8419</v>
      </c>
      <c r="F2083" t="s">
        <v>1617</v>
      </c>
      <c r="G2083" t="s">
        <v>96</v>
      </c>
      <c r="H2083" t="s">
        <v>8420</v>
      </c>
      <c r="I2083" s="110">
        <v>0</v>
      </c>
      <c r="J2083" s="110">
        <v>0</v>
      </c>
      <c r="K2083" s="110">
        <v>0</v>
      </c>
      <c r="L2083" s="110">
        <v>0</v>
      </c>
      <c r="M2083" s="110">
        <v>0</v>
      </c>
      <c r="N2083" s="110">
        <v>0</v>
      </c>
    </row>
    <row r="2084" spans="1:14" x14ac:dyDescent="0.25">
      <c r="A2084">
        <v>340238</v>
      </c>
      <c r="B2084" t="s">
        <v>5527</v>
      </c>
      <c r="C2084">
        <v>21</v>
      </c>
      <c r="D2084" t="s">
        <v>501</v>
      </c>
      <c r="E2084" t="s">
        <v>2478</v>
      </c>
      <c r="F2084" t="s">
        <v>2479</v>
      </c>
      <c r="G2084" t="s">
        <v>96</v>
      </c>
      <c r="H2084" t="s">
        <v>8421</v>
      </c>
      <c r="I2084" s="110">
        <v>720</v>
      </c>
      <c r="J2084" s="110">
        <v>100</v>
      </c>
      <c r="K2084" s="110">
        <v>0</v>
      </c>
      <c r="L2084" s="110">
        <v>0</v>
      </c>
      <c r="M2084" s="110">
        <v>0</v>
      </c>
      <c r="N2084" s="110">
        <v>0</v>
      </c>
    </row>
    <row r="2085" spans="1:14" x14ac:dyDescent="0.25">
      <c r="A2085">
        <v>340239</v>
      </c>
      <c r="B2085" t="s">
        <v>5527</v>
      </c>
      <c r="C2085">
        <v>21</v>
      </c>
      <c r="D2085" t="s">
        <v>2480</v>
      </c>
      <c r="E2085" t="s">
        <v>2481</v>
      </c>
      <c r="F2085" t="s">
        <v>2482</v>
      </c>
      <c r="G2085" t="s">
        <v>96</v>
      </c>
      <c r="H2085" t="s">
        <v>2483</v>
      </c>
      <c r="I2085" s="110">
        <v>0</v>
      </c>
      <c r="J2085" s="110">
        <v>0</v>
      </c>
      <c r="K2085" s="110">
        <v>125</v>
      </c>
      <c r="L2085" s="110">
        <v>125</v>
      </c>
      <c r="M2085" s="110">
        <v>0</v>
      </c>
      <c r="N2085" s="110">
        <v>0</v>
      </c>
    </row>
    <row r="2086" spans="1:14" x14ac:dyDescent="0.25">
      <c r="A2086">
        <v>340240</v>
      </c>
      <c r="B2086" t="s">
        <v>5527</v>
      </c>
      <c r="C2086">
        <v>21</v>
      </c>
      <c r="D2086" t="s">
        <v>501</v>
      </c>
      <c r="E2086" t="s">
        <v>2484</v>
      </c>
      <c r="F2086" t="s">
        <v>2485</v>
      </c>
      <c r="G2086" t="s">
        <v>96</v>
      </c>
      <c r="H2086" t="s">
        <v>2486</v>
      </c>
      <c r="I2086" s="110">
        <v>9746.74</v>
      </c>
      <c r="J2086" s="110">
        <v>0</v>
      </c>
      <c r="K2086" s="110">
        <v>623</v>
      </c>
      <c r="L2086" s="110">
        <v>316</v>
      </c>
      <c r="M2086" s="110">
        <v>0</v>
      </c>
      <c r="N2086" s="110">
        <v>0</v>
      </c>
    </row>
    <row r="2087" spans="1:14" x14ac:dyDescent="0.25">
      <c r="A2087">
        <v>340241</v>
      </c>
      <c r="B2087" t="s">
        <v>5527</v>
      </c>
      <c r="C2087">
        <v>21</v>
      </c>
      <c r="D2087" t="s">
        <v>8153</v>
      </c>
      <c r="E2087" t="s">
        <v>8422</v>
      </c>
      <c r="F2087" t="s">
        <v>2485</v>
      </c>
      <c r="G2087" t="s">
        <v>96</v>
      </c>
      <c r="H2087" t="s">
        <v>8423</v>
      </c>
      <c r="I2087" s="110">
        <v>0</v>
      </c>
      <c r="J2087" s="110">
        <v>0</v>
      </c>
      <c r="K2087" s="110">
        <v>0</v>
      </c>
      <c r="L2087" s="110">
        <v>0</v>
      </c>
      <c r="M2087" s="110">
        <v>0</v>
      </c>
      <c r="N2087" s="110">
        <v>0</v>
      </c>
    </row>
    <row r="2088" spans="1:14" x14ac:dyDescent="0.25">
      <c r="A2088">
        <v>340386</v>
      </c>
      <c r="B2088" t="s">
        <v>5527</v>
      </c>
      <c r="C2088">
        <v>21</v>
      </c>
      <c r="D2088" t="s">
        <v>8424</v>
      </c>
      <c r="E2088" t="s">
        <v>8425</v>
      </c>
      <c r="F2088" t="s">
        <v>8426</v>
      </c>
      <c r="G2088" t="s">
        <v>96</v>
      </c>
      <c r="H2088" t="s">
        <v>8427</v>
      </c>
      <c r="I2088" s="110">
        <v>0</v>
      </c>
      <c r="J2088" s="110">
        <v>0</v>
      </c>
      <c r="K2088" s="110">
        <v>0</v>
      </c>
      <c r="L2088" s="110">
        <v>0</v>
      </c>
      <c r="M2088" s="110">
        <v>0</v>
      </c>
      <c r="N2088" s="110">
        <v>0</v>
      </c>
    </row>
    <row r="2089" spans="1:14" x14ac:dyDescent="0.25">
      <c r="A2089">
        <v>340388</v>
      </c>
      <c r="B2089" t="s">
        <v>5527</v>
      </c>
      <c r="C2089">
        <v>21</v>
      </c>
      <c r="D2089" t="s">
        <v>8428</v>
      </c>
      <c r="F2089" t="s">
        <v>8429</v>
      </c>
      <c r="G2089" t="s">
        <v>96</v>
      </c>
      <c r="H2089" t="s">
        <v>8430</v>
      </c>
      <c r="I2089" s="110">
        <v>0</v>
      </c>
      <c r="J2089" s="110">
        <v>0</v>
      </c>
      <c r="K2089" s="110">
        <v>0</v>
      </c>
      <c r="L2089" s="110">
        <v>0</v>
      </c>
      <c r="M2089" s="110">
        <v>0</v>
      </c>
      <c r="N2089" s="110">
        <v>0</v>
      </c>
    </row>
    <row r="2090" spans="1:14" x14ac:dyDescent="0.25">
      <c r="A2090">
        <v>340389</v>
      </c>
      <c r="B2090" t="s">
        <v>5527</v>
      </c>
      <c r="C2090">
        <v>21</v>
      </c>
      <c r="D2090" t="s">
        <v>8431</v>
      </c>
      <c r="E2090" t="s">
        <v>8432</v>
      </c>
      <c r="F2090" t="s">
        <v>2485</v>
      </c>
      <c r="G2090" t="s">
        <v>96</v>
      </c>
      <c r="H2090" t="s">
        <v>8433</v>
      </c>
      <c r="I2090" s="110">
        <v>0</v>
      </c>
      <c r="J2090" s="110">
        <v>0</v>
      </c>
      <c r="K2090" s="110">
        <v>0</v>
      </c>
      <c r="L2090" s="110">
        <v>0</v>
      </c>
      <c r="M2090" s="110">
        <v>0</v>
      </c>
      <c r="N2090" s="110">
        <v>0</v>
      </c>
    </row>
    <row r="2091" spans="1:14" x14ac:dyDescent="0.25">
      <c r="A2091">
        <v>340391</v>
      </c>
      <c r="B2091" t="s">
        <v>5527</v>
      </c>
      <c r="C2091">
        <v>21</v>
      </c>
      <c r="D2091" t="s">
        <v>8434</v>
      </c>
      <c r="E2091" t="s">
        <v>8435</v>
      </c>
      <c r="F2091" t="s">
        <v>8436</v>
      </c>
      <c r="G2091" t="s">
        <v>96</v>
      </c>
      <c r="H2091" t="s">
        <v>8437</v>
      </c>
      <c r="I2091" s="110">
        <v>0</v>
      </c>
      <c r="J2091" s="110">
        <v>0</v>
      </c>
      <c r="K2091" s="110">
        <v>0</v>
      </c>
      <c r="L2091" s="110">
        <v>0</v>
      </c>
      <c r="M2091" s="110">
        <v>0</v>
      </c>
      <c r="N2091" s="110">
        <v>0</v>
      </c>
    </row>
    <row r="2092" spans="1:14" x14ac:dyDescent="0.25">
      <c r="A2092">
        <v>340393</v>
      </c>
      <c r="B2092" t="s">
        <v>5527</v>
      </c>
      <c r="C2092">
        <v>21</v>
      </c>
      <c r="D2092" t="s">
        <v>8438</v>
      </c>
      <c r="E2092" t="s">
        <v>8439</v>
      </c>
      <c r="F2092" t="s">
        <v>7910</v>
      </c>
      <c r="G2092" t="s">
        <v>96</v>
      </c>
      <c r="H2092" t="s">
        <v>8440</v>
      </c>
      <c r="I2092" s="110">
        <v>0</v>
      </c>
      <c r="J2092" s="110">
        <v>0</v>
      </c>
      <c r="K2092" s="110">
        <v>0</v>
      </c>
      <c r="L2092" s="110">
        <v>0</v>
      </c>
      <c r="M2092" s="110">
        <v>0</v>
      </c>
      <c r="N2092" s="110">
        <v>0</v>
      </c>
    </row>
    <row r="2093" spans="1:14" x14ac:dyDescent="0.25">
      <c r="A2093">
        <v>340394</v>
      </c>
      <c r="B2093" t="s">
        <v>5527</v>
      </c>
      <c r="C2093">
        <v>21</v>
      </c>
      <c r="D2093" t="s">
        <v>8441</v>
      </c>
      <c r="E2093" t="s">
        <v>8442</v>
      </c>
      <c r="F2093" t="s">
        <v>8339</v>
      </c>
      <c r="G2093" t="s">
        <v>96</v>
      </c>
      <c r="H2093" t="s">
        <v>8443</v>
      </c>
      <c r="I2093" s="110">
        <v>0</v>
      </c>
      <c r="J2093" s="110">
        <v>0</v>
      </c>
      <c r="K2093" s="110">
        <v>0</v>
      </c>
      <c r="L2093" s="110">
        <v>0</v>
      </c>
      <c r="M2093" s="110">
        <v>0</v>
      </c>
      <c r="N2093" s="110">
        <v>0</v>
      </c>
    </row>
    <row r="2094" spans="1:14" x14ac:dyDescent="0.25">
      <c r="A2094">
        <v>340250</v>
      </c>
      <c r="B2094" t="s">
        <v>5527</v>
      </c>
      <c r="C2094">
        <v>21</v>
      </c>
      <c r="D2094" t="s">
        <v>2487</v>
      </c>
      <c r="E2094" t="s">
        <v>2488</v>
      </c>
      <c r="F2094" t="s">
        <v>2489</v>
      </c>
      <c r="G2094" t="s">
        <v>96</v>
      </c>
      <c r="H2094" t="s">
        <v>8444</v>
      </c>
      <c r="I2094" s="110">
        <v>2077.29</v>
      </c>
      <c r="J2094" s="110">
        <v>95</v>
      </c>
      <c r="K2094" s="110">
        <v>44</v>
      </c>
      <c r="L2094" s="110">
        <v>25</v>
      </c>
      <c r="M2094" s="110">
        <v>0</v>
      </c>
      <c r="N2094" s="110">
        <v>0</v>
      </c>
    </row>
    <row r="2095" spans="1:14" x14ac:dyDescent="0.25">
      <c r="A2095">
        <v>340251</v>
      </c>
      <c r="B2095" t="s">
        <v>5527</v>
      </c>
      <c r="C2095">
        <v>21</v>
      </c>
      <c r="D2095" t="s">
        <v>2490</v>
      </c>
      <c r="E2095" t="s">
        <v>2491</v>
      </c>
      <c r="F2095" t="s">
        <v>2492</v>
      </c>
      <c r="G2095" t="s">
        <v>96</v>
      </c>
      <c r="H2095" t="s">
        <v>2493</v>
      </c>
      <c r="I2095" s="110">
        <v>1320</v>
      </c>
      <c r="J2095" s="110">
        <v>0</v>
      </c>
      <c r="K2095" s="110">
        <v>0</v>
      </c>
      <c r="L2095" s="110">
        <v>0</v>
      </c>
      <c r="M2095" s="110">
        <v>0</v>
      </c>
      <c r="N2095" s="110">
        <v>0</v>
      </c>
    </row>
    <row r="2096" spans="1:14" x14ac:dyDescent="0.25">
      <c r="A2096">
        <v>340395</v>
      </c>
      <c r="B2096" t="s">
        <v>5527</v>
      </c>
      <c r="C2096">
        <v>21</v>
      </c>
      <c r="D2096" t="s">
        <v>8445</v>
      </c>
      <c r="E2096" t="s">
        <v>8446</v>
      </c>
      <c r="F2096" t="s">
        <v>2447</v>
      </c>
      <c r="G2096" t="s">
        <v>96</v>
      </c>
      <c r="H2096" t="s">
        <v>8447</v>
      </c>
      <c r="I2096" s="110">
        <v>0</v>
      </c>
      <c r="J2096" s="110">
        <v>0</v>
      </c>
      <c r="K2096" s="110">
        <v>0</v>
      </c>
      <c r="L2096" s="110">
        <v>0</v>
      </c>
      <c r="M2096" s="110">
        <v>0</v>
      </c>
      <c r="N2096" s="110">
        <v>0</v>
      </c>
    </row>
    <row r="2097" spans="1:14" x14ac:dyDescent="0.25">
      <c r="A2097">
        <v>340396</v>
      </c>
      <c r="B2097" t="s">
        <v>5527</v>
      </c>
      <c r="C2097">
        <v>21</v>
      </c>
      <c r="D2097" t="s">
        <v>8448</v>
      </c>
      <c r="E2097" t="s">
        <v>8449</v>
      </c>
      <c r="F2097" t="s">
        <v>2400</v>
      </c>
      <c r="G2097" t="s">
        <v>96</v>
      </c>
      <c r="H2097" t="s">
        <v>8450</v>
      </c>
      <c r="I2097" s="110">
        <v>0</v>
      </c>
      <c r="J2097" s="110">
        <v>0</v>
      </c>
      <c r="K2097" s="110">
        <v>0</v>
      </c>
      <c r="L2097" s="110">
        <v>0</v>
      </c>
      <c r="M2097" s="110">
        <v>0</v>
      </c>
      <c r="N2097" s="110">
        <v>0</v>
      </c>
    </row>
    <row r="2098" spans="1:14" x14ac:dyDescent="0.25">
      <c r="A2098">
        <v>340397</v>
      </c>
      <c r="B2098" t="s">
        <v>5527</v>
      </c>
      <c r="C2098">
        <v>21</v>
      </c>
      <c r="D2098" t="s">
        <v>8451</v>
      </c>
      <c r="F2098" t="s">
        <v>8452</v>
      </c>
      <c r="G2098" t="s">
        <v>96</v>
      </c>
      <c r="I2098" s="110">
        <v>0</v>
      </c>
      <c r="J2098" s="110">
        <v>0</v>
      </c>
      <c r="K2098" s="110">
        <v>0</v>
      </c>
      <c r="L2098" s="110">
        <v>0</v>
      </c>
      <c r="M2098" s="110">
        <v>0</v>
      </c>
      <c r="N2098" s="110">
        <v>0</v>
      </c>
    </row>
    <row r="2099" spans="1:14" x14ac:dyDescent="0.25">
      <c r="A2099">
        <v>340400</v>
      </c>
      <c r="B2099" t="s">
        <v>5527</v>
      </c>
      <c r="C2099">
        <v>21</v>
      </c>
      <c r="D2099" t="s">
        <v>8453</v>
      </c>
      <c r="E2099" t="s">
        <v>8454</v>
      </c>
      <c r="F2099" t="s">
        <v>8455</v>
      </c>
      <c r="G2099" t="s">
        <v>96</v>
      </c>
      <c r="H2099" t="s">
        <v>8456</v>
      </c>
      <c r="I2099" s="110">
        <v>0</v>
      </c>
      <c r="J2099" s="110">
        <v>0</v>
      </c>
      <c r="K2099" s="110">
        <v>0</v>
      </c>
      <c r="L2099" s="110">
        <v>0</v>
      </c>
      <c r="M2099" s="110">
        <v>0</v>
      </c>
      <c r="N2099" s="110">
        <v>0</v>
      </c>
    </row>
    <row r="2100" spans="1:14" x14ac:dyDescent="0.25">
      <c r="A2100">
        <v>340403</v>
      </c>
      <c r="B2100" t="s">
        <v>5527</v>
      </c>
      <c r="C2100">
        <v>21</v>
      </c>
      <c r="D2100" t="s">
        <v>8457</v>
      </c>
      <c r="E2100" t="s">
        <v>8458</v>
      </c>
      <c r="F2100" t="s">
        <v>2470</v>
      </c>
      <c r="G2100" t="s">
        <v>96</v>
      </c>
      <c r="H2100" t="s">
        <v>8459</v>
      </c>
      <c r="I2100" s="110">
        <v>0</v>
      </c>
      <c r="J2100" s="110">
        <v>0</v>
      </c>
      <c r="K2100" s="110">
        <v>0</v>
      </c>
      <c r="L2100" s="110">
        <v>0</v>
      </c>
      <c r="M2100" s="110">
        <v>0</v>
      </c>
      <c r="N2100" s="110">
        <v>0</v>
      </c>
    </row>
    <row r="2101" spans="1:14" x14ac:dyDescent="0.25">
      <c r="A2101">
        <v>340258</v>
      </c>
      <c r="B2101" t="s">
        <v>5527</v>
      </c>
      <c r="C2101">
        <v>21</v>
      </c>
      <c r="D2101" t="s">
        <v>501</v>
      </c>
      <c r="E2101" t="s">
        <v>2494</v>
      </c>
      <c r="F2101" t="s">
        <v>2495</v>
      </c>
      <c r="G2101" t="s">
        <v>96</v>
      </c>
      <c r="H2101" t="s">
        <v>2496</v>
      </c>
      <c r="I2101" s="110">
        <v>200</v>
      </c>
      <c r="J2101" s="110">
        <v>0</v>
      </c>
      <c r="K2101" s="110">
        <v>620.25</v>
      </c>
      <c r="L2101" s="110">
        <v>546</v>
      </c>
      <c r="M2101" s="110">
        <v>0</v>
      </c>
      <c r="N2101" s="110">
        <v>0</v>
      </c>
    </row>
    <row r="2102" spans="1:14" x14ac:dyDescent="0.25">
      <c r="A2102">
        <v>340408</v>
      </c>
      <c r="B2102" t="s">
        <v>5527</v>
      </c>
      <c r="C2102">
        <v>21</v>
      </c>
      <c r="D2102" t="s">
        <v>8460</v>
      </c>
      <c r="E2102" t="s">
        <v>8461</v>
      </c>
      <c r="F2102" t="s">
        <v>8462</v>
      </c>
      <c r="G2102" t="s">
        <v>96</v>
      </c>
      <c r="H2102" t="s">
        <v>8463</v>
      </c>
      <c r="I2102" s="110">
        <v>0</v>
      </c>
      <c r="J2102" s="110">
        <v>0</v>
      </c>
      <c r="K2102" s="110">
        <v>0</v>
      </c>
      <c r="L2102" s="110">
        <v>0</v>
      </c>
      <c r="M2102" s="110">
        <v>0</v>
      </c>
      <c r="N2102" s="110">
        <v>0</v>
      </c>
    </row>
    <row r="2103" spans="1:14" x14ac:dyDescent="0.25">
      <c r="A2103">
        <v>340261</v>
      </c>
      <c r="B2103" t="s">
        <v>5527</v>
      </c>
      <c r="C2103">
        <v>21</v>
      </c>
      <c r="D2103" t="s">
        <v>8464</v>
      </c>
      <c r="E2103" t="s">
        <v>8465</v>
      </c>
      <c r="F2103" t="s">
        <v>2530</v>
      </c>
      <c r="G2103" t="s">
        <v>96</v>
      </c>
      <c r="H2103" t="s">
        <v>8466</v>
      </c>
      <c r="I2103" s="110">
        <v>1300</v>
      </c>
      <c r="J2103" s="110">
        <v>0</v>
      </c>
      <c r="K2103" s="110">
        <v>0</v>
      </c>
      <c r="L2103" s="110">
        <v>0</v>
      </c>
      <c r="M2103" s="110">
        <v>0</v>
      </c>
      <c r="N2103" s="110">
        <v>0</v>
      </c>
    </row>
    <row r="2104" spans="1:14" x14ac:dyDescent="0.25">
      <c r="A2104">
        <v>340409</v>
      </c>
      <c r="B2104" t="s">
        <v>5527</v>
      </c>
      <c r="C2104">
        <v>21</v>
      </c>
      <c r="D2104" t="s">
        <v>8467</v>
      </c>
      <c r="E2104" t="s">
        <v>8468</v>
      </c>
      <c r="F2104" t="s">
        <v>8469</v>
      </c>
      <c r="G2104" t="s">
        <v>96</v>
      </c>
      <c r="H2104" t="s">
        <v>8470</v>
      </c>
      <c r="I2104" s="110">
        <v>0</v>
      </c>
      <c r="J2104" s="110">
        <v>0</v>
      </c>
      <c r="K2104" s="110">
        <v>50</v>
      </c>
      <c r="L2104" s="110">
        <v>50</v>
      </c>
      <c r="M2104" s="110">
        <v>50</v>
      </c>
      <c r="N2104" s="110">
        <v>50</v>
      </c>
    </row>
    <row r="2105" spans="1:14" x14ac:dyDescent="0.25">
      <c r="A2105">
        <v>340410</v>
      </c>
      <c r="B2105" t="s">
        <v>5527</v>
      </c>
      <c r="C2105">
        <v>21</v>
      </c>
      <c r="D2105" t="s">
        <v>8471</v>
      </c>
      <c r="E2105" t="s">
        <v>8472</v>
      </c>
      <c r="F2105" t="s">
        <v>1951</v>
      </c>
      <c r="G2105" t="s">
        <v>96</v>
      </c>
      <c r="H2105" t="s">
        <v>8473</v>
      </c>
      <c r="I2105" s="110">
        <v>0</v>
      </c>
      <c r="J2105" s="110">
        <v>0</v>
      </c>
      <c r="K2105" s="110">
        <v>0</v>
      </c>
      <c r="L2105" s="110">
        <v>0</v>
      </c>
      <c r="M2105" s="110">
        <v>0</v>
      </c>
      <c r="N2105" s="110">
        <v>0</v>
      </c>
    </row>
    <row r="2106" spans="1:14" x14ac:dyDescent="0.25">
      <c r="A2106">
        <v>340266</v>
      </c>
      <c r="B2106" t="s">
        <v>5527</v>
      </c>
      <c r="C2106">
        <v>21</v>
      </c>
      <c r="D2106" t="s">
        <v>8474</v>
      </c>
      <c r="E2106" t="s">
        <v>8475</v>
      </c>
      <c r="F2106" t="s">
        <v>8476</v>
      </c>
      <c r="G2106" t="s">
        <v>96</v>
      </c>
      <c r="H2106" t="s">
        <v>8477</v>
      </c>
      <c r="I2106" s="110">
        <v>0</v>
      </c>
      <c r="J2106" s="110">
        <v>0</v>
      </c>
      <c r="K2106" s="110">
        <v>447</v>
      </c>
      <c r="L2106" s="110">
        <v>241</v>
      </c>
      <c r="M2106" s="110">
        <v>0</v>
      </c>
      <c r="N2106" s="110">
        <v>0</v>
      </c>
    </row>
    <row r="2107" spans="1:14" x14ac:dyDescent="0.25">
      <c r="A2107">
        <v>340267</v>
      </c>
      <c r="B2107" t="s">
        <v>5527</v>
      </c>
      <c r="C2107">
        <v>21</v>
      </c>
      <c r="D2107" t="s">
        <v>2497</v>
      </c>
      <c r="E2107" t="s">
        <v>2498</v>
      </c>
      <c r="F2107" t="s">
        <v>2499</v>
      </c>
      <c r="G2107" t="s">
        <v>96</v>
      </c>
      <c r="H2107" t="s">
        <v>2500</v>
      </c>
      <c r="I2107" s="110">
        <v>150</v>
      </c>
      <c r="J2107" s="110">
        <v>0</v>
      </c>
      <c r="K2107" s="110">
        <v>767</v>
      </c>
      <c r="L2107" s="110">
        <v>572</v>
      </c>
      <c r="M2107" s="110">
        <v>0</v>
      </c>
      <c r="N2107" s="110">
        <v>50</v>
      </c>
    </row>
    <row r="2108" spans="1:14" x14ac:dyDescent="0.25">
      <c r="A2108">
        <v>340411</v>
      </c>
      <c r="B2108" t="s">
        <v>5527</v>
      </c>
      <c r="C2108">
        <v>21</v>
      </c>
      <c r="D2108" t="s">
        <v>8478</v>
      </c>
      <c r="E2108" t="s">
        <v>3013</v>
      </c>
      <c r="F2108" t="s">
        <v>7808</v>
      </c>
      <c r="G2108" t="s">
        <v>96</v>
      </c>
      <c r="H2108" t="s">
        <v>8479</v>
      </c>
      <c r="I2108" s="110">
        <v>0</v>
      </c>
      <c r="J2108" s="110">
        <v>0</v>
      </c>
      <c r="K2108" s="110">
        <v>0</v>
      </c>
      <c r="L2108" s="110">
        <v>0</v>
      </c>
      <c r="M2108" s="110">
        <v>0</v>
      </c>
      <c r="N2108" s="110">
        <v>0</v>
      </c>
    </row>
    <row r="2109" spans="1:14" x14ac:dyDescent="0.25">
      <c r="A2109">
        <v>340412</v>
      </c>
      <c r="B2109" t="s">
        <v>5527</v>
      </c>
      <c r="C2109">
        <v>21</v>
      </c>
      <c r="D2109" t="s">
        <v>8480</v>
      </c>
      <c r="E2109" t="s">
        <v>8481</v>
      </c>
      <c r="F2109" t="s">
        <v>2350</v>
      </c>
      <c r="G2109" t="s">
        <v>96</v>
      </c>
      <c r="H2109" t="s">
        <v>8482</v>
      </c>
      <c r="I2109" s="110">
        <v>0</v>
      </c>
      <c r="J2109" s="110">
        <v>0</v>
      </c>
      <c r="K2109" s="110">
        <v>0</v>
      </c>
      <c r="L2109" s="110">
        <v>0</v>
      </c>
      <c r="M2109" s="110">
        <v>0</v>
      </c>
      <c r="N2109" s="110">
        <v>0</v>
      </c>
    </row>
    <row r="2110" spans="1:14" x14ac:dyDescent="0.25">
      <c r="A2110">
        <v>340271</v>
      </c>
      <c r="B2110" t="s">
        <v>5527</v>
      </c>
      <c r="C2110">
        <v>21</v>
      </c>
      <c r="D2110" t="s">
        <v>2501</v>
      </c>
      <c r="E2110" t="s">
        <v>2502</v>
      </c>
      <c r="F2110" t="s">
        <v>2503</v>
      </c>
      <c r="G2110" t="s">
        <v>96</v>
      </c>
      <c r="H2110" t="s">
        <v>449</v>
      </c>
      <c r="I2110" s="110">
        <v>0</v>
      </c>
      <c r="J2110" s="110">
        <v>300</v>
      </c>
      <c r="K2110" s="110">
        <v>0</v>
      </c>
      <c r="L2110" s="110">
        <v>0</v>
      </c>
      <c r="M2110" s="110">
        <v>0</v>
      </c>
      <c r="N2110" s="110">
        <v>0</v>
      </c>
    </row>
    <row r="2111" spans="1:14" x14ac:dyDescent="0.25">
      <c r="A2111">
        <v>340413</v>
      </c>
      <c r="B2111" t="s">
        <v>5527</v>
      </c>
      <c r="C2111">
        <v>21</v>
      </c>
      <c r="D2111" t="s">
        <v>8483</v>
      </c>
      <c r="E2111" t="s">
        <v>8484</v>
      </c>
      <c r="F2111" t="s">
        <v>2350</v>
      </c>
      <c r="G2111" t="s">
        <v>96</v>
      </c>
      <c r="H2111" t="s">
        <v>8485</v>
      </c>
      <c r="I2111" s="110">
        <v>0</v>
      </c>
      <c r="J2111" s="110">
        <v>0</v>
      </c>
      <c r="K2111" s="110">
        <v>0</v>
      </c>
      <c r="L2111" s="110">
        <v>0</v>
      </c>
      <c r="M2111" s="110">
        <v>0</v>
      </c>
      <c r="N2111" s="110">
        <v>0</v>
      </c>
    </row>
    <row r="2112" spans="1:14" x14ac:dyDescent="0.25">
      <c r="A2112">
        <v>470227</v>
      </c>
      <c r="B2112" t="s">
        <v>5527</v>
      </c>
      <c r="C2112">
        <v>21</v>
      </c>
      <c r="D2112" t="s">
        <v>8486</v>
      </c>
      <c r="E2112" t="s">
        <v>8487</v>
      </c>
      <c r="F2112" t="s">
        <v>4488</v>
      </c>
      <c r="G2112" t="s">
        <v>84</v>
      </c>
      <c r="H2112" t="s">
        <v>8488</v>
      </c>
      <c r="I2112" s="110">
        <v>0</v>
      </c>
      <c r="J2112" s="110">
        <v>0</v>
      </c>
      <c r="K2112" s="110">
        <v>0</v>
      </c>
      <c r="L2112" s="110">
        <v>0</v>
      </c>
      <c r="M2112" s="110">
        <v>0</v>
      </c>
      <c r="N2112" s="110">
        <v>0</v>
      </c>
    </row>
    <row r="2113" spans="1:14" x14ac:dyDescent="0.25">
      <c r="A2113">
        <v>340277</v>
      </c>
      <c r="B2113" t="s">
        <v>5527</v>
      </c>
      <c r="C2113">
        <v>21</v>
      </c>
      <c r="D2113" t="s">
        <v>8489</v>
      </c>
      <c r="E2113" t="s">
        <v>1245</v>
      </c>
      <c r="F2113" t="s">
        <v>8293</v>
      </c>
      <c r="G2113" t="s">
        <v>96</v>
      </c>
      <c r="H2113" t="s">
        <v>8490</v>
      </c>
      <c r="I2113" s="110">
        <v>0</v>
      </c>
      <c r="J2113" s="110">
        <v>0</v>
      </c>
      <c r="K2113" s="110">
        <v>0</v>
      </c>
      <c r="L2113" s="110">
        <v>0</v>
      </c>
      <c r="M2113" s="110">
        <v>0</v>
      </c>
      <c r="N2113" s="110">
        <v>0</v>
      </c>
    </row>
    <row r="2114" spans="1:14" x14ac:dyDescent="0.25">
      <c r="A2114">
        <v>470231</v>
      </c>
      <c r="B2114" t="s">
        <v>5527</v>
      </c>
      <c r="C2114">
        <v>21</v>
      </c>
      <c r="D2114" t="s">
        <v>7832</v>
      </c>
      <c r="E2114" t="s">
        <v>8491</v>
      </c>
      <c r="F2114" t="s">
        <v>1309</v>
      </c>
      <c r="G2114" t="s">
        <v>84</v>
      </c>
      <c r="H2114" t="s">
        <v>8492</v>
      </c>
      <c r="I2114" s="110">
        <v>0</v>
      </c>
      <c r="J2114" s="110">
        <v>0</v>
      </c>
      <c r="K2114" s="110">
        <v>0</v>
      </c>
      <c r="L2114" s="110">
        <v>0</v>
      </c>
      <c r="M2114" s="110">
        <v>0</v>
      </c>
      <c r="N2114" s="110">
        <v>0</v>
      </c>
    </row>
    <row r="2115" spans="1:14" x14ac:dyDescent="0.25">
      <c r="A2115">
        <v>470232</v>
      </c>
      <c r="B2115" t="s">
        <v>5527</v>
      </c>
      <c r="C2115">
        <v>21</v>
      </c>
      <c r="D2115" t="s">
        <v>8493</v>
      </c>
      <c r="E2115" t="s">
        <v>8494</v>
      </c>
      <c r="F2115" t="s">
        <v>8495</v>
      </c>
      <c r="G2115" t="s">
        <v>84</v>
      </c>
      <c r="H2115" t="s">
        <v>8496</v>
      </c>
      <c r="I2115" s="110">
        <v>0</v>
      </c>
      <c r="J2115" s="110">
        <v>0</v>
      </c>
      <c r="K2115" s="110">
        <v>0</v>
      </c>
      <c r="L2115" s="110">
        <v>0</v>
      </c>
      <c r="M2115" s="110">
        <v>0</v>
      </c>
      <c r="N2115" s="110">
        <v>0</v>
      </c>
    </row>
    <row r="2116" spans="1:14" x14ac:dyDescent="0.25">
      <c r="A2116">
        <v>470234</v>
      </c>
      <c r="B2116" t="s">
        <v>5527</v>
      </c>
      <c r="C2116">
        <v>21</v>
      </c>
      <c r="D2116" t="s">
        <v>8497</v>
      </c>
      <c r="E2116" t="s">
        <v>8498</v>
      </c>
      <c r="F2116" t="s">
        <v>8499</v>
      </c>
      <c r="G2116" t="s">
        <v>84</v>
      </c>
      <c r="H2116" t="s">
        <v>8500</v>
      </c>
      <c r="I2116" s="110">
        <v>0</v>
      </c>
      <c r="J2116" s="110">
        <v>0</v>
      </c>
      <c r="K2116" s="110">
        <v>0</v>
      </c>
      <c r="L2116" s="110">
        <v>0</v>
      </c>
      <c r="M2116" s="110">
        <v>0</v>
      </c>
      <c r="N2116" s="110">
        <v>0</v>
      </c>
    </row>
    <row r="2117" spans="1:14" x14ac:dyDescent="0.25">
      <c r="A2117">
        <v>340281</v>
      </c>
      <c r="B2117" t="s">
        <v>5527</v>
      </c>
      <c r="C2117">
        <v>21</v>
      </c>
      <c r="D2117" t="s">
        <v>501</v>
      </c>
      <c r="E2117" t="s">
        <v>2504</v>
      </c>
      <c r="F2117" t="s">
        <v>2505</v>
      </c>
      <c r="G2117" t="s">
        <v>96</v>
      </c>
      <c r="H2117" t="s">
        <v>2506</v>
      </c>
      <c r="I2117" s="110">
        <v>550</v>
      </c>
      <c r="J2117" s="110">
        <v>150</v>
      </c>
      <c r="K2117" s="110">
        <v>150</v>
      </c>
      <c r="L2117" s="110">
        <v>150</v>
      </c>
      <c r="M2117" s="110">
        <v>0</v>
      </c>
      <c r="N2117" s="110">
        <v>0</v>
      </c>
    </row>
    <row r="2118" spans="1:14" x14ac:dyDescent="0.25">
      <c r="A2118">
        <v>340283</v>
      </c>
      <c r="B2118" t="s">
        <v>5527</v>
      </c>
      <c r="C2118">
        <v>21</v>
      </c>
      <c r="D2118" t="s">
        <v>8501</v>
      </c>
      <c r="E2118" t="s">
        <v>2603</v>
      </c>
      <c r="F2118" t="s">
        <v>8502</v>
      </c>
      <c r="G2118" t="s">
        <v>96</v>
      </c>
      <c r="H2118" t="s">
        <v>8503</v>
      </c>
      <c r="I2118" s="110">
        <v>0</v>
      </c>
      <c r="J2118" s="110">
        <v>0</v>
      </c>
      <c r="K2118" s="110">
        <v>0</v>
      </c>
      <c r="L2118" s="110">
        <v>0</v>
      </c>
      <c r="M2118" s="110">
        <v>0</v>
      </c>
      <c r="N2118" s="110">
        <v>0</v>
      </c>
    </row>
    <row r="2119" spans="1:14" x14ac:dyDescent="0.25">
      <c r="A2119">
        <v>470235</v>
      </c>
      <c r="B2119" t="s">
        <v>5527</v>
      </c>
      <c r="C2119">
        <v>21</v>
      </c>
      <c r="D2119" t="s">
        <v>7738</v>
      </c>
      <c r="E2119" t="s">
        <v>8504</v>
      </c>
      <c r="F2119" t="s">
        <v>8505</v>
      </c>
      <c r="G2119" t="s">
        <v>84</v>
      </c>
      <c r="H2119" t="s">
        <v>8506</v>
      </c>
      <c r="I2119" s="110">
        <v>0</v>
      </c>
      <c r="J2119" s="110">
        <v>0</v>
      </c>
      <c r="K2119" s="110">
        <v>0</v>
      </c>
      <c r="L2119" s="110">
        <v>0</v>
      </c>
      <c r="M2119" s="110">
        <v>0</v>
      </c>
      <c r="N2119" s="110">
        <v>0</v>
      </c>
    </row>
    <row r="2120" spans="1:14" x14ac:dyDescent="0.25">
      <c r="A2120">
        <v>470236</v>
      </c>
      <c r="B2120" t="s">
        <v>5527</v>
      </c>
      <c r="C2120">
        <v>21</v>
      </c>
      <c r="D2120" t="s">
        <v>8507</v>
      </c>
      <c r="E2120" t="s">
        <v>8508</v>
      </c>
      <c r="F2120" t="s">
        <v>8509</v>
      </c>
      <c r="G2120" t="s">
        <v>84</v>
      </c>
      <c r="H2120" t="s">
        <v>8510</v>
      </c>
      <c r="I2120" s="110">
        <v>0</v>
      </c>
      <c r="J2120" s="110">
        <v>0</v>
      </c>
      <c r="K2120" s="110">
        <v>0</v>
      </c>
      <c r="L2120" s="110">
        <v>0</v>
      </c>
      <c r="M2120" s="110">
        <v>0</v>
      </c>
      <c r="N2120" s="110">
        <v>0</v>
      </c>
    </row>
    <row r="2121" spans="1:14" x14ac:dyDescent="0.25">
      <c r="A2121">
        <v>340288</v>
      </c>
      <c r="B2121" t="s">
        <v>5527</v>
      </c>
      <c r="C2121">
        <v>21</v>
      </c>
      <c r="D2121" t="s">
        <v>501</v>
      </c>
      <c r="E2121" t="s">
        <v>2507</v>
      </c>
      <c r="F2121" t="s">
        <v>913</v>
      </c>
      <c r="G2121" t="s">
        <v>96</v>
      </c>
      <c r="H2121" t="s">
        <v>2508</v>
      </c>
      <c r="I2121" s="110">
        <v>9300</v>
      </c>
      <c r="J2121" s="110">
        <v>302.75</v>
      </c>
      <c r="K2121" s="110">
        <v>1127.75</v>
      </c>
      <c r="L2121" s="110">
        <v>1438</v>
      </c>
      <c r="M2121" s="110">
        <v>0</v>
      </c>
      <c r="N2121" s="110">
        <v>29</v>
      </c>
    </row>
    <row r="2122" spans="1:14" x14ac:dyDescent="0.25">
      <c r="A2122">
        <v>470238</v>
      </c>
      <c r="B2122" t="s">
        <v>5527</v>
      </c>
      <c r="C2122">
        <v>21</v>
      </c>
      <c r="D2122" t="s">
        <v>8511</v>
      </c>
      <c r="E2122" t="s">
        <v>8512</v>
      </c>
      <c r="F2122" t="s">
        <v>8505</v>
      </c>
      <c r="G2122" t="s">
        <v>84</v>
      </c>
      <c r="H2122" t="s">
        <v>8513</v>
      </c>
      <c r="I2122" s="110">
        <v>0</v>
      </c>
      <c r="J2122" s="110">
        <v>0</v>
      </c>
      <c r="K2122" s="110">
        <v>0</v>
      </c>
      <c r="L2122" s="110">
        <v>0</v>
      </c>
      <c r="M2122" s="110">
        <v>0</v>
      </c>
      <c r="N2122" s="110">
        <v>0</v>
      </c>
    </row>
    <row r="2123" spans="1:14" x14ac:dyDescent="0.25">
      <c r="A2123">
        <v>340290</v>
      </c>
      <c r="B2123" t="s">
        <v>5527</v>
      </c>
      <c r="C2123">
        <v>21</v>
      </c>
      <c r="D2123" t="s">
        <v>7724</v>
      </c>
      <c r="E2123" t="s">
        <v>8514</v>
      </c>
      <c r="F2123" t="s">
        <v>8321</v>
      </c>
      <c r="G2123" t="s">
        <v>96</v>
      </c>
      <c r="H2123" t="s">
        <v>8322</v>
      </c>
      <c r="I2123" s="110">
        <v>0</v>
      </c>
      <c r="J2123" s="110">
        <v>0</v>
      </c>
      <c r="K2123" s="110">
        <v>0</v>
      </c>
      <c r="L2123" s="110">
        <v>0</v>
      </c>
      <c r="M2123" s="110">
        <v>0</v>
      </c>
      <c r="N2123" s="110">
        <v>0</v>
      </c>
    </row>
    <row r="2124" spans="1:14" x14ac:dyDescent="0.25">
      <c r="A2124">
        <v>470240</v>
      </c>
      <c r="B2124" t="s">
        <v>5527</v>
      </c>
      <c r="C2124">
        <v>21</v>
      </c>
      <c r="D2124" t="s">
        <v>8515</v>
      </c>
      <c r="E2124" t="s">
        <v>8516</v>
      </c>
      <c r="F2124" t="s">
        <v>8505</v>
      </c>
      <c r="G2124" t="s">
        <v>84</v>
      </c>
      <c r="H2124" t="s">
        <v>8517</v>
      </c>
      <c r="I2124" s="110">
        <v>0</v>
      </c>
      <c r="J2124" s="110">
        <v>0</v>
      </c>
      <c r="K2124" s="110">
        <v>0</v>
      </c>
      <c r="L2124" s="110">
        <v>0</v>
      </c>
      <c r="M2124" s="110">
        <v>0</v>
      </c>
      <c r="N2124" s="110">
        <v>0</v>
      </c>
    </row>
    <row r="2125" spans="1:14" x14ac:dyDescent="0.25">
      <c r="A2125">
        <v>340292</v>
      </c>
      <c r="B2125" t="s">
        <v>5527</v>
      </c>
      <c r="C2125">
        <v>21</v>
      </c>
      <c r="D2125" t="s">
        <v>2509</v>
      </c>
      <c r="E2125" t="s">
        <v>2510</v>
      </c>
      <c r="F2125" t="s">
        <v>2511</v>
      </c>
      <c r="G2125" t="s">
        <v>96</v>
      </c>
      <c r="H2125" t="s">
        <v>2512</v>
      </c>
      <c r="I2125" s="110">
        <v>4047.12</v>
      </c>
      <c r="J2125" s="110">
        <v>0</v>
      </c>
      <c r="K2125" s="110">
        <v>35</v>
      </c>
      <c r="L2125" s="110">
        <v>141</v>
      </c>
      <c r="M2125" s="110">
        <v>0</v>
      </c>
      <c r="N2125" s="110">
        <v>205</v>
      </c>
    </row>
    <row r="2126" spans="1:14" x14ac:dyDescent="0.25">
      <c r="A2126">
        <v>470245</v>
      </c>
      <c r="B2126" t="s">
        <v>5527</v>
      </c>
      <c r="C2126">
        <v>21</v>
      </c>
      <c r="D2126" t="s">
        <v>8518</v>
      </c>
      <c r="E2126" t="s">
        <v>8519</v>
      </c>
      <c r="F2126" t="s">
        <v>8505</v>
      </c>
      <c r="G2126" t="s">
        <v>84</v>
      </c>
      <c r="H2126" t="s">
        <v>8520</v>
      </c>
      <c r="I2126" s="110">
        <v>0</v>
      </c>
      <c r="J2126" s="110">
        <v>0</v>
      </c>
      <c r="K2126" s="110">
        <v>0</v>
      </c>
      <c r="L2126" s="110">
        <v>0</v>
      </c>
      <c r="M2126" s="110">
        <v>0</v>
      </c>
      <c r="N2126" s="110">
        <v>0</v>
      </c>
    </row>
    <row r="2127" spans="1:14" x14ac:dyDescent="0.25">
      <c r="A2127">
        <v>470246</v>
      </c>
      <c r="B2127" t="s">
        <v>5527</v>
      </c>
      <c r="C2127">
        <v>21</v>
      </c>
      <c r="D2127" t="s">
        <v>8521</v>
      </c>
      <c r="E2127" t="s">
        <v>8522</v>
      </c>
      <c r="F2127" t="s">
        <v>8505</v>
      </c>
      <c r="G2127" t="s">
        <v>84</v>
      </c>
      <c r="H2127" t="s">
        <v>8523</v>
      </c>
      <c r="I2127" s="110">
        <v>0</v>
      </c>
      <c r="J2127" s="110">
        <v>0</v>
      </c>
      <c r="K2127" s="110">
        <v>0</v>
      </c>
      <c r="L2127" s="110">
        <v>0</v>
      </c>
      <c r="M2127" s="110">
        <v>0</v>
      </c>
      <c r="N2127" s="110">
        <v>0</v>
      </c>
    </row>
    <row r="2128" spans="1:14" x14ac:dyDescent="0.25">
      <c r="A2128">
        <v>340297</v>
      </c>
      <c r="B2128" t="s">
        <v>5527</v>
      </c>
      <c r="C2128">
        <v>21</v>
      </c>
      <c r="D2128" t="s">
        <v>501</v>
      </c>
      <c r="E2128" t="s">
        <v>2513</v>
      </c>
      <c r="F2128" t="s">
        <v>2514</v>
      </c>
      <c r="G2128" t="s">
        <v>96</v>
      </c>
      <c r="H2128" t="s">
        <v>2515</v>
      </c>
      <c r="I2128" s="110">
        <v>13542.1</v>
      </c>
      <c r="J2128" s="110">
        <v>1050</v>
      </c>
      <c r="K2128" s="110">
        <v>445</v>
      </c>
      <c r="L2128" s="110">
        <v>475</v>
      </c>
      <c r="M2128" s="110">
        <v>0</v>
      </c>
      <c r="N2128" s="110">
        <v>442</v>
      </c>
    </row>
    <row r="2129" spans="1:14" x14ac:dyDescent="0.25">
      <c r="A2129">
        <v>470247</v>
      </c>
      <c r="B2129" t="s">
        <v>5527</v>
      </c>
      <c r="C2129">
        <v>21</v>
      </c>
      <c r="D2129" t="s">
        <v>8057</v>
      </c>
      <c r="E2129" t="s">
        <v>8524</v>
      </c>
      <c r="F2129" t="s">
        <v>4612</v>
      </c>
      <c r="G2129" t="s">
        <v>84</v>
      </c>
      <c r="H2129" t="s">
        <v>8525</v>
      </c>
      <c r="I2129" s="110">
        <v>0</v>
      </c>
      <c r="J2129" s="110">
        <v>0</v>
      </c>
      <c r="K2129" s="110">
        <v>0</v>
      </c>
      <c r="L2129" s="110">
        <v>0</v>
      </c>
      <c r="M2129" s="110">
        <v>0</v>
      </c>
      <c r="N2129" s="110">
        <v>0</v>
      </c>
    </row>
    <row r="2130" spans="1:14" x14ac:dyDescent="0.25">
      <c r="A2130">
        <v>470248</v>
      </c>
      <c r="B2130" t="s">
        <v>5527</v>
      </c>
      <c r="C2130">
        <v>21</v>
      </c>
      <c r="D2130" t="s">
        <v>8162</v>
      </c>
      <c r="E2130" t="s">
        <v>8526</v>
      </c>
      <c r="F2130" t="s">
        <v>1176</v>
      </c>
      <c r="G2130" t="s">
        <v>84</v>
      </c>
      <c r="H2130" t="s">
        <v>8527</v>
      </c>
      <c r="I2130" s="110">
        <v>0</v>
      </c>
      <c r="J2130" s="110">
        <v>0</v>
      </c>
      <c r="K2130" s="110">
        <v>0</v>
      </c>
      <c r="L2130" s="110">
        <v>0</v>
      </c>
      <c r="M2130" s="110">
        <v>0</v>
      </c>
      <c r="N2130" s="110">
        <v>0</v>
      </c>
    </row>
    <row r="2131" spans="1:14" x14ac:dyDescent="0.25">
      <c r="A2131">
        <v>470250</v>
      </c>
      <c r="B2131" t="s">
        <v>5527</v>
      </c>
      <c r="C2131">
        <v>21</v>
      </c>
      <c r="D2131" t="s">
        <v>8528</v>
      </c>
      <c r="E2131" t="s">
        <v>8529</v>
      </c>
      <c r="F2131" t="s">
        <v>8530</v>
      </c>
      <c r="G2131" t="s">
        <v>84</v>
      </c>
      <c r="H2131" t="s">
        <v>8531</v>
      </c>
      <c r="I2131" s="110">
        <v>0</v>
      </c>
      <c r="J2131" s="110">
        <v>0</v>
      </c>
      <c r="K2131" s="110">
        <v>0</v>
      </c>
      <c r="L2131" s="110">
        <v>0</v>
      </c>
      <c r="M2131" s="110">
        <v>0</v>
      </c>
      <c r="N2131" s="110">
        <v>0</v>
      </c>
    </row>
    <row r="2132" spans="1:14" x14ac:dyDescent="0.25">
      <c r="A2132">
        <v>340301</v>
      </c>
      <c r="B2132" t="s">
        <v>5527</v>
      </c>
      <c r="C2132">
        <v>21</v>
      </c>
      <c r="D2132" t="s">
        <v>501</v>
      </c>
      <c r="E2132" t="s">
        <v>2516</v>
      </c>
      <c r="F2132" t="s">
        <v>2517</v>
      </c>
      <c r="G2132" t="s">
        <v>96</v>
      </c>
      <c r="H2132" t="s">
        <v>2518</v>
      </c>
      <c r="I2132" s="110">
        <v>14000</v>
      </c>
      <c r="J2132" s="110">
        <v>0</v>
      </c>
      <c r="K2132" s="110">
        <v>0</v>
      </c>
      <c r="L2132" s="110">
        <v>0</v>
      </c>
      <c r="M2132" s="110">
        <v>0</v>
      </c>
      <c r="N2132" s="110">
        <v>0</v>
      </c>
    </row>
    <row r="2133" spans="1:14" x14ac:dyDescent="0.25">
      <c r="A2133">
        <v>470257</v>
      </c>
      <c r="B2133" t="s">
        <v>5527</v>
      </c>
      <c r="C2133">
        <v>21</v>
      </c>
      <c r="D2133" t="s">
        <v>8532</v>
      </c>
      <c r="E2133" t="s">
        <v>8533</v>
      </c>
      <c r="F2133" t="s">
        <v>1176</v>
      </c>
      <c r="G2133" t="s">
        <v>84</v>
      </c>
      <c r="H2133" t="s">
        <v>8534</v>
      </c>
      <c r="I2133" s="110">
        <v>0</v>
      </c>
      <c r="J2133" s="110">
        <v>0</v>
      </c>
      <c r="K2133" s="110">
        <v>0</v>
      </c>
      <c r="L2133" s="110">
        <v>0</v>
      </c>
      <c r="M2133" s="110">
        <v>0</v>
      </c>
      <c r="N2133" s="110">
        <v>0</v>
      </c>
    </row>
    <row r="2134" spans="1:14" x14ac:dyDescent="0.25">
      <c r="A2134">
        <v>340303</v>
      </c>
      <c r="B2134" t="s">
        <v>5527</v>
      </c>
      <c r="C2134">
        <v>21</v>
      </c>
      <c r="D2134" t="s">
        <v>501</v>
      </c>
      <c r="E2134" t="s">
        <v>2519</v>
      </c>
      <c r="F2134" t="s">
        <v>2388</v>
      </c>
      <c r="G2134" t="s">
        <v>96</v>
      </c>
      <c r="H2134" t="s">
        <v>209</v>
      </c>
      <c r="I2134" s="110">
        <v>17050</v>
      </c>
      <c r="J2134" s="110">
        <v>400</v>
      </c>
      <c r="K2134" s="110">
        <v>1121</v>
      </c>
      <c r="L2134" s="110">
        <v>430</v>
      </c>
      <c r="M2134" s="110">
        <v>0</v>
      </c>
      <c r="N2134" s="110">
        <v>0</v>
      </c>
    </row>
    <row r="2135" spans="1:14" x14ac:dyDescent="0.25">
      <c r="A2135">
        <v>70006</v>
      </c>
      <c r="B2135" t="s">
        <v>5528</v>
      </c>
      <c r="C2135">
        <v>22</v>
      </c>
      <c r="D2135" t="s">
        <v>8535</v>
      </c>
      <c r="E2135" t="s">
        <v>8536</v>
      </c>
      <c r="F2135" t="s">
        <v>8537</v>
      </c>
      <c r="G2135" t="s">
        <v>5987</v>
      </c>
      <c r="H2135" t="s">
        <v>8538</v>
      </c>
      <c r="I2135" s="110">
        <v>0</v>
      </c>
      <c r="J2135" s="110">
        <v>0</v>
      </c>
      <c r="K2135" s="110">
        <v>0</v>
      </c>
      <c r="L2135" s="110">
        <v>0</v>
      </c>
      <c r="M2135" s="110">
        <v>0</v>
      </c>
      <c r="N2135" s="110">
        <v>0</v>
      </c>
    </row>
    <row r="2136" spans="1:14" x14ac:dyDescent="0.25">
      <c r="A2136">
        <v>70011</v>
      </c>
      <c r="B2136" t="s">
        <v>5528</v>
      </c>
      <c r="C2136">
        <v>22</v>
      </c>
      <c r="D2136" t="s">
        <v>8539</v>
      </c>
      <c r="E2136" t="s">
        <v>8540</v>
      </c>
      <c r="F2136" t="s">
        <v>8541</v>
      </c>
      <c r="G2136" t="s">
        <v>5987</v>
      </c>
      <c r="H2136" t="s">
        <v>8542</v>
      </c>
      <c r="I2136" s="110">
        <v>0</v>
      </c>
      <c r="J2136" s="110">
        <v>0</v>
      </c>
      <c r="K2136" s="110">
        <v>0</v>
      </c>
      <c r="L2136" s="110">
        <v>0</v>
      </c>
      <c r="M2136" s="110">
        <v>0</v>
      </c>
      <c r="N2136" s="110">
        <v>0</v>
      </c>
    </row>
    <row r="2137" spans="1:14" x14ac:dyDescent="0.25">
      <c r="A2137">
        <v>220019</v>
      </c>
      <c r="B2137" t="s">
        <v>5528</v>
      </c>
      <c r="C2137">
        <v>22</v>
      </c>
      <c r="D2137" t="s">
        <v>8543</v>
      </c>
      <c r="E2137" t="s">
        <v>8544</v>
      </c>
      <c r="F2137" t="s">
        <v>8545</v>
      </c>
      <c r="G2137" t="s">
        <v>7144</v>
      </c>
      <c r="H2137" t="s">
        <v>8546</v>
      </c>
      <c r="I2137" s="110">
        <v>0</v>
      </c>
      <c r="J2137" s="110">
        <v>0</v>
      </c>
      <c r="K2137" s="110">
        <v>0</v>
      </c>
      <c r="L2137" s="110">
        <v>0</v>
      </c>
      <c r="M2137" s="110">
        <v>0</v>
      </c>
      <c r="N2137" s="110">
        <v>0</v>
      </c>
    </row>
    <row r="2138" spans="1:14" x14ac:dyDescent="0.25">
      <c r="A2138">
        <v>340308</v>
      </c>
      <c r="B2138" t="s">
        <v>5527</v>
      </c>
      <c r="C2138">
        <v>21</v>
      </c>
      <c r="D2138" t="s">
        <v>1077</v>
      </c>
      <c r="E2138" t="s">
        <v>8547</v>
      </c>
      <c r="F2138" t="s">
        <v>2388</v>
      </c>
      <c r="G2138" t="s">
        <v>96</v>
      </c>
      <c r="H2138" t="s">
        <v>8548</v>
      </c>
      <c r="I2138" s="110">
        <v>0</v>
      </c>
      <c r="J2138" s="110">
        <v>0</v>
      </c>
      <c r="K2138" s="110">
        <v>0</v>
      </c>
      <c r="L2138" s="110">
        <v>0</v>
      </c>
      <c r="M2138" s="110">
        <v>0</v>
      </c>
      <c r="N2138" s="110">
        <v>0</v>
      </c>
    </row>
    <row r="2139" spans="1:14" x14ac:dyDescent="0.25">
      <c r="A2139">
        <v>340309</v>
      </c>
      <c r="B2139" t="s">
        <v>5527</v>
      </c>
      <c r="C2139">
        <v>21</v>
      </c>
      <c r="D2139" t="s">
        <v>7724</v>
      </c>
      <c r="E2139" t="s">
        <v>8549</v>
      </c>
      <c r="F2139" t="s">
        <v>2495</v>
      </c>
      <c r="G2139" t="s">
        <v>96</v>
      </c>
      <c r="H2139" t="s">
        <v>8550</v>
      </c>
      <c r="I2139" s="110">
        <v>0</v>
      </c>
      <c r="J2139" s="110">
        <v>0</v>
      </c>
      <c r="K2139" s="110">
        <v>0</v>
      </c>
      <c r="L2139" s="110">
        <v>0</v>
      </c>
      <c r="M2139" s="110">
        <v>0</v>
      </c>
      <c r="N2139" s="110">
        <v>0</v>
      </c>
    </row>
    <row r="2140" spans="1:14" x14ac:dyDescent="0.25">
      <c r="A2140">
        <v>340310</v>
      </c>
      <c r="B2140" t="s">
        <v>5527</v>
      </c>
      <c r="C2140">
        <v>21</v>
      </c>
      <c r="D2140" t="s">
        <v>2520</v>
      </c>
      <c r="E2140" t="s">
        <v>2095</v>
      </c>
      <c r="F2140" t="s">
        <v>2521</v>
      </c>
      <c r="G2140" t="s">
        <v>96</v>
      </c>
      <c r="H2140" t="s">
        <v>2522</v>
      </c>
      <c r="I2140" s="110">
        <v>555</v>
      </c>
      <c r="J2140" s="110">
        <v>0</v>
      </c>
      <c r="K2140" s="110">
        <v>0</v>
      </c>
      <c r="L2140" s="110">
        <v>0</v>
      </c>
      <c r="M2140" s="110">
        <v>0</v>
      </c>
      <c r="N2140" s="110">
        <v>0</v>
      </c>
    </row>
    <row r="2141" spans="1:14" x14ac:dyDescent="0.25">
      <c r="A2141">
        <v>220020</v>
      </c>
      <c r="B2141" t="s">
        <v>5528</v>
      </c>
      <c r="C2141">
        <v>22</v>
      </c>
      <c r="D2141" t="s">
        <v>8551</v>
      </c>
      <c r="E2141" t="s">
        <v>8552</v>
      </c>
      <c r="F2141" t="s">
        <v>679</v>
      </c>
      <c r="G2141" t="s">
        <v>7144</v>
      </c>
      <c r="H2141" t="s">
        <v>8553</v>
      </c>
      <c r="I2141" s="110">
        <v>0</v>
      </c>
      <c r="J2141" s="110">
        <v>0</v>
      </c>
      <c r="K2141" s="110">
        <v>0</v>
      </c>
      <c r="L2141" s="110">
        <v>0</v>
      </c>
      <c r="M2141" s="110">
        <v>0</v>
      </c>
      <c r="N2141" s="110">
        <v>0</v>
      </c>
    </row>
    <row r="2142" spans="1:14" x14ac:dyDescent="0.25">
      <c r="A2142">
        <v>220097</v>
      </c>
      <c r="B2142" t="s">
        <v>5528</v>
      </c>
      <c r="C2142">
        <v>22</v>
      </c>
      <c r="D2142" t="s">
        <v>8554</v>
      </c>
      <c r="E2142" t="s">
        <v>8555</v>
      </c>
      <c r="F2142" t="s">
        <v>8556</v>
      </c>
      <c r="G2142" t="s">
        <v>7144</v>
      </c>
      <c r="H2142" t="s">
        <v>8557</v>
      </c>
      <c r="I2142" s="110">
        <v>0</v>
      </c>
      <c r="J2142" s="110">
        <v>0</v>
      </c>
      <c r="K2142" s="110">
        <v>0</v>
      </c>
      <c r="L2142" s="110">
        <v>0</v>
      </c>
      <c r="M2142" s="110">
        <v>0</v>
      </c>
      <c r="N2142" s="110">
        <v>0</v>
      </c>
    </row>
    <row r="2143" spans="1:14" x14ac:dyDescent="0.25">
      <c r="A2143">
        <v>340313</v>
      </c>
      <c r="B2143" t="s">
        <v>5527</v>
      </c>
      <c r="C2143">
        <v>21</v>
      </c>
      <c r="D2143" t="s">
        <v>1626</v>
      </c>
      <c r="E2143" t="s">
        <v>8558</v>
      </c>
      <c r="F2143" t="s">
        <v>2524</v>
      </c>
      <c r="G2143" t="s">
        <v>96</v>
      </c>
      <c r="H2143" t="s">
        <v>8559</v>
      </c>
      <c r="I2143" s="110">
        <v>0</v>
      </c>
      <c r="J2143" s="110">
        <v>0</v>
      </c>
      <c r="K2143" s="110">
        <v>0</v>
      </c>
      <c r="L2143" s="110">
        <v>0</v>
      </c>
      <c r="M2143" s="110">
        <v>0</v>
      </c>
      <c r="N2143" s="110">
        <v>0</v>
      </c>
    </row>
    <row r="2144" spans="1:14" x14ac:dyDescent="0.25">
      <c r="A2144">
        <v>340314</v>
      </c>
      <c r="B2144" t="s">
        <v>5527</v>
      </c>
      <c r="C2144">
        <v>21</v>
      </c>
      <c r="D2144" t="s">
        <v>8560</v>
      </c>
      <c r="E2144" t="s">
        <v>8561</v>
      </c>
      <c r="F2144" t="s">
        <v>2524</v>
      </c>
      <c r="G2144" t="s">
        <v>96</v>
      </c>
      <c r="H2144" t="s">
        <v>8562</v>
      </c>
      <c r="I2144" s="110">
        <v>0</v>
      </c>
      <c r="J2144" s="110">
        <v>0</v>
      </c>
      <c r="K2144" s="110">
        <v>0</v>
      </c>
      <c r="L2144" s="110">
        <v>0</v>
      </c>
      <c r="M2144" s="110">
        <v>0</v>
      </c>
      <c r="N2144" s="110">
        <v>0</v>
      </c>
    </row>
    <row r="2145" spans="1:14" x14ac:dyDescent="0.25">
      <c r="A2145">
        <v>340315</v>
      </c>
      <c r="B2145" t="s">
        <v>5527</v>
      </c>
      <c r="C2145">
        <v>21</v>
      </c>
      <c r="D2145" t="s">
        <v>501</v>
      </c>
      <c r="E2145" t="s">
        <v>2523</v>
      </c>
      <c r="F2145" t="s">
        <v>2524</v>
      </c>
      <c r="G2145" t="s">
        <v>96</v>
      </c>
      <c r="H2145" t="s">
        <v>2525</v>
      </c>
      <c r="I2145" s="110">
        <v>10995.75</v>
      </c>
      <c r="J2145" s="110">
        <v>175</v>
      </c>
      <c r="K2145" s="110">
        <v>265</v>
      </c>
      <c r="L2145" s="110">
        <v>535</v>
      </c>
      <c r="M2145" s="110">
        <v>100</v>
      </c>
      <c r="N2145" s="110">
        <v>100</v>
      </c>
    </row>
    <row r="2146" spans="1:14" x14ac:dyDescent="0.25">
      <c r="A2146">
        <v>340316</v>
      </c>
      <c r="B2146" t="s">
        <v>5527</v>
      </c>
      <c r="C2146">
        <v>21</v>
      </c>
      <c r="D2146" t="s">
        <v>2526</v>
      </c>
      <c r="E2146" t="s">
        <v>2527</v>
      </c>
      <c r="F2146" t="s">
        <v>2524</v>
      </c>
      <c r="G2146" t="s">
        <v>96</v>
      </c>
      <c r="H2146" t="s">
        <v>2528</v>
      </c>
      <c r="I2146" s="110">
        <v>0</v>
      </c>
      <c r="J2146" s="110">
        <v>146.15</v>
      </c>
      <c r="K2146" s="110">
        <v>0</v>
      </c>
      <c r="L2146" s="110">
        <v>0</v>
      </c>
      <c r="M2146" s="110">
        <v>0</v>
      </c>
      <c r="N2146" s="110">
        <v>0</v>
      </c>
    </row>
    <row r="2147" spans="1:14" x14ac:dyDescent="0.25">
      <c r="A2147">
        <v>340318</v>
      </c>
      <c r="B2147" t="s">
        <v>5527</v>
      </c>
      <c r="C2147">
        <v>21</v>
      </c>
      <c r="D2147" t="s">
        <v>8563</v>
      </c>
      <c r="E2147" t="s">
        <v>8564</v>
      </c>
      <c r="F2147" t="s">
        <v>2524</v>
      </c>
      <c r="G2147" t="s">
        <v>96</v>
      </c>
      <c r="H2147" t="s">
        <v>8565</v>
      </c>
      <c r="I2147" s="110">
        <v>0</v>
      </c>
      <c r="J2147" s="110">
        <v>0</v>
      </c>
      <c r="K2147" s="110">
        <v>0</v>
      </c>
      <c r="L2147" s="110">
        <v>0</v>
      </c>
      <c r="M2147" s="110">
        <v>0</v>
      </c>
      <c r="N2147" s="110">
        <v>0</v>
      </c>
    </row>
    <row r="2148" spans="1:14" x14ac:dyDescent="0.25">
      <c r="A2148">
        <v>340320</v>
      </c>
      <c r="B2148" t="s">
        <v>5527</v>
      </c>
      <c r="C2148">
        <v>21</v>
      </c>
      <c r="D2148" t="s">
        <v>2529</v>
      </c>
      <c r="E2148" t="s">
        <v>2403</v>
      </c>
      <c r="F2148" t="s">
        <v>2530</v>
      </c>
      <c r="G2148" t="s">
        <v>96</v>
      </c>
      <c r="H2148" t="s">
        <v>2531</v>
      </c>
      <c r="I2148" s="110">
        <v>3390</v>
      </c>
      <c r="J2148" s="110">
        <v>0</v>
      </c>
      <c r="K2148" s="110">
        <v>0</v>
      </c>
      <c r="L2148" s="110">
        <v>0</v>
      </c>
      <c r="M2148" s="110">
        <v>0</v>
      </c>
      <c r="N2148" s="110">
        <v>0</v>
      </c>
    </row>
    <row r="2149" spans="1:14" x14ac:dyDescent="0.25">
      <c r="A2149">
        <v>340322</v>
      </c>
      <c r="B2149" t="s">
        <v>5527</v>
      </c>
      <c r="C2149">
        <v>21</v>
      </c>
      <c r="D2149" t="s">
        <v>8139</v>
      </c>
      <c r="E2149" t="s">
        <v>8566</v>
      </c>
      <c r="F2149" t="s">
        <v>8405</v>
      </c>
      <c r="G2149" t="s">
        <v>96</v>
      </c>
      <c r="H2149" t="s">
        <v>8567</v>
      </c>
      <c r="I2149" s="110">
        <v>0</v>
      </c>
      <c r="J2149" s="110">
        <v>0</v>
      </c>
      <c r="K2149" s="110">
        <v>0</v>
      </c>
      <c r="L2149" s="110">
        <v>0</v>
      </c>
      <c r="M2149" s="110">
        <v>0</v>
      </c>
      <c r="N2149" s="110">
        <v>0</v>
      </c>
    </row>
    <row r="2150" spans="1:14" x14ac:dyDescent="0.25">
      <c r="A2150">
        <v>220098</v>
      </c>
      <c r="B2150" t="s">
        <v>5528</v>
      </c>
      <c r="C2150">
        <v>22</v>
      </c>
      <c r="D2150" t="s">
        <v>8568</v>
      </c>
      <c r="F2150" t="s">
        <v>8569</v>
      </c>
      <c r="G2150" t="s">
        <v>7144</v>
      </c>
      <c r="I2150" s="110">
        <v>0</v>
      </c>
      <c r="J2150" s="110">
        <v>0</v>
      </c>
      <c r="K2150" s="110">
        <v>0</v>
      </c>
      <c r="L2150" s="110">
        <v>0</v>
      </c>
      <c r="M2150" s="110">
        <v>0</v>
      </c>
      <c r="N2150" s="110">
        <v>0</v>
      </c>
    </row>
    <row r="2151" spans="1:14" x14ac:dyDescent="0.25">
      <c r="A2151">
        <v>220099</v>
      </c>
      <c r="B2151" t="s">
        <v>5528</v>
      </c>
      <c r="C2151">
        <v>22</v>
      </c>
      <c r="D2151" t="s">
        <v>8570</v>
      </c>
      <c r="E2151" t="s">
        <v>8571</v>
      </c>
      <c r="F2151" t="s">
        <v>8572</v>
      </c>
      <c r="G2151" t="s">
        <v>7144</v>
      </c>
      <c r="H2151" t="s">
        <v>8573</v>
      </c>
      <c r="I2151" s="110">
        <v>0</v>
      </c>
      <c r="J2151" s="110">
        <v>0</v>
      </c>
      <c r="K2151" s="110">
        <v>0</v>
      </c>
      <c r="L2151" s="110">
        <v>0</v>
      </c>
      <c r="M2151" s="110">
        <v>0</v>
      </c>
      <c r="N2151" s="110">
        <v>0</v>
      </c>
    </row>
    <row r="2152" spans="1:14" x14ac:dyDescent="0.25">
      <c r="A2152">
        <v>310017</v>
      </c>
      <c r="B2152" t="s">
        <v>5528</v>
      </c>
      <c r="C2152">
        <v>22</v>
      </c>
      <c r="D2152" t="s">
        <v>2501</v>
      </c>
      <c r="E2152" t="s">
        <v>8574</v>
      </c>
      <c r="F2152" t="s">
        <v>2553</v>
      </c>
      <c r="G2152" t="s">
        <v>7819</v>
      </c>
      <c r="H2152" t="s">
        <v>8575</v>
      </c>
      <c r="I2152" s="110">
        <v>0</v>
      </c>
      <c r="J2152" s="110">
        <v>0</v>
      </c>
      <c r="K2152" s="110">
        <v>0</v>
      </c>
      <c r="L2152" s="110">
        <v>0</v>
      </c>
      <c r="M2152" s="110">
        <v>0</v>
      </c>
      <c r="N2152" s="110">
        <v>0</v>
      </c>
    </row>
    <row r="2153" spans="1:14" x14ac:dyDescent="0.25">
      <c r="A2153">
        <v>340326</v>
      </c>
      <c r="B2153" t="s">
        <v>5527</v>
      </c>
      <c r="C2153">
        <v>21</v>
      </c>
      <c r="D2153" t="s">
        <v>8576</v>
      </c>
      <c r="E2153" t="s">
        <v>8577</v>
      </c>
      <c r="F2153" t="s">
        <v>8578</v>
      </c>
      <c r="G2153" t="s">
        <v>96</v>
      </c>
      <c r="H2153" t="s">
        <v>8579</v>
      </c>
      <c r="I2153" s="110">
        <v>446.95</v>
      </c>
      <c r="J2153" s="110">
        <v>0</v>
      </c>
      <c r="K2153" s="110">
        <v>0</v>
      </c>
      <c r="L2153" s="110">
        <v>0</v>
      </c>
      <c r="M2153" s="110">
        <v>0</v>
      </c>
      <c r="N2153" s="110">
        <v>0</v>
      </c>
    </row>
    <row r="2154" spans="1:14" x14ac:dyDescent="0.25">
      <c r="A2154">
        <v>340327</v>
      </c>
      <c r="B2154" t="s">
        <v>5527</v>
      </c>
      <c r="C2154">
        <v>21</v>
      </c>
      <c r="D2154" t="s">
        <v>5500</v>
      </c>
      <c r="E2154" t="s">
        <v>8580</v>
      </c>
      <c r="F2154" t="s">
        <v>2495</v>
      </c>
      <c r="G2154" t="s">
        <v>96</v>
      </c>
      <c r="H2154" t="s">
        <v>8581</v>
      </c>
      <c r="I2154" s="110">
        <v>0</v>
      </c>
      <c r="J2154" s="110">
        <v>0</v>
      </c>
      <c r="K2154" s="110">
        <v>0</v>
      </c>
      <c r="L2154" s="110">
        <v>0</v>
      </c>
      <c r="M2154" s="110">
        <v>0</v>
      </c>
      <c r="N2154" s="110">
        <v>0</v>
      </c>
    </row>
    <row r="2155" spans="1:14" x14ac:dyDescent="0.25">
      <c r="A2155">
        <v>340331</v>
      </c>
      <c r="B2155" t="s">
        <v>5527</v>
      </c>
      <c r="C2155">
        <v>21</v>
      </c>
      <c r="D2155" t="s">
        <v>2532</v>
      </c>
      <c r="E2155" t="s">
        <v>2533</v>
      </c>
      <c r="F2155" t="s">
        <v>2534</v>
      </c>
      <c r="G2155" t="s">
        <v>96</v>
      </c>
      <c r="H2155" t="s">
        <v>2535</v>
      </c>
      <c r="I2155" s="110">
        <v>12638</v>
      </c>
      <c r="J2155" s="110">
        <v>50</v>
      </c>
      <c r="K2155" s="110">
        <v>789</v>
      </c>
      <c r="L2155" s="110">
        <v>205</v>
      </c>
      <c r="M2155" s="110">
        <v>0</v>
      </c>
      <c r="N2155" s="110">
        <v>0</v>
      </c>
    </row>
    <row r="2156" spans="1:14" x14ac:dyDescent="0.25">
      <c r="A2156">
        <v>340333</v>
      </c>
      <c r="B2156" t="s">
        <v>5527</v>
      </c>
      <c r="C2156">
        <v>21</v>
      </c>
      <c r="D2156" t="s">
        <v>8582</v>
      </c>
      <c r="E2156" t="s">
        <v>8583</v>
      </c>
      <c r="F2156" t="s">
        <v>2514</v>
      </c>
      <c r="G2156" t="s">
        <v>96</v>
      </c>
      <c r="H2156" t="s">
        <v>8584</v>
      </c>
      <c r="I2156" s="110">
        <v>0</v>
      </c>
      <c r="J2156" s="110">
        <v>0</v>
      </c>
      <c r="K2156" s="110">
        <v>0</v>
      </c>
      <c r="L2156" s="110">
        <v>0</v>
      </c>
      <c r="M2156" s="110">
        <v>0</v>
      </c>
      <c r="N2156" s="110">
        <v>0</v>
      </c>
    </row>
    <row r="2157" spans="1:14" x14ac:dyDescent="0.25">
      <c r="A2157">
        <v>340354</v>
      </c>
      <c r="B2157" t="s">
        <v>5527</v>
      </c>
      <c r="C2157">
        <v>21</v>
      </c>
      <c r="D2157" t="s">
        <v>8585</v>
      </c>
      <c r="E2157" t="s">
        <v>8586</v>
      </c>
      <c r="F2157" t="s">
        <v>2388</v>
      </c>
      <c r="G2157" t="s">
        <v>96</v>
      </c>
      <c r="H2157" t="s">
        <v>8587</v>
      </c>
      <c r="I2157" s="110">
        <v>0</v>
      </c>
      <c r="J2157" s="110">
        <v>0</v>
      </c>
      <c r="K2157" s="110">
        <v>0</v>
      </c>
      <c r="L2157" s="110">
        <v>0</v>
      </c>
      <c r="M2157" s="110">
        <v>0</v>
      </c>
      <c r="N2157" s="110">
        <v>0</v>
      </c>
    </row>
    <row r="2158" spans="1:14" x14ac:dyDescent="0.25">
      <c r="A2158">
        <v>340358</v>
      </c>
      <c r="B2158" t="s">
        <v>5527</v>
      </c>
      <c r="C2158">
        <v>21</v>
      </c>
      <c r="D2158" t="s">
        <v>2536</v>
      </c>
      <c r="E2158" t="s">
        <v>2537</v>
      </c>
      <c r="F2158" t="s">
        <v>2538</v>
      </c>
      <c r="G2158" t="s">
        <v>96</v>
      </c>
      <c r="H2158" t="s">
        <v>447</v>
      </c>
      <c r="I2158" s="110">
        <v>0</v>
      </c>
      <c r="J2158" s="110">
        <v>0</v>
      </c>
      <c r="K2158" s="110">
        <v>300</v>
      </c>
      <c r="L2158" s="110">
        <v>300</v>
      </c>
      <c r="M2158" s="110">
        <v>150</v>
      </c>
      <c r="N2158" s="110">
        <v>150</v>
      </c>
    </row>
    <row r="2159" spans="1:14" x14ac:dyDescent="0.25">
      <c r="A2159">
        <v>340359</v>
      </c>
      <c r="B2159" t="s">
        <v>5527</v>
      </c>
      <c r="C2159">
        <v>21</v>
      </c>
      <c r="D2159" t="s">
        <v>8588</v>
      </c>
      <c r="E2159" t="s">
        <v>8589</v>
      </c>
      <c r="F2159" t="s">
        <v>2405</v>
      </c>
      <c r="G2159" t="s">
        <v>96</v>
      </c>
      <c r="H2159" t="s">
        <v>8590</v>
      </c>
      <c r="I2159" s="110">
        <v>0</v>
      </c>
      <c r="J2159" s="110">
        <v>0</v>
      </c>
      <c r="K2159" s="110">
        <v>0</v>
      </c>
      <c r="L2159" s="110">
        <v>0</v>
      </c>
      <c r="M2159" s="110">
        <v>0</v>
      </c>
      <c r="N2159" s="110">
        <v>0</v>
      </c>
    </row>
    <row r="2160" spans="1:14" x14ac:dyDescent="0.25">
      <c r="A2160">
        <v>310020</v>
      </c>
      <c r="B2160" t="s">
        <v>5528</v>
      </c>
      <c r="C2160">
        <v>22</v>
      </c>
      <c r="D2160" t="s">
        <v>8057</v>
      </c>
      <c r="E2160" t="s">
        <v>8591</v>
      </c>
      <c r="F2160" t="s">
        <v>2848</v>
      </c>
      <c r="G2160" t="s">
        <v>7819</v>
      </c>
      <c r="H2160" t="s">
        <v>8592</v>
      </c>
      <c r="I2160" s="110">
        <v>0</v>
      </c>
      <c r="J2160" s="110">
        <v>0</v>
      </c>
      <c r="K2160" s="110">
        <v>0</v>
      </c>
      <c r="L2160" s="110">
        <v>0</v>
      </c>
      <c r="M2160" s="110">
        <v>0</v>
      </c>
      <c r="N2160" s="110">
        <v>0</v>
      </c>
    </row>
    <row r="2161" spans="1:14" x14ac:dyDescent="0.25">
      <c r="A2161">
        <v>340361</v>
      </c>
      <c r="B2161" t="s">
        <v>5527</v>
      </c>
      <c r="C2161">
        <v>21</v>
      </c>
      <c r="D2161" t="s">
        <v>8593</v>
      </c>
      <c r="E2161" t="s">
        <v>8594</v>
      </c>
      <c r="F2161" t="s">
        <v>2511</v>
      </c>
      <c r="G2161" t="s">
        <v>96</v>
      </c>
      <c r="H2161" t="s">
        <v>8595</v>
      </c>
      <c r="I2161" s="110">
        <v>0</v>
      </c>
      <c r="J2161" s="110">
        <v>0</v>
      </c>
      <c r="K2161" s="110">
        <v>0</v>
      </c>
      <c r="L2161" s="110">
        <v>0</v>
      </c>
      <c r="M2161" s="110">
        <v>0</v>
      </c>
      <c r="N2161" s="110">
        <v>0</v>
      </c>
    </row>
    <row r="2162" spans="1:14" x14ac:dyDescent="0.25">
      <c r="A2162">
        <v>340362</v>
      </c>
      <c r="B2162" t="s">
        <v>5527</v>
      </c>
      <c r="C2162">
        <v>21</v>
      </c>
      <c r="D2162" t="s">
        <v>8596</v>
      </c>
      <c r="E2162" t="s">
        <v>8597</v>
      </c>
      <c r="F2162" t="s">
        <v>2524</v>
      </c>
      <c r="G2162" t="s">
        <v>96</v>
      </c>
      <c r="H2162" t="s">
        <v>8598</v>
      </c>
      <c r="I2162" s="110">
        <v>0</v>
      </c>
      <c r="J2162" s="110">
        <v>0</v>
      </c>
      <c r="K2162" s="110">
        <v>0</v>
      </c>
      <c r="L2162" s="110">
        <v>0</v>
      </c>
      <c r="M2162" s="110">
        <v>0</v>
      </c>
      <c r="N2162" s="110">
        <v>0</v>
      </c>
    </row>
    <row r="2163" spans="1:14" x14ac:dyDescent="0.25">
      <c r="A2163">
        <v>310032</v>
      </c>
      <c r="B2163" t="s">
        <v>5528</v>
      </c>
      <c r="C2163">
        <v>22</v>
      </c>
      <c r="D2163" t="s">
        <v>8599</v>
      </c>
      <c r="F2163" t="s">
        <v>8600</v>
      </c>
      <c r="G2163" t="s">
        <v>7819</v>
      </c>
      <c r="I2163" s="110">
        <v>0</v>
      </c>
      <c r="J2163" s="110">
        <v>0</v>
      </c>
      <c r="K2163" s="110">
        <v>0</v>
      </c>
      <c r="L2163" s="110">
        <v>0</v>
      </c>
      <c r="M2163" s="110">
        <v>0</v>
      </c>
      <c r="N2163" s="110">
        <v>0</v>
      </c>
    </row>
    <row r="2164" spans="1:14" x14ac:dyDescent="0.25">
      <c r="A2164">
        <v>340370</v>
      </c>
      <c r="B2164" t="s">
        <v>5527</v>
      </c>
      <c r="C2164">
        <v>21</v>
      </c>
      <c r="D2164" t="s">
        <v>4751</v>
      </c>
      <c r="E2164" t="s">
        <v>8601</v>
      </c>
      <c r="F2164" t="s">
        <v>8602</v>
      </c>
      <c r="G2164" t="s">
        <v>96</v>
      </c>
      <c r="H2164" t="s">
        <v>8603</v>
      </c>
      <c r="I2164" s="110">
        <v>0</v>
      </c>
      <c r="J2164" s="110">
        <v>0</v>
      </c>
      <c r="K2164" s="110">
        <v>0</v>
      </c>
      <c r="L2164" s="110">
        <v>0</v>
      </c>
      <c r="M2164" s="110">
        <v>0</v>
      </c>
      <c r="N2164" s="110">
        <v>0</v>
      </c>
    </row>
    <row r="2165" spans="1:14" x14ac:dyDescent="0.25">
      <c r="A2165">
        <v>340371</v>
      </c>
      <c r="B2165" t="s">
        <v>5527</v>
      </c>
      <c r="C2165">
        <v>21</v>
      </c>
      <c r="D2165" t="s">
        <v>8604</v>
      </c>
      <c r="E2165" t="s">
        <v>8605</v>
      </c>
      <c r="F2165" t="s">
        <v>2405</v>
      </c>
      <c r="G2165" t="s">
        <v>96</v>
      </c>
      <c r="H2165" t="s">
        <v>8606</v>
      </c>
      <c r="I2165" s="110">
        <v>0</v>
      </c>
      <c r="J2165" s="110">
        <v>0</v>
      </c>
      <c r="K2165" s="110">
        <v>0</v>
      </c>
      <c r="L2165" s="110">
        <v>0</v>
      </c>
      <c r="M2165" s="110">
        <v>0</v>
      </c>
      <c r="N2165" s="110">
        <v>0</v>
      </c>
    </row>
    <row r="2166" spans="1:14" x14ac:dyDescent="0.25">
      <c r="A2166">
        <v>340372</v>
      </c>
      <c r="B2166" t="s">
        <v>5527</v>
      </c>
      <c r="C2166">
        <v>21</v>
      </c>
      <c r="D2166" t="s">
        <v>8607</v>
      </c>
      <c r="E2166" t="s">
        <v>8608</v>
      </c>
      <c r="F2166" t="s">
        <v>2405</v>
      </c>
      <c r="G2166" t="s">
        <v>96</v>
      </c>
      <c r="H2166" t="s">
        <v>8609</v>
      </c>
      <c r="I2166" s="110">
        <v>0</v>
      </c>
      <c r="J2166" s="110">
        <v>0</v>
      </c>
      <c r="K2166" s="110">
        <v>0</v>
      </c>
      <c r="L2166" s="110">
        <v>0</v>
      </c>
      <c r="M2166" s="110">
        <v>0</v>
      </c>
      <c r="N2166" s="110">
        <v>0</v>
      </c>
    </row>
    <row r="2167" spans="1:14" x14ac:dyDescent="0.25">
      <c r="A2167">
        <v>340373</v>
      </c>
      <c r="B2167" t="s">
        <v>5527</v>
      </c>
      <c r="C2167">
        <v>21</v>
      </c>
      <c r="D2167" t="s">
        <v>8610</v>
      </c>
      <c r="E2167" t="s">
        <v>8611</v>
      </c>
      <c r="F2167" t="s">
        <v>1502</v>
      </c>
      <c r="G2167" t="s">
        <v>96</v>
      </c>
      <c r="H2167" t="s">
        <v>8612</v>
      </c>
      <c r="I2167" s="110">
        <v>0</v>
      </c>
      <c r="J2167" s="110">
        <v>0</v>
      </c>
      <c r="K2167" s="110">
        <v>0</v>
      </c>
      <c r="L2167" s="110">
        <v>0</v>
      </c>
      <c r="M2167" s="110">
        <v>0</v>
      </c>
      <c r="N2167" s="110">
        <v>0</v>
      </c>
    </row>
    <row r="2168" spans="1:14" x14ac:dyDescent="0.25">
      <c r="A2168">
        <v>340374</v>
      </c>
      <c r="B2168" t="s">
        <v>5527</v>
      </c>
      <c r="C2168">
        <v>21</v>
      </c>
      <c r="D2168" t="s">
        <v>2539</v>
      </c>
      <c r="E2168" t="s">
        <v>1417</v>
      </c>
      <c r="F2168" t="s">
        <v>2540</v>
      </c>
      <c r="G2168" t="s">
        <v>96</v>
      </c>
      <c r="H2168" t="s">
        <v>424</v>
      </c>
      <c r="I2168" s="110">
        <v>1500</v>
      </c>
      <c r="J2168" s="110">
        <v>0</v>
      </c>
      <c r="K2168" s="110">
        <v>0</v>
      </c>
      <c r="L2168" s="110">
        <v>0</v>
      </c>
      <c r="M2168" s="110">
        <v>0</v>
      </c>
      <c r="N2168" s="110">
        <v>0</v>
      </c>
    </row>
    <row r="2169" spans="1:14" x14ac:dyDescent="0.25">
      <c r="A2169">
        <v>340375</v>
      </c>
      <c r="B2169" t="s">
        <v>5539</v>
      </c>
      <c r="C2169">
        <v>34</v>
      </c>
      <c r="D2169" t="s">
        <v>4450</v>
      </c>
      <c r="E2169" t="s">
        <v>2603</v>
      </c>
      <c r="F2169" t="s">
        <v>2372</v>
      </c>
      <c r="G2169" t="s">
        <v>96</v>
      </c>
      <c r="H2169" t="s">
        <v>4451</v>
      </c>
      <c r="I2169" s="110">
        <v>300</v>
      </c>
      <c r="J2169" s="110">
        <v>0</v>
      </c>
      <c r="K2169" s="110">
        <v>0</v>
      </c>
      <c r="L2169" s="110">
        <v>0</v>
      </c>
      <c r="M2169" s="110">
        <v>0</v>
      </c>
      <c r="N2169" s="110">
        <v>0</v>
      </c>
    </row>
    <row r="2170" spans="1:14" x14ac:dyDescent="0.25">
      <c r="A2170">
        <v>310044</v>
      </c>
      <c r="B2170" t="s">
        <v>5528</v>
      </c>
      <c r="C2170">
        <v>22</v>
      </c>
      <c r="D2170" t="s">
        <v>8613</v>
      </c>
      <c r="E2170" t="s">
        <v>8614</v>
      </c>
      <c r="F2170" t="s">
        <v>2848</v>
      </c>
      <c r="G2170" t="s">
        <v>7819</v>
      </c>
      <c r="H2170" t="s">
        <v>8615</v>
      </c>
      <c r="I2170" s="110">
        <v>0</v>
      </c>
      <c r="J2170" s="110">
        <v>0</v>
      </c>
      <c r="K2170" s="110">
        <v>0</v>
      </c>
      <c r="L2170" s="110">
        <v>0</v>
      </c>
      <c r="M2170" s="110">
        <v>0</v>
      </c>
      <c r="N2170" s="110">
        <v>0</v>
      </c>
    </row>
    <row r="2171" spans="1:14" x14ac:dyDescent="0.25">
      <c r="A2171">
        <v>310045</v>
      </c>
      <c r="B2171" t="s">
        <v>5528</v>
      </c>
      <c r="C2171">
        <v>22</v>
      </c>
      <c r="D2171" t="s">
        <v>8616</v>
      </c>
      <c r="E2171" t="s">
        <v>8617</v>
      </c>
      <c r="F2171" t="s">
        <v>8618</v>
      </c>
      <c r="G2171" t="s">
        <v>7819</v>
      </c>
      <c r="H2171" t="s">
        <v>8619</v>
      </c>
      <c r="I2171" s="110">
        <v>0</v>
      </c>
      <c r="J2171" s="110">
        <v>0</v>
      </c>
      <c r="K2171" s="110">
        <v>0</v>
      </c>
      <c r="L2171" s="110">
        <v>0</v>
      </c>
      <c r="M2171" s="110">
        <v>0</v>
      </c>
      <c r="N2171" s="110">
        <v>0</v>
      </c>
    </row>
    <row r="2172" spans="1:14" x14ac:dyDescent="0.25">
      <c r="A2172">
        <v>310048</v>
      </c>
      <c r="B2172" t="s">
        <v>5528</v>
      </c>
      <c r="C2172">
        <v>22</v>
      </c>
      <c r="D2172" t="s">
        <v>8620</v>
      </c>
      <c r="E2172" t="s">
        <v>8621</v>
      </c>
      <c r="F2172" t="s">
        <v>8622</v>
      </c>
      <c r="G2172" t="s">
        <v>7819</v>
      </c>
      <c r="H2172" t="s">
        <v>8623</v>
      </c>
      <c r="I2172" s="110">
        <v>0</v>
      </c>
      <c r="J2172" s="110">
        <v>0</v>
      </c>
      <c r="K2172" s="110">
        <v>0</v>
      </c>
      <c r="L2172" s="110">
        <v>0</v>
      </c>
      <c r="M2172" s="110">
        <v>0</v>
      </c>
      <c r="N2172" s="110">
        <v>0</v>
      </c>
    </row>
    <row r="2173" spans="1:14" x14ac:dyDescent="0.25">
      <c r="A2173">
        <v>330027</v>
      </c>
      <c r="B2173" t="s">
        <v>5528</v>
      </c>
      <c r="C2173">
        <v>22</v>
      </c>
      <c r="D2173" t="s">
        <v>8624</v>
      </c>
      <c r="E2173" t="s">
        <v>8625</v>
      </c>
      <c r="F2173" t="s">
        <v>2573</v>
      </c>
      <c r="G2173" t="s">
        <v>2568</v>
      </c>
      <c r="H2173" t="s">
        <v>8626</v>
      </c>
      <c r="I2173" s="110">
        <v>0</v>
      </c>
      <c r="J2173" s="110">
        <v>0</v>
      </c>
      <c r="K2173" s="110">
        <v>0</v>
      </c>
      <c r="L2173" s="110">
        <v>0</v>
      </c>
      <c r="M2173" s="110">
        <v>0</v>
      </c>
      <c r="N2173" s="110">
        <v>0</v>
      </c>
    </row>
    <row r="2174" spans="1:14" x14ac:dyDescent="0.25">
      <c r="A2174">
        <v>330028</v>
      </c>
      <c r="B2174" t="s">
        <v>5528</v>
      </c>
      <c r="C2174">
        <v>22</v>
      </c>
      <c r="D2174" t="s">
        <v>1626</v>
      </c>
      <c r="E2174" t="s">
        <v>8627</v>
      </c>
      <c r="F2174" t="s">
        <v>961</v>
      </c>
      <c r="G2174" t="s">
        <v>2568</v>
      </c>
      <c r="H2174" t="s">
        <v>8628</v>
      </c>
      <c r="I2174" s="110">
        <v>0</v>
      </c>
      <c r="J2174" s="110">
        <v>0</v>
      </c>
      <c r="K2174" s="110">
        <v>0</v>
      </c>
      <c r="L2174" s="110">
        <v>0</v>
      </c>
      <c r="M2174" s="110">
        <v>0</v>
      </c>
      <c r="N2174" s="110">
        <v>0</v>
      </c>
    </row>
    <row r="2175" spans="1:14" x14ac:dyDescent="0.25">
      <c r="A2175">
        <v>330035</v>
      </c>
      <c r="B2175" t="s">
        <v>5528</v>
      </c>
      <c r="C2175">
        <v>22</v>
      </c>
      <c r="D2175" t="s">
        <v>8150</v>
      </c>
      <c r="E2175" t="s">
        <v>8629</v>
      </c>
      <c r="F2175" t="s">
        <v>961</v>
      </c>
      <c r="G2175" t="s">
        <v>2568</v>
      </c>
      <c r="H2175" t="s">
        <v>8630</v>
      </c>
      <c r="I2175" s="110">
        <v>0</v>
      </c>
      <c r="J2175" s="110">
        <v>0</v>
      </c>
      <c r="K2175" s="110">
        <v>0</v>
      </c>
      <c r="L2175" s="110">
        <v>0</v>
      </c>
      <c r="M2175" s="110">
        <v>0</v>
      </c>
      <c r="N2175" s="110">
        <v>0</v>
      </c>
    </row>
    <row r="2176" spans="1:14" x14ac:dyDescent="0.25">
      <c r="A2176">
        <v>330040</v>
      </c>
      <c r="B2176" t="s">
        <v>5528</v>
      </c>
      <c r="C2176">
        <v>22</v>
      </c>
      <c r="D2176" t="s">
        <v>8631</v>
      </c>
      <c r="E2176" t="s">
        <v>8632</v>
      </c>
      <c r="F2176" t="s">
        <v>961</v>
      </c>
      <c r="G2176" t="s">
        <v>2568</v>
      </c>
      <c r="H2176" t="s">
        <v>8633</v>
      </c>
      <c r="I2176" s="110">
        <v>0</v>
      </c>
      <c r="J2176" s="110">
        <v>0</v>
      </c>
      <c r="K2176" s="110">
        <v>0</v>
      </c>
      <c r="L2176" s="110">
        <v>0</v>
      </c>
      <c r="M2176" s="110">
        <v>0</v>
      </c>
      <c r="N2176" s="110">
        <v>0</v>
      </c>
    </row>
    <row r="2177" spans="1:14" x14ac:dyDescent="0.25">
      <c r="A2177">
        <v>330041</v>
      </c>
      <c r="B2177" t="s">
        <v>5528</v>
      </c>
      <c r="C2177">
        <v>22</v>
      </c>
      <c r="D2177" t="s">
        <v>8634</v>
      </c>
      <c r="E2177" t="s">
        <v>8635</v>
      </c>
      <c r="F2177" t="s">
        <v>961</v>
      </c>
      <c r="G2177" t="s">
        <v>2568</v>
      </c>
      <c r="H2177" t="s">
        <v>8636</v>
      </c>
      <c r="I2177" s="110">
        <v>0</v>
      </c>
      <c r="J2177" s="110">
        <v>0</v>
      </c>
      <c r="K2177" s="110">
        <v>0</v>
      </c>
      <c r="L2177" s="110">
        <v>0</v>
      </c>
      <c r="M2177" s="110">
        <v>0</v>
      </c>
      <c r="N2177" s="110">
        <v>0</v>
      </c>
    </row>
    <row r="2178" spans="1:14" x14ac:dyDescent="0.25">
      <c r="A2178">
        <v>330044</v>
      </c>
      <c r="B2178" t="s">
        <v>5528</v>
      </c>
      <c r="C2178">
        <v>22</v>
      </c>
      <c r="D2178" t="s">
        <v>8346</v>
      </c>
      <c r="E2178" t="s">
        <v>8637</v>
      </c>
      <c r="F2178" t="s">
        <v>961</v>
      </c>
      <c r="G2178" t="s">
        <v>2568</v>
      </c>
      <c r="H2178" t="s">
        <v>8638</v>
      </c>
      <c r="I2178" s="110">
        <v>0</v>
      </c>
      <c r="J2178" s="110">
        <v>0</v>
      </c>
      <c r="K2178" s="110">
        <v>0</v>
      </c>
      <c r="L2178" s="110">
        <v>0</v>
      </c>
      <c r="M2178" s="110">
        <v>0</v>
      </c>
      <c r="N2178" s="110">
        <v>0</v>
      </c>
    </row>
    <row r="2179" spans="1:14" x14ac:dyDescent="0.25">
      <c r="A2179">
        <v>330046</v>
      </c>
      <c r="B2179" t="s">
        <v>5528</v>
      </c>
      <c r="C2179">
        <v>22</v>
      </c>
      <c r="D2179" t="s">
        <v>8639</v>
      </c>
      <c r="E2179" t="s">
        <v>8640</v>
      </c>
      <c r="F2179" t="s">
        <v>961</v>
      </c>
      <c r="G2179" t="s">
        <v>2568</v>
      </c>
      <c r="H2179" t="s">
        <v>8641</v>
      </c>
      <c r="I2179" s="110">
        <v>0</v>
      </c>
      <c r="J2179" s="110">
        <v>0</v>
      </c>
      <c r="K2179" s="110">
        <v>0</v>
      </c>
      <c r="L2179" s="110">
        <v>0</v>
      </c>
      <c r="M2179" s="110">
        <v>0</v>
      </c>
      <c r="N2179" s="110">
        <v>0</v>
      </c>
    </row>
    <row r="2180" spans="1:14" x14ac:dyDescent="0.25">
      <c r="A2180">
        <v>330047</v>
      </c>
      <c r="B2180" t="s">
        <v>5528</v>
      </c>
      <c r="C2180">
        <v>22</v>
      </c>
      <c r="D2180" t="s">
        <v>8642</v>
      </c>
      <c r="E2180" t="s">
        <v>8643</v>
      </c>
      <c r="F2180" t="s">
        <v>961</v>
      </c>
      <c r="G2180" t="s">
        <v>2568</v>
      </c>
      <c r="H2180" t="s">
        <v>8644</v>
      </c>
      <c r="I2180" s="110">
        <v>0</v>
      </c>
      <c r="J2180" s="110">
        <v>0</v>
      </c>
      <c r="K2180" s="110">
        <v>0</v>
      </c>
      <c r="L2180" s="110">
        <v>0</v>
      </c>
      <c r="M2180" s="110">
        <v>0</v>
      </c>
      <c r="N2180" s="110">
        <v>0</v>
      </c>
    </row>
    <row r="2181" spans="1:14" x14ac:dyDescent="0.25">
      <c r="A2181">
        <v>330067</v>
      </c>
      <c r="B2181" t="s">
        <v>5528</v>
      </c>
      <c r="C2181">
        <v>22</v>
      </c>
      <c r="D2181" t="s">
        <v>7738</v>
      </c>
      <c r="E2181" t="s">
        <v>8645</v>
      </c>
      <c r="F2181" t="s">
        <v>8646</v>
      </c>
      <c r="G2181" t="s">
        <v>2568</v>
      </c>
      <c r="H2181" t="s">
        <v>8647</v>
      </c>
      <c r="I2181" s="110">
        <v>0</v>
      </c>
      <c r="J2181" s="110">
        <v>0</v>
      </c>
      <c r="K2181" s="110">
        <v>0</v>
      </c>
      <c r="L2181" s="110">
        <v>0</v>
      </c>
      <c r="M2181" s="110">
        <v>0</v>
      </c>
      <c r="N2181" s="110">
        <v>0</v>
      </c>
    </row>
    <row r="2182" spans="1:14" x14ac:dyDescent="0.25">
      <c r="A2182">
        <v>330068</v>
      </c>
      <c r="B2182" t="s">
        <v>5528</v>
      </c>
      <c r="C2182">
        <v>22</v>
      </c>
      <c r="D2182" t="s">
        <v>8648</v>
      </c>
      <c r="E2182" t="s">
        <v>8649</v>
      </c>
      <c r="F2182" t="s">
        <v>8650</v>
      </c>
      <c r="G2182" t="s">
        <v>2568</v>
      </c>
      <c r="H2182" t="s">
        <v>8651</v>
      </c>
      <c r="I2182" s="110">
        <v>0</v>
      </c>
      <c r="J2182" s="110">
        <v>0</v>
      </c>
      <c r="K2182" s="110">
        <v>0</v>
      </c>
      <c r="L2182" s="110">
        <v>0</v>
      </c>
      <c r="M2182" s="110">
        <v>0</v>
      </c>
      <c r="N2182" s="110">
        <v>0</v>
      </c>
    </row>
    <row r="2183" spans="1:14" x14ac:dyDescent="0.25">
      <c r="A2183">
        <v>330069</v>
      </c>
      <c r="B2183" t="s">
        <v>5528</v>
      </c>
      <c r="C2183">
        <v>22</v>
      </c>
      <c r="D2183" t="s">
        <v>8057</v>
      </c>
      <c r="E2183" t="s">
        <v>8652</v>
      </c>
      <c r="F2183" t="s">
        <v>8653</v>
      </c>
      <c r="G2183" t="s">
        <v>2568</v>
      </c>
      <c r="H2183" t="s">
        <v>8654</v>
      </c>
      <c r="I2183" s="110">
        <v>0</v>
      </c>
      <c r="J2183" s="110">
        <v>0</v>
      </c>
      <c r="K2183" s="110">
        <v>0</v>
      </c>
      <c r="L2183" s="110">
        <v>0</v>
      </c>
      <c r="M2183" s="110">
        <v>0</v>
      </c>
      <c r="N2183" s="110">
        <v>0</v>
      </c>
    </row>
    <row r="2184" spans="1:14" x14ac:dyDescent="0.25">
      <c r="A2184">
        <v>330070</v>
      </c>
      <c r="B2184" t="s">
        <v>5528</v>
      </c>
      <c r="C2184">
        <v>22</v>
      </c>
      <c r="D2184" t="s">
        <v>8082</v>
      </c>
      <c r="E2184" t="s">
        <v>8655</v>
      </c>
      <c r="F2184" t="s">
        <v>8656</v>
      </c>
      <c r="G2184" t="s">
        <v>2568</v>
      </c>
      <c r="H2184" t="s">
        <v>8657</v>
      </c>
      <c r="I2184" s="110">
        <v>0</v>
      </c>
      <c r="J2184" s="110">
        <v>0</v>
      </c>
      <c r="K2184" s="110">
        <v>0</v>
      </c>
      <c r="L2184" s="110">
        <v>0</v>
      </c>
      <c r="M2184" s="110">
        <v>0</v>
      </c>
      <c r="N2184" s="110">
        <v>0</v>
      </c>
    </row>
    <row r="2185" spans="1:14" x14ac:dyDescent="0.25">
      <c r="A2185">
        <v>330072</v>
      </c>
      <c r="B2185" t="s">
        <v>5528</v>
      </c>
      <c r="C2185">
        <v>22</v>
      </c>
      <c r="D2185" t="s">
        <v>8658</v>
      </c>
      <c r="E2185" t="s">
        <v>8659</v>
      </c>
      <c r="F2185" t="s">
        <v>2568</v>
      </c>
      <c r="G2185" t="s">
        <v>2568</v>
      </c>
      <c r="H2185" t="s">
        <v>8660</v>
      </c>
      <c r="I2185" s="110">
        <v>0</v>
      </c>
      <c r="J2185" s="110">
        <v>0</v>
      </c>
      <c r="K2185" s="110">
        <v>0</v>
      </c>
      <c r="L2185" s="110">
        <v>0</v>
      </c>
      <c r="M2185" s="110">
        <v>0</v>
      </c>
      <c r="N2185" s="110">
        <v>0</v>
      </c>
    </row>
    <row r="2186" spans="1:14" x14ac:dyDescent="0.25">
      <c r="A2186">
        <v>330075</v>
      </c>
      <c r="B2186" t="s">
        <v>5528</v>
      </c>
      <c r="C2186">
        <v>22</v>
      </c>
      <c r="D2186" t="s">
        <v>7906</v>
      </c>
      <c r="E2186" t="s">
        <v>8661</v>
      </c>
      <c r="F2186" t="s">
        <v>2568</v>
      </c>
      <c r="G2186" t="s">
        <v>2568</v>
      </c>
      <c r="H2186" t="s">
        <v>8662</v>
      </c>
      <c r="I2186" s="110">
        <v>0</v>
      </c>
      <c r="J2186" s="110">
        <v>0</v>
      </c>
      <c r="K2186" s="110">
        <v>0</v>
      </c>
      <c r="L2186" s="110">
        <v>0</v>
      </c>
      <c r="M2186" s="110">
        <v>0</v>
      </c>
      <c r="N2186" s="110">
        <v>0</v>
      </c>
    </row>
    <row r="2187" spans="1:14" x14ac:dyDescent="0.25">
      <c r="A2187">
        <v>330080</v>
      </c>
      <c r="B2187" t="s">
        <v>5528</v>
      </c>
      <c r="C2187">
        <v>22</v>
      </c>
      <c r="D2187" t="s">
        <v>8210</v>
      </c>
      <c r="E2187" t="s">
        <v>8663</v>
      </c>
      <c r="F2187" t="s">
        <v>2568</v>
      </c>
      <c r="G2187" t="s">
        <v>2568</v>
      </c>
      <c r="H2187" t="s">
        <v>8664</v>
      </c>
      <c r="I2187" s="110">
        <v>0</v>
      </c>
      <c r="J2187" s="110">
        <v>0</v>
      </c>
      <c r="K2187" s="110">
        <v>0</v>
      </c>
      <c r="L2187" s="110">
        <v>0</v>
      </c>
      <c r="M2187" s="110">
        <v>0</v>
      </c>
      <c r="N2187" s="110">
        <v>0</v>
      </c>
    </row>
    <row r="2188" spans="1:14" x14ac:dyDescent="0.25">
      <c r="A2188">
        <v>340404</v>
      </c>
      <c r="B2188" t="s">
        <v>5527</v>
      </c>
      <c r="C2188">
        <v>21</v>
      </c>
      <c r="D2188" t="s">
        <v>2541</v>
      </c>
      <c r="E2188" t="s">
        <v>2542</v>
      </c>
      <c r="F2188" t="s">
        <v>2495</v>
      </c>
      <c r="G2188" t="s">
        <v>96</v>
      </c>
      <c r="H2188" t="s">
        <v>2543</v>
      </c>
      <c r="I2188" s="110">
        <v>0</v>
      </c>
      <c r="J2188" s="110">
        <v>50</v>
      </c>
      <c r="K2188" s="110">
        <v>0</v>
      </c>
      <c r="L2188" s="110">
        <v>0</v>
      </c>
      <c r="M2188" s="110">
        <v>0</v>
      </c>
      <c r="N2188" s="110">
        <v>0</v>
      </c>
    </row>
    <row r="2189" spans="1:14" x14ac:dyDescent="0.25">
      <c r="A2189">
        <v>340405</v>
      </c>
      <c r="B2189" t="s">
        <v>5527</v>
      </c>
      <c r="C2189">
        <v>21</v>
      </c>
      <c r="D2189" t="s">
        <v>8665</v>
      </c>
      <c r="E2189" t="s">
        <v>8666</v>
      </c>
      <c r="F2189" t="s">
        <v>8667</v>
      </c>
      <c r="G2189" t="s">
        <v>96</v>
      </c>
      <c r="H2189" t="s">
        <v>8668</v>
      </c>
      <c r="I2189" s="110">
        <v>0</v>
      </c>
      <c r="J2189" s="110">
        <v>0</v>
      </c>
      <c r="K2189" s="110">
        <v>0</v>
      </c>
      <c r="L2189" s="110">
        <v>0</v>
      </c>
      <c r="M2189" s="110">
        <v>0</v>
      </c>
      <c r="N2189" s="110">
        <v>0</v>
      </c>
    </row>
    <row r="2190" spans="1:14" x14ac:dyDescent="0.25">
      <c r="A2190">
        <v>340407</v>
      </c>
      <c r="B2190" t="s">
        <v>5527</v>
      </c>
      <c r="C2190">
        <v>21</v>
      </c>
      <c r="D2190" t="s">
        <v>8669</v>
      </c>
      <c r="E2190" t="s">
        <v>8670</v>
      </c>
      <c r="F2190" t="s">
        <v>2524</v>
      </c>
      <c r="G2190" t="s">
        <v>96</v>
      </c>
      <c r="H2190" t="s">
        <v>8671</v>
      </c>
      <c r="I2190" s="110">
        <v>400</v>
      </c>
      <c r="J2190" s="110">
        <v>375</v>
      </c>
      <c r="K2190" s="110">
        <v>100</v>
      </c>
      <c r="L2190" s="110">
        <v>100</v>
      </c>
      <c r="M2190" s="110">
        <v>0</v>
      </c>
      <c r="N2190" s="110">
        <v>0</v>
      </c>
    </row>
    <row r="2191" spans="1:14" x14ac:dyDescent="0.25">
      <c r="A2191">
        <v>330098</v>
      </c>
      <c r="B2191" t="s">
        <v>5528</v>
      </c>
      <c r="C2191">
        <v>22</v>
      </c>
      <c r="D2191" t="s">
        <v>8672</v>
      </c>
      <c r="E2191" t="s">
        <v>8673</v>
      </c>
      <c r="F2191" t="s">
        <v>961</v>
      </c>
      <c r="G2191" t="s">
        <v>2568</v>
      </c>
      <c r="H2191" t="s">
        <v>8674</v>
      </c>
      <c r="I2191" s="110">
        <v>0</v>
      </c>
      <c r="J2191" s="110">
        <v>0</v>
      </c>
      <c r="K2191" s="110">
        <v>0</v>
      </c>
      <c r="L2191" s="110">
        <v>0</v>
      </c>
      <c r="M2191" s="110">
        <v>0</v>
      </c>
      <c r="N2191" s="110">
        <v>0</v>
      </c>
    </row>
    <row r="2192" spans="1:14" x14ac:dyDescent="0.25">
      <c r="A2192">
        <v>330100</v>
      </c>
      <c r="B2192" t="s">
        <v>5528</v>
      </c>
      <c r="C2192">
        <v>22</v>
      </c>
      <c r="D2192" t="s">
        <v>8675</v>
      </c>
      <c r="E2192" t="s">
        <v>8676</v>
      </c>
      <c r="F2192" t="s">
        <v>961</v>
      </c>
      <c r="G2192" t="s">
        <v>2568</v>
      </c>
      <c r="H2192" t="s">
        <v>8677</v>
      </c>
      <c r="I2192" s="110">
        <v>0</v>
      </c>
      <c r="J2192" s="110">
        <v>0</v>
      </c>
      <c r="K2192" s="110">
        <v>0</v>
      </c>
      <c r="L2192" s="110">
        <v>0</v>
      </c>
      <c r="M2192" s="110">
        <v>0</v>
      </c>
      <c r="N2192" s="110">
        <v>0</v>
      </c>
    </row>
    <row r="2193" spans="1:14" x14ac:dyDescent="0.25">
      <c r="A2193">
        <v>330102</v>
      </c>
      <c r="B2193" t="s">
        <v>5528</v>
      </c>
      <c r="C2193">
        <v>22</v>
      </c>
      <c r="D2193" t="s">
        <v>8678</v>
      </c>
      <c r="F2193" t="s">
        <v>8679</v>
      </c>
      <c r="G2193" t="s">
        <v>2568</v>
      </c>
      <c r="I2193" s="110">
        <v>0</v>
      </c>
      <c r="J2193" s="110">
        <v>0</v>
      </c>
      <c r="K2193" s="110">
        <v>0</v>
      </c>
      <c r="L2193" s="110">
        <v>0</v>
      </c>
      <c r="M2193" s="110">
        <v>0</v>
      </c>
      <c r="N2193" s="110">
        <v>0</v>
      </c>
    </row>
    <row r="2194" spans="1:14" x14ac:dyDescent="0.25">
      <c r="A2194">
        <v>330120</v>
      </c>
      <c r="B2194" t="s">
        <v>5528</v>
      </c>
      <c r="C2194">
        <v>22</v>
      </c>
      <c r="D2194" t="s">
        <v>8680</v>
      </c>
      <c r="E2194" t="s">
        <v>8681</v>
      </c>
      <c r="F2194" t="s">
        <v>961</v>
      </c>
      <c r="G2194" t="s">
        <v>2568</v>
      </c>
      <c r="H2194" t="s">
        <v>8682</v>
      </c>
      <c r="I2194" s="110">
        <v>0</v>
      </c>
      <c r="J2194" s="110">
        <v>0</v>
      </c>
      <c r="K2194" s="110">
        <v>0</v>
      </c>
      <c r="L2194" s="110">
        <v>0</v>
      </c>
      <c r="M2194" s="110">
        <v>0</v>
      </c>
      <c r="N2194" s="110">
        <v>0</v>
      </c>
    </row>
    <row r="2195" spans="1:14" x14ac:dyDescent="0.25">
      <c r="A2195">
        <v>330123</v>
      </c>
      <c r="B2195" t="s">
        <v>5528</v>
      </c>
      <c r="C2195">
        <v>22</v>
      </c>
      <c r="D2195" t="s">
        <v>8683</v>
      </c>
      <c r="E2195" t="s">
        <v>8684</v>
      </c>
      <c r="F2195" t="s">
        <v>961</v>
      </c>
      <c r="G2195" t="s">
        <v>2568</v>
      </c>
      <c r="H2195" t="s">
        <v>8685</v>
      </c>
      <c r="I2195" s="110">
        <v>0</v>
      </c>
      <c r="J2195" s="110">
        <v>0</v>
      </c>
      <c r="K2195" s="110">
        <v>0</v>
      </c>
      <c r="L2195" s="110">
        <v>0</v>
      </c>
      <c r="M2195" s="110">
        <v>0</v>
      </c>
      <c r="N2195" s="110">
        <v>0</v>
      </c>
    </row>
    <row r="2196" spans="1:14" x14ac:dyDescent="0.25">
      <c r="A2196">
        <v>330125</v>
      </c>
      <c r="B2196" t="s">
        <v>5528</v>
      </c>
      <c r="C2196">
        <v>22</v>
      </c>
      <c r="D2196" t="s">
        <v>8570</v>
      </c>
      <c r="E2196" t="s">
        <v>8686</v>
      </c>
      <c r="F2196" t="s">
        <v>961</v>
      </c>
      <c r="G2196" t="s">
        <v>2568</v>
      </c>
      <c r="H2196" t="s">
        <v>8687</v>
      </c>
      <c r="I2196" s="110">
        <v>0</v>
      </c>
      <c r="J2196" s="110">
        <v>0</v>
      </c>
      <c r="K2196" s="110">
        <v>0</v>
      </c>
      <c r="L2196" s="110">
        <v>0</v>
      </c>
      <c r="M2196" s="110">
        <v>0</v>
      </c>
      <c r="N2196" s="110">
        <v>0</v>
      </c>
    </row>
    <row r="2197" spans="1:14" x14ac:dyDescent="0.25">
      <c r="A2197">
        <v>347022</v>
      </c>
      <c r="B2197" t="s">
        <v>5527</v>
      </c>
      <c r="C2197">
        <v>21</v>
      </c>
      <c r="D2197" t="s">
        <v>8688</v>
      </c>
      <c r="E2197" t="s">
        <v>8689</v>
      </c>
      <c r="F2197" t="s">
        <v>2350</v>
      </c>
      <c r="G2197" t="s">
        <v>96</v>
      </c>
      <c r="H2197" t="s">
        <v>8690</v>
      </c>
      <c r="I2197" s="110">
        <v>0</v>
      </c>
      <c r="J2197" s="110">
        <v>0</v>
      </c>
      <c r="K2197" s="110">
        <v>0</v>
      </c>
      <c r="L2197" s="110">
        <v>0</v>
      </c>
      <c r="M2197" s="110">
        <v>0</v>
      </c>
      <c r="N2197" s="110">
        <v>0</v>
      </c>
    </row>
    <row r="2198" spans="1:14" x14ac:dyDescent="0.25">
      <c r="A2198">
        <v>349021</v>
      </c>
      <c r="B2198" t="s">
        <v>5527</v>
      </c>
      <c r="C2198">
        <v>21</v>
      </c>
      <c r="D2198" t="s">
        <v>8691</v>
      </c>
      <c r="E2198" t="s">
        <v>8692</v>
      </c>
      <c r="F2198" t="s">
        <v>2388</v>
      </c>
      <c r="G2198" t="s">
        <v>96</v>
      </c>
      <c r="H2198" t="s">
        <v>8693</v>
      </c>
      <c r="I2198" s="110">
        <v>0</v>
      </c>
      <c r="J2198" s="110">
        <v>95</v>
      </c>
      <c r="K2198" s="110">
        <v>0</v>
      </c>
      <c r="L2198" s="110">
        <v>0</v>
      </c>
      <c r="M2198" s="110">
        <v>0</v>
      </c>
      <c r="N2198" s="110">
        <v>0</v>
      </c>
    </row>
    <row r="2199" spans="1:14" x14ac:dyDescent="0.25">
      <c r="A2199">
        <v>360017</v>
      </c>
      <c r="B2199" t="s">
        <v>5531</v>
      </c>
      <c r="C2199">
        <v>24</v>
      </c>
      <c r="D2199" t="s">
        <v>8694</v>
      </c>
      <c r="E2199" t="s">
        <v>4158</v>
      </c>
      <c r="F2199" t="s">
        <v>2945</v>
      </c>
      <c r="G2199" t="s">
        <v>93</v>
      </c>
      <c r="H2199" t="s">
        <v>8695</v>
      </c>
      <c r="I2199" s="110">
        <v>0</v>
      </c>
      <c r="J2199" s="110">
        <v>0</v>
      </c>
      <c r="K2199" s="110">
        <v>0</v>
      </c>
      <c r="L2199" s="110">
        <v>0</v>
      </c>
      <c r="M2199" s="110">
        <v>0</v>
      </c>
      <c r="N2199" s="110">
        <v>0</v>
      </c>
    </row>
    <row r="2200" spans="1:14" x14ac:dyDescent="0.25">
      <c r="A2200">
        <v>360019</v>
      </c>
      <c r="B2200" t="s">
        <v>5531</v>
      </c>
      <c r="C2200">
        <v>24</v>
      </c>
      <c r="D2200" t="s">
        <v>2680</v>
      </c>
      <c r="E2200" t="s">
        <v>2681</v>
      </c>
      <c r="F2200" t="s">
        <v>2682</v>
      </c>
      <c r="G2200" t="s">
        <v>93</v>
      </c>
      <c r="H2200" t="s">
        <v>2683</v>
      </c>
      <c r="I2200" s="110">
        <v>2999</v>
      </c>
      <c r="J2200" s="110">
        <v>0</v>
      </c>
      <c r="K2200" s="110">
        <v>99</v>
      </c>
      <c r="L2200" s="110">
        <v>162</v>
      </c>
      <c r="M2200" s="110">
        <v>121</v>
      </c>
      <c r="N2200" s="110">
        <v>61</v>
      </c>
    </row>
    <row r="2201" spans="1:14" x14ac:dyDescent="0.25">
      <c r="A2201">
        <v>360020</v>
      </c>
      <c r="B2201" t="s">
        <v>5531</v>
      </c>
      <c r="C2201">
        <v>24</v>
      </c>
      <c r="D2201" t="s">
        <v>8696</v>
      </c>
      <c r="E2201" t="s">
        <v>8697</v>
      </c>
      <c r="F2201" t="s">
        <v>2682</v>
      </c>
      <c r="G2201" t="s">
        <v>93</v>
      </c>
      <c r="H2201" t="s">
        <v>8698</v>
      </c>
      <c r="I2201" s="110">
        <v>65.5</v>
      </c>
      <c r="J2201" s="110">
        <v>0</v>
      </c>
      <c r="K2201" s="110">
        <v>0</v>
      </c>
      <c r="L2201" s="110">
        <v>140</v>
      </c>
      <c r="M2201" s="110">
        <v>0</v>
      </c>
      <c r="N2201" s="110">
        <v>0</v>
      </c>
    </row>
    <row r="2202" spans="1:14" x14ac:dyDescent="0.25">
      <c r="A2202">
        <v>360021</v>
      </c>
      <c r="B2202" t="s">
        <v>5531</v>
      </c>
      <c r="C2202">
        <v>24</v>
      </c>
      <c r="D2202" t="s">
        <v>8699</v>
      </c>
      <c r="E2202" t="s">
        <v>2275</v>
      </c>
      <c r="F2202" t="s">
        <v>3523</v>
      </c>
      <c r="G2202" t="s">
        <v>93</v>
      </c>
      <c r="H2202" t="s">
        <v>8700</v>
      </c>
      <c r="I2202" s="110">
        <v>4764.96</v>
      </c>
      <c r="J2202" s="110">
        <v>0</v>
      </c>
      <c r="K2202" s="110">
        <v>490</v>
      </c>
      <c r="L2202" s="110">
        <v>270</v>
      </c>
      <c r="M2202" s="110">
        <v>0</v>
      </c>
      <c r="N2202" s="110">
        <v>100</v>
      </c>
    </row>
    <row r="2203" spans="1:14" x14ac:dyDescent="0.25">
      <c r="A2203">
        <v>360023</v>
      </c>
      <c r="B2203" t="s">
        <v>5531</v>
      </c>
      <c r="C2203">
        <v>24</v>
      </c>
      <c r="D2203" t="s">
        <v>2684</v>
      </c>
      <c r="E2203" t="s">
        <v>2685</v>
      </c>
      <c r="F2203" t="s">
        <v>2682</v>
      </c>
      <c r="G2203" t="s">
        <v>93</v>
      </c>
      <c r="H2203" t="s">
        <v>223</v>
      </c>
      <c r="I2203" s="110">
        <v>2770</v>
      </c>
      <c r="J2203" s="110">
        <v>0</v>
      </c>
      <c r="K2203" s="110">
        <v>40</v>
      </c>
      <c r="L2203" s="110">
        <v>130</v>
      </c>
      <c r="M2203" s="110">
        <v>165</v>
      </c>
      <c r="N2203" s="110">
        <v>50</v>
      </c>
    </row>
    <row r="2204" spans="1:14" x14ac:dyDescent="0.25">
      <c r="A2204">
        <v>360025</v>
      </c>
      <c r="B2204" t="s">
        <v>5531</v>
      </c>
      <c r="C2204">
        <v>24</v>
      </c>
      <c r="D2204" t="s">
        <v>8701</v>
      </c>
      <c r="E2204" t="s">
        <v>8702</v>
      </c>
      <c r="F2204" t="s">
        <v>8703</v>
      </c>
      <c r="G2204" t="s">
        <v>93</v>
      </c>
      <c r="H2204" t="s">
        <v>8704</v>
      </c>
      <c r="I2204" s="110">
        <v>0</v>
      </c>
      <c r="J2204" s="110">
        <v>0</v>
      </c>
      <c r="K2204" s="110">
        <v>0</v>
      </c>
      <c r="L2204" s="110">
        <v>0</v>
      </c>
      <c r="M2204" s="110">
        <v>0</v>
      </c>
      <c r="N2204" s="110">
        <v>0</v>
      </c>
    </row>
    <row r="2205" spans="1:14" x14ac:dyDescent="0.25">
      <c r="A2205">
        <v>360026</v>
      </c>
      <c r="B2205" t="s">
        <v>5531</v>
      </c>
      <c r="C2205">
        <v>24</v>
      </c>
      <c r="D2205" t="s">
        <v>501</v>
      </c>
      <c r="E2205" t="s">
        <v>2686</v>
      </c>
      <c r="F2205" t="s">
        <v>2687</v>
      </c>
      <c r="G2205" t="s">
        <v>93</v>
      </c>
      <c r="H2205" t="s">
        <v>227</v>
      </c>
      <c r="I2205" s="110">
        <v>0</v>
      </c>
      <c r="J2205" s="110">
        <v>0</v>
      </c>
      <c r="K2205" s="110">
        <v>500</v>
      </c>
      <c r="L2205" s="110">
        <v>0</v>
      </c>
      <c r="M2205" s="110">
        <v>500</v>
      </c>
      <c r="N2205" s="110">
        <v>500</v>
      </c>
    </row>
    <row r="2206" spans="1:14" x14ac:dyDescent="0.25">
      <c r="A2206">
        <v>360027</v>
      </c>
      <c r="B2206" t="s">
        <v>5531</v>
      </c>
      <c r="C2206">
        <v>24</v>
      </c>
      <c r="D2206" t="s">
        <v>501</v>
      </c>
      <c r="E2206" t="s">
        <v>8705</v>
      </c>
      <c r="F2206" t="s">
        <v>1471</v>
      </c>
      <c r="G2206" t="s">
        <v>93</v>
      </c>
      <c r="H2206" t="s">
        <v>8706</v>
      </c>
      <c r="I2206" s="110">
        <v>0</v>
      </c>
      <c r="J2206" s="110">
        <v>0</v>
      </c>
      <c r="K2206" s="110">
        <v>0</v>
      </c>
      <c r="L2206" s="110">
        <v>0</v>
      </c>
      <c r="M2206" s="110">
        <v>0</v>
      </c>
      <c r="N2206" s="110">
        <v>0</v>
      </c>
    </row>
    <row r="2207" spans="1:14" x14ac:dyDescent="0.25">
      <c r="A2207">
        <v>360029</v>
      </c>
      <c r="B2207" t="s">
        <v>5531</v>
      </c>
      <c r="C2207">
        <v>24</v>
      </c>
      <c r="D2207" t="s">
        <v>501</v>
      </c>
      <c r="E2207" t="s">
        <v>2688</v>
      </c>
      <c r="F2207" t="s">
        <v>506</v>
      </c>
      <c r="G2207" t="s">
        <v>93</v>
      </c>
      <c r="H2207" t="s">
        <v>2689</v>
      </c>
      <c r="I2207" s="110">
        <v>0</v>
      </c>
      <c r="J2207" s="110">
        <v>0</v>
      </c>
      <c r="K2207" s="110">
        <v>409.85</v>
      </c>
      <c r="L2207" s="110">
        <v>350</v>
      </c>
      <c r="M2207" s="110">
        <v>312</v>
      </c>
      <c r="N2207" s="110">
        <v>317</v>
      </c>
    </row>
    <row r="2208" spans="1:14" x14ac:dyDescent="0.25">
      <c r="A2208">
        <v>360030</v>
      </c>
      <c r="B2208" t="s">
        <v>5531</v>
      </c>
      <c r="C2208">
        <v>24</v>
      </c>
      <c r="D2208" t="s">
        <v>8707</v>
      </c>
      <c r="E2208" t="s">
        <v>8708</v>
      </c>
      <c r="F2208" t="s">
        <v>8709</v>
      </c>
      <c r="G2208" t="s">
        <v>93</v>
      </c>
      <c r="H2208" t="s">
        <v>8710</v>
      </c>
      <c r="I2208" s="110">
        <v>0</v>
      </c>
      <c r="J2208" s="110">
        <v>0</v>
      </c>
      <c r="K2208" s="110">
        <v>0</v>
      </c>
      <c r="L2208" s="110">
        <v>0</v>
      </c>
      <c r="M2208" s="110">
        <v>0</v>
      </c>
      <c r="N2208" s="110">
        <v>0</v>
      </c>
    </row>
    <row r="2209" spans="1:14" x14ac:dyDescent="0.25">
      <c r="A2209">
        <v>360033</v>
      </c>
      <c r="B2209" t="s">
        <v>5531</v>
      </c>
      <c r="C2209">
        <v>24</v>
      </c>
      <c r="D2209" t="s">
        <v>2690</v>
      </c>
      <c r="E2209" t="s">
        <v>2691</v>
      </c>
      <c r="F2209" t="s">
        <v>2692</v>
      </c>
      <c r="G2209" t="s">
        <v>93</v>
      </c>
      <c r="H2209" t="s">
        <v>2693</v>
      </c>
      <c r="I2209" s="110">
        <v>0</v>
      </c>
      <c r="J2209" s="110">
        <v>0</v>
      </c>
      <c r="K2209" s="110">
        <v>68</v>
      </c>
      <c r="L2209" s="110">
        <v>49</v>
      </c>
      <c r="M2209" s="110">
        <v>0</v>
      </c>
      <c r="N2209" s="110">
        <v>68.75</v>
      </c>
    </row>
    <row r="2210" spans="1:14" x14ac:dyDescent="0.25">
      <c r="A2210">
        <v>360034</v>
      </c>
      <c r="B2210" t="s">
        <v>5531</v>
      </c>
      <c r="C2210">
        <v>24</v>
      </c>
      <c r="D2210" t="s">
        <v>501</v>
      </c>
      <c r="E2210" t="s">
        <v>2694</v>
      </c>
      <c r="F2210" t="s">
        <v>2695</v>
      </c>
      <c r="G2210" t="s">
        <v>93</v>
      </c>
      <c r="H2210" t="s">
        <v>2696</v>
      </c>
      <c r="I2210" s="110">
        <v>4187.3999999999996</v>
      </c>
      <c r="J2210" s="110">
        <v>15.77</v>
      </c>
      <c r="K2210" s="110">
        <v>452</v>
      </c>
      <c r="L2210" s="110">
        <v>286</v>
      </c>
      <c r="M2210" s="110">
        <v>0</v>
      </c>
      <c r="N2210" s="110">
        <v>30</v>
      </c>
    </row>
    <row r="2211" spans="1:14" x14ac:dyDescent="0.25">
      <c r="A2211">
        <v>360036</v>
      </c>
      <c r="B2211" t="s">
        <v>5531</v>
      </c>
      <c r="C2211">
        <v>24</v>
      </c>
      <c r="D2211" t="s">
        <v>501</v>
      </c>
      <c r="E2211" t="s">
        <v>2697</v>
      </c>
      <c r="F2211" t="s">
        <v>1498</v>
      </c>
      <c r="G2211" t="s">
        <v>93</v>
      </c>
      <c r="H2211" t="s">
        <v>2698</v>
      </c>
      <c r="I2211" s="110">
        <v>7000</v>
      </c>
      <c r="J2211" s="110">
        <v>0</v>
      </c>
      <c r="K2211" s="110">
        <v>515</v>
      </c>
      <c r="L2211" s="110">
        <v>250</v>
      </c>
      <c r="M2211" s="110">
        <v>0</v>
      </c>
      <c r="N2211" s="110">
        <v>2604</v>
      </c>
    </row>
    <row r="2212" spans="1:14" x14ac:dyDescent="0.25">
      <c r="A2212">
        <v>360037</v>
      </c>
      <c r="B2212" t="s">
        <v>5531</v>
      </c>
      <c r="C2212">
        <v>24</v>
      </c>
      <c r="D2212" t="s">
        <v>8711</v>
      </c>
      <c r="E2212" t="s">
        <v>8712</v>
      </c>
      <c r="F2212" t="s">
        <v>8713</v>
      </c>
      <c r="G2212" t="s">
        <v>93</v>
      </c>
      <c r="H2212" t="s">
        <v>8714</v>
      </c>
      <c r="I2212" s="110">
        <v>0</v>
      </c>
      <c r="J2212" s="110">
        <v>0</v>
      </c>
      <c r="K2212" s="110">
        <v>0</v>
      </c>
      <c r="L2212" s="110">
        <v>0</v>
      </c>
      <c r="M2212" s="110">
        <v>0</v>
      </c>
      <c r="N2212" s="110">
        <v>0</v>
      </c>
    </row>
    <row r="2213" spans="1:14" x14ac:dyDescent="0.25">
      <c r="A2213">
        <v>360038</v>
      </c>
      <c r="B2213" t="s">
        <v>5531</v>
      </c>
      <c r="C2213">
        <v>24</v>
      </c>
      <c r="D2213" t="s">
        <v>8715</v>
      </c>
      <c r="F2213" t="s">
        <v>1905</v>
      </c>
      <c r="G2213" t="s">
        <v>93</v>
      </c>
      <c r="H2213" t="s">
        <v>8716</v>
      </c>
      <c r="I2213" s="110">
        <v>0</v>
      </c>
      <c r="J2213" s="110">
        <v>0</v>
      </c>
      <c r="K2213" s="110">
        <v>0</v>
      </c>
      <c r="L2213" s="110">
        <v>0</v>
      </c>
      <c r="M2213" s="110">
        <v>0</v>
      </c>
      <c r="N2213" s="110">
        <v>0</v>
      </c>
    </row>
    <row r="2214" spans="1:14" x14ac:dyDescent="0.25">
      <c r="A2214">
        <v>360039</v>
      </c>
      <c r="B2214" t="s">
        <v>5531</v>
      </c>
      <c r="C2214">
        <v>24</v>
      </c>
      <c r="D2214" t="s">
        <v>501</v>
      </c>
      <c r="E2214" t="s">
        <v>2699</v>
      </c>
      <c r="F2214" t="s">
        <v>2700</v>
      </c>
      <c r="G2214" t="s">
        <v>93</v>
      </c>
      <c r="H2214" t="s">
        <v>2701</v>
      </c>
      <c r="I2214" s="110">
        <v>115</v>
      </c>
      <c r="J2214" s="110">
        <v>0</v>
      </c>
      <c r="K2214" s="110">
        <v>43</v>
      </c>
      <c r="L2214" s="110">
        <v>45</v>
      </c>
      <c r="M2214" s="110">
        <v>0</v>
      </c>
      <c r="N2214" s="110">
        <v>0</v>
      </c>
    </row>
    <row r="2215" spans="1:14" x14ac:dyDescent="0.25">
      <c r="A2215">
        <v>360041</v>
      </c>
      <c r="B2215" t="s">
        <v>5531</v>
      </c>
      <c r="C2215">
        <v>24</v>
      </c>
      <c r="D2215" t="s">
        <v>501</v>
      </c>
      <c r="E2215" t="s">
        <v>2702</v>
      </c>
      <c r="F2215" t="s">
        <v>2703</v>
      </c>
      <c r="G2215" t="s">
        <v>93</v>
      </c>
      <c r="H2215" t="s">
        <v>228</v>
      </c>
      <c r="I2215" s="110">
        <v>3000.2</v>
      </c>
      <c r="J2215" s="110">
        <v>227.1</v>
      </c>
      <c r="K2215" s="110">
        <v>465</v>
      </c>
      <c r="L2215" s="110">
        <v>363</v>
      </c>
      <c r="M2215" s="110">
        <v>0</v>
      </c>
      <c r="N2215" s="110">
        <v>444</v>
      </c>
    </row>
    <row r="2216" spans="1:14" x14ac:dyDescent="0.25">
      <c r="A2216">
        <v>360042</v>
      </c>
      <c r="B2216" t="s">
        <v>5531</v>
      </c>
      <c r="C2216">
        <v>24</v>
      </c>
      <c r="D2216" t="s">
        <v>2704</v>
      </c>
      <c r="E2216" t="s">
        <v>2705</v>
      </c>
      <c r="F2216" t="s">
        <v>2706</v>
      </c>
      <c r="G2216" t="s">
        <v>93</v>
      </c>
      <c r="H2216" t="s">
        <v>8717</v>
      </c>
      <c r="I2216" s="110">
        <v>1225</v>
      </c>
      <c r="J2216" s="110">
        <v>0</v>
      </c>
      <c r="K2216" s="110">
        <v>263</v>
      </c>
      <c r="L2216" s="110">
        <v>256</v>
      </c>
      <c r="M2216" s="110">
        <v>165</v>
      </c>
      <c r="N2216" s="110">
        <v>225</v>
      </c>
    </row>
    <row r="2217" spans="1:14" x14ac:dyDescent="0.25">
      <c r="A2217">
        <v>360043</v>
      </c>
      <c r="B2217" t="s">
        <v>5531</v>
      </c>
      <c r="C2217">
        <v>24</v>
      </c>
      <c r="D2217" t="s">
        <v>8718</v>
      </c>
      <c r="E2217" t="s">
        <v>8719</v>
      </c>
      <c r="F2217" t="s">
        <v>679</v>
      </c>
      <c r="G2217" t="s">
        <v>93</v>
      </c>
      <c r="H2217" t="s">
        <v>8720</v>
      </c>
      <c r="I2217" s="110">
        <v>0</v>
      </c>
      <c r="J2217" s="110">
        <v>0</v>
      </c>
      <c r="K2217" s="110">
        <v>0</v>
      </c>
      <c r="L2217" s="110">
        <v>0</v>
      </c>
      <c r="M2217" s="110">
        <v>0</v>
      </c>
      <c r="N2217" s="110">
        <v>0</v>
      </c>
    </row>
    <row r="2218" spans="1:14" x14ac:dyDescent="0.25">
      <c r="A2218">
        <v>360044</v>
      </c>
      <c r="B2218" t="s">
        <v>5531</v>
      </c>
      <c r="C2218">
        <v>24</v>
      </c>
      <c r="D2218" t="s">
        <v>8721</v>
      </c>
      <c r="E2218" t="s">
        <v>4282</v>
      </c>
      <c r="F2218" t="s">
        <v>8722</v>
      </c>
      <c r="G2218" t="s">
        <v>93</v>
      </c>
      <c r="H2218" t="s">
        <v>8723</v>
      </c>
      <c r="I2218" s="110">
        <v>0</v>
      </c>
      <c r="J2218" s="110">
        <v>0</v>
      </c>
      <c r="K2218" s="110">
        <v>0</v>
      </c>
      <c r="L2218" s="110">
        <v>0</v>
      </c>
      <c r="M2218" s="110">
        <v>0</v>
      </c>
      <c r="N2218" s="110">
        <v>0</v>
      </c>
    </row>
    <row r="2219" spans="1:14" x14ac:dyDescent="0.25">
      <c r="A2219">
        <v>360046</v>
      </c>
      <c r="B2219" t="s">
        <v>5531</v>
      </c>
      <c r="C2219">
        <v>924</v>
      </c>
      <c r="D2219" t="s">
        <v>2707</v>
      </c>
      <c r="E2219" t="s">
        <v>2708</v>
      </c>
      <c r="F2219" t="s">
        <v>2709</v>
      </c>
      <c r="G2219" t="s">
        <v>93</v>
      </c>
      <c r="H2219" t="s">
        <v>2710</v>
      </c>
      <c r="I2219" s="110">
        <v>2974.82</v>
      </c>
      <c r="J2219" s="110">
        <v>0</v>
      </c>
      <c r="K2219" s="110">
        <v>0</v>
      </c>
      <c r="L2219" s="110">
        <v>0</v>
      </c>
      <c r="M2219" s="110">
        <v>0</v>
      </c>
      <c r="N2219" s="110">
        <v>0</v>
      </c>
    </row>
    <row r="2220" spans="1:14" x14ac:dyDescent="0.25">
      <c r="A2220">
        <v>360047</v>
      </c>
      <c r="B2220" t="s">
        <v>5531</v>
      </c>
      <c r="C2220">
        <v>24</v>
      </c>
      <c r="D2220" t="s">
        <v>2711</v>
      </c>
      <c r="E2220" t="s">
        <v>642</v>
      </c>
      <c r="F2220" t="s">
        <v>2712</v>
      </c>
      <c r="G2220" t="s">
        <v>93</v>
      </c>
      <c r="H2220" t="s">
        <v>237</v>
      </c>
      <c r="I2220" s="110">
        <v>1118.24</v>
      </c>
      <c r="J2220" s="110">
        <v>0</v>
      </c>
      <c r="K2220" s="110">
        <v>0</v>
      </c>
      <c r="L2220" s="110">
        <v>0</v>
      </c>
      <c r="M2220" s="110">
        <v>0</v>
      </c>
      <c r="N2220" s="110">
        <v>0</v>
      </c>
    </row>
    <row r="2221" spans="1:14" x14ac:dyDescent="0.25">
      <c r="A2221">
        <v>360048</v>
      </c>
      <c r="B2221" t="s">
        <v>5531</v>
      </c>
      <c r="C2221">
        <v>24</v>
      </c>
      <c r="D2221" t="s">
        <v>501</v>
      </c>
      <c r="E2221" t="s">
        <v>2713</v>
      </c>
      <c r="F2221" t="s">
        <v>2714</v>
      </c>
      <c r="G2221" t="s">
        <v>93</v>
      </c>
      <c r="H2221" t="s">
        <v>235</v>
      </c>
      <c r="I2221" s="110">
        <v>1000</v>
      </c>
      <c r="J2221" s="110">
        <v>0</v>
      </c>
      <c r="K2221" s="110">
        <v>133</v>
      </c>
      <c r="L2221" s="110">
        <v>0</v>
      </c>
      <c r="M2221" s="110">
        <v>130</v>
      </c>
      <c r="N2221" s="110">
        <v>235</v>
      </c>
    </row>
    <row r="2222" spans="1:14" x14ac:dyDescent="0.25">
      <c r="A2222">
        <v>360049</v>
      </c>
      <c r="B2222" t="s">
        <v>5531</v>
      </c>
      <c r="C2222">
        <v>24</v>
      </c>
      <c r="D2222" t="s">
        <v>2715</v>
      </c>
      <c r="E2222" t="s">
        <v>2716</v>
      </c>
      <c r="F2222" t="s">
        <v>2717</v>
      </c>
      <c r="G2222" t="s">
        <v>93</v>
      </c>
      <c r="H2222" t="s">
        <v>2718</v>
      </c>
      <c r="I2222" s="110">
        <v>2300</v>
      </c>
      <c r="J2222" s="110">
        <v>0</v>
      </c>
      <c r="K2222" s="110">
        <v>380</v>
      </c>
      <c r="L2222" s="110">
        <v>585</v>
      </c>
      <c r="M2222" s="110">
        <v>365</v>
      </c>
      <c r="N2222" s="110">
        <v>365</v>
      </c>
    </row>
    <row r="2223" spans="1:14" x14ac:dyDescent="0.25">
      <c r="A2223">
        <v>360050</v>
      </c>
      <c r="B2223" t="s">
        <v>5531</v>
      </c>
      <c r="C2223">
        <v>24</v>
      </c>
      <c r="D2223" t="s">
        <v>2719</v>
      </c>
      <c r="E2223" t="s">
        <v>2720</v>
      </c>
      <c r="F2223" t="s">
        <v>2717</v>
      </c>
      <c r="G2223" t="s">
        <v>93</v>
      </c>
      <c r="H2223" t="s">
        <v>230</v>
      </c>
      <c r="I2223" s="110">
        <v>0</v>
      </c>
      <c r="J2223" s="110">
        <v>0</v>
      </c>
      <c r="K2223" s="110">
        <v>173.6</v>
      </c>
      <c r="L2223" s="110">
        <v>35</v>
      </c>
      <c r="M2223" s="110">
        <v>180</v>
      </c>
      <c r="N2223" s="110">
        <v>238.75</v>
      </c>
    </row>
    <row r="2224" spans="1:14" x14ac:dyDescent="0.25">
      <c r="A2224">
        <v>360051</v>
      </c>
      <c r="B2224" t="s">
        <v>5531</v>
      </c>
      <c r="C2224">
        <v>24</v>
      </c>
      <c r="D2224" t="s">
        <v>8724</v>
      </c>
      <c r="E2224" t="s">
        <v>8725</v>
      </c>
      <c r="F2224" t="s">
        <v>2717</v>
      </c>
      <c r="G2224" t="s">
        <v>93</v>
      </c>
      <c r="H2224" t="s">
        <v>8726</v>
      </c>
      <c r="I2224" s="110">
        <v>0</v>
      </c>
      <c r="J2224" s="110">
        <v>0</v>
      </c>
      <c r="K2224" s="110">
        <v>0</v>
      </c>
      <c r="L2224" s="110">
        <v>0</v>
      </c>
      <c r="M2224" s="110">
        <v>0</v>
      </c>
      <c r="N2224" s="110">
        <v>0</v>
      </c>
    </row>
    <row r="2225" spans="1:14" x14ac:dyDescent="0.25">
      <c r="A2225">
        <v>360052</v>
      </c>
      <c r="B2225" t="s">
        <v>5531</v>
      </c>
      <c r="C2225">
        <v>24</v>
      </c>
      <c r="D2225" t="s">
        <v>8727</v>
      </c>
      <c r="E2225" t="s">
        <v>8728</v>
      </c>
      <c r="F2225" t="s">
        <v>2717</v>
      </c>
      <c r="G2225" t="s">
        <v>93</v>
      </c>
      <c r="H2225" t="s">
        <v>8729</v>
      </c>
      <c r="I2225" s="110">
        <v>0</v>
      </c>
      <c r="J2225" s="110">
        <v>0</v>
      </c>
      <c r="K2225" s="110">
        <v>0</v>
      </c>
      <c r="L2225" s="110">
        <v>0</v>
      </c>
      <c r="M2225" s="110">
        <v>0</v>
      </c>
      <c r="N2225" s="110">
        <v>0</v>
      </c>
    </row>
    <row r="2226" spans="1:14" x14ac:dyDescent="0.25">
      <c r="A2226">
        <v>360053</v>
      </c>
      <c r="B2226" t="s">
        <v>5531</v>
      </c>
      <c r="C2226">
        <v>24</v>
      </c>
      <c r="D2226" t="s">
        <v>2729</v>
      </c>
      <c r="E2226" t="s">
        <v>8730</v>
      </c>
      <c r="F2226" t="s">
        <v>2717</v>
      </c>
      <c r="G2226" t="s">
        <v>93</v>
      </c>
      <c r="H2226" t="s">
        <v>8731</v>
      </c>
      <c r="I2226" s="110">
        <v>0</v>
      </c>
      <c r="J2226" s="110">
        <v>0</v>
      </c>
      <c r="K2226" s="110">
        <v>0</v>
      </c>
      <c r="L2226" s="110">
        <v>0</v>
      </c>
      <c r="M2226" s="110">
        <v>0</v>
      </c>
      <c r="N2226" s="110">
        <v>0</v>
      </c>
    </row>
    <row r="2227" spans="1:14" x14ac:dyDescent="0.25">
      <c r="A2227">
        <v>360056</v>
      </c>
      <c r="B2227" t="s">
        <v>5531</v>
      </c>
      <c r="C2227">
        <v>24</v>
      </c>
      <c r="D2227" t="s">
        <v>1816</v>
      </c>
      <c r="E2227" t="s">
        <v>8732</v>
      </c>
      <c r="F2227" t="s">
        <v>2717</v>
      </c>
      <c r="G2227" t="s">
        <v>93</v>
      </c>
      <c r="H2227" t="s">
        <v>8733</v>
      </c>
      <c r="I2227" s="110">
        <v>0</v>
      </c>
      <c r="J2227" s="110">
        <v>0</v>
      </c>
      <c r="K2227" s="110">
        <v>0</v>
      </c>
      <c r="L2227" s="110">
        <v>0</v>
      </c>
      <c r="M2227" s="110">
        <v>0</v>
      </c>
      <c r="N2227" s="110">
        <v>0</v>
      </c>
    </row>
    <row r="2228" spans="1:14" x14ac:dyDescent="0.25">
      <c r="A2228">
        <v>360057</v>
      </c>
      <c r="B2228" t="s">
        <v>5531</v>
      </c>
      <c r="C2228">
        <v>24</v>
      </c>
      <c r="D2228" t="s">
        <v>2721</v>
      </c>
      <c r="E2228" t="s">
        <v>2722</v>
      </c>
      <c r="F2228" t="s">
        <v>2723</v>
      </c>
      <c r="G2228" t="s">
        <v>93</v>
      </c>
      <c r="H2228" t="s">
        <v>231</v>
      </c>
      <c r="I2228" s="110">
        <v>2833.37</v>
      </c>
      <c r="J2228" s="110">
        <v>0</v>
      </c>
      <c r="K2228" s="110">
        <v>100</v>
      </c>
      <c r="L2228" s="110">
        <v>100</v>
      </c>
      <c r="M2228" s="110">
        <v>0</v>
      </c>
      <c r="N2228" s="110">
        <v>601</v>
      </c>
    </row>
    <row r="2229" spans="1:14" x14ac:dyDescent="0.25">
      <c r="A2229">
        <v>360058</v>
      </c>
      <c r="B2229" t="s">
        <v>5531</v>
      </c>
      <c r="C2229">
        <v>24</v>
      </c>
      <c r="D2229" t="s">
        <v>4112</v>
      </c>
      <c r="E2229" t="s">
        <v>8734</v>
      </c>
      <c r="F2229" t="s">
        <v>8735</v>
      </c>
      <c r="G2229" t="s">
        <v>93</v>
      </c>
      <c r="H2229" t="s">
        <v>8736</v>
      </c>
      <c r="I2229" s="110">
        <v>0</v>
      </c>
      <c r="J2229" s="110">
        <v>0</v>
      </c>
      <c r="K2229" s="110">
        <v>0</v>
      </c>
      <c r="L2229" s="110">
        <v>0</v>
      </c>
      <c r="M2229" s="110">
        <v>0</v>
      </c>
      <c r="N2229" s="110">
        <v>0</v>
      </c>
    </row>
    <row r="2230" spans="1:14" x14ac:dyDescent="0.25">
      <c r="A2230">
        <v>360059</v>
      </c>
      <c r="B2230" t="s">
        <v>5531</v>
      </c>
      <c r="C2230">
        <v>24</v>
      </c>
      <c r="D2230" t="s">
        <v>2724</v>
      </c>
      <c r="E2230" t="s">
        <v>2725</v>
      </c>
      <c r="F2230" t="s">
        <v>2717</v>
      </c>
      <c r="G2230" t="s">
        <v>93</v>
      </c>
      <c r="H2230" t="s">
        <v>232</v>
      </c>
      <c r="I2230" s="110">
        <v>2694.1</v>
      </c>
      <c r="J2230" s="110">
        <v>0</v>
      </c>
      <c r="K2230" s="110">
        <v>30</v>
      </c>
      <c r="L2230" s="110">
        <v>10</v>
      </c>
      <c r="M2230" s="110">
        <v>278</v>
      </c>
      <c r="N2230" s="110">
        <v>340</v>
      </c>
    </row>
    <row r="2231" spans="1:14" x14ac:dyDescent="0.25">
      <c r="A2231">
        <v>360061</v>
      </c>
      <c r="B2231" t="s">
        <v>5531</v>
      </c>
      <c r="C2231">
        <v>24</v>
      </c>
      <c r="D2231" t="s">
        <v>8737</v>
      </c>
      <c r="E2231" t="s">
        <v>8738</v>
      </c>
      <c r="F2231" t="s">
        <v>2717</v>
      </c>
      <c r="G2231" t="s">
        <v>93</v>
      </c>
      <c r="H2231" t="s">
        <v>8739</v>
      </c>
      <c r="I2231" s="110">
        <v>0</v>
      </c>
      <c r="J2231" s="110">
        <v>0</v>
      </c>
      <c r="K2231" s="110">
        <v>0</v>
      </c>
      <c r="L2231" s="110">
        <v>0</v>
      </c>
      <c r="M2231" s="110">
        <v>0</v>
      </c>
      <c r="N2231" s="110">
        <v>0</v>
      </c>
    </row>
    <row r="2232" spans="1:14" x14ac:dyDescent="0.25">
      <c r="A2232">
        <v>360063</v>
      </c>
      <c r="B2232" t="s">
        <v>5531</v>
      </c>
      <c r="C2232">
        <v>24</v>
      </c>
      <c r="D2232" t="s">
        <v>990</v>
      </c>
      <c r="E2232" t="s">
        <v>8740</v>
      </c>
      <c r="F2232" t="s">
        <v>2727</v>
      </c>
      <c r="G2232" t="s">
        <v>93</v>
      </c>
      <c r="H2232" t="s">
        <v>8741</v>
      </c>
      <c r="I2232" s="110">
        <v>0</v>
      </c>
      <c r="J2232" s="110">
        <v>0</v>
      </c>
      <c r="K2232" s="110">
        <v>0</v>
      </c>
      <c r="L2232" s="110">
        <v>0</v>
      </c>
      <c r="M2232" s="110">
        <v>0</v>
      </c>
      <c r="N2232" s="110">
        <v>0</v>
      </c>
    </row>
    <row r="2233" spans="1:14" x14ac:dyDescent="0.25">
      <c r="A2233">
        <v>360064</v>
      </c>
      <c r="B2233" t="s">
        <v>5531</v>
      </c>
      <c r="C2233">
        <v>24</v>
      </c>
      <c r="D2233" t="s">
        <v>1169</v>
      </c>
      <c r="E2233" t="s">
        <v>8742</v>
      </c>
      <c r="F2233" t="s">
        <v>8743</v>
      </c>
      <c r="G2233" t="s">
        <v>93</v>
      </c>
      <c r="H2233" t="s">
        <v>8744</v>
      </c>
      <c r="I2233" s="110">
        <v>0</v>
      </c>
      <c r="J2233" s="110">
        <v>0</v>
      </c>
      <c r="K2233" s="110">
        <v>0</v>
      </c>
      <c r="L2233" s="110">
        <v>0</v>
      </c>
      <c r="M2233" s="110">
        <v>0</v>
      </c>
      <c r="N2233" s="110">
        <v>0</v>
      </c>
    </row>
    <row r="2234" spans="1:14" x14ac:dyDescent="0.25">
      <c r="A2234">
        <v>360065</v>
      </c>
      <c r="B2234" t="s">
        <v>5531</v>
      </c>
      <c r="C2234">
        <v>24</v>
      </c>
      <c r="D2234" t="s">
        <v>728</v>
      </c>
      <c r="E2234" t="s">
        <v>8745</v>
      </c>
      <c r="F2234" t="s">
        <v>2727</v>
      </c>
      <c r="G2234" t="s">
        <v>93</v>
      </c>
      <c r="H2234" t="s">
        <v>8746</v>
      </c>
      <c r="I2234" s="110">
        <v>45</v>
      </c>
      <c r="J2234" s="110">
        <v>0</v>
      </c>
      <c r="K2234" s="110">
        <v>0</v>
      </c>
      <c r="L2234" s="110">
        <v>0</v>
      </c>
      <c r="M2234" s="110">
        <v>0</v>
      </c>
      <c r="N2234" s="110">
        <v>0</v>
      </c>
    </row>
    <row r="2235" spans="1:14" x14ac:dyDescent="0.25">
      <c r="A2235">
        <v>360068</v>
      </c>
      <c r="B2235" t="s">
        <v>5531</v>
      </c>
      <c r="C2235">
        <v>24</v>
      </c>
      <c r="D2235" t="s">
        <v>8747</v>
      </c>
      <c r="E2235" t="s">
        <v>8748</v>
      </c>
      <c r="F2235" t="s">
        <v>2727</v>
      </c>
      <c r="G2235" t="s">
        <v>93</v>
      </c>
      <c r="H2235" t="s">
        <v>8749</v>
      </c>
      <c r="I2235" s="110">
        <v>0</v>
      </c>
      <c r="J2235" s="110">
        <v>0</v>
      </c>
      <c r="K2235" s="110">
        <v>0</v>
      </c>
      <c r="L2235" s="110">
        <v>0</v>
      </c>
      <c r="M2235" s="110">
        <v>0</v>
      </c>
      <c r="N2235" s="110">
        <v>0</v>
      </c>
    </row>
    <row r="2236" spans="1:14" x14ac:dyDescent="0.25">
      <c r="A2236">
        <v>360069</v>
      </c>
      <c r="B2236" t="s">
        <v>5531</v>
      </c>
      <c r="C2236">
        <v>24</v>
      </c>
      <c r="D2236" t="s">
        <v>2221</v>
      </c>
      <c r="E2236" t="s">
        <v>2726</v>
      </c>
      <c r="F2236" t="s">
        <v>2727</v>
      </c>
      <c r="G2236" t="s">
        <v>93</v>
      </c>
      <c r="H2236" t="s">
        <v>2728</v>
      </c>
      <c r="I2236" s="110">
        <v>11200</v>
      </c>
      <c r="J2236" s="110">
        <v>0</v>
      </c>
      <c r="K2236" s="110">
        <v>937</v>
      </c>
      <c r="L2236" s="110">
        <v>194</v>
      </c>
      <c r="M2236" s="110">
        <v>0</v>
      </c>
      <c r="N2236" s="110">
        <v>500</v>
      </c>
    </row>
    <row r="2237" spans="1:14" x14ac:dyDescent="0.25">
      <c r="A2237">
        <v>360070</v>
      </c>
      <c r="B2237" t="s">
        <v>5531</v>
      </c>
      <c r="C2237">
        <v>24</v>
      </c>
      <c r="D2237" t="s">
        <v>2729</v>
      </c>
      <c r="E2237" t="s">
        <v>2730</v>
      </c>
      <c r="F2237" t="s">
        <v>2727</v>
      </c>
      <c r="G2237" t="s">
        <v>93</v>
      </c>
      <c r="H2237" t="s">
        <v>2731</v>
      </c>
      <c r="I2237" s="110">
        <v>0</v>
      </c>
      <c r="J2237" s="110">
        <v>0</v>
      </c>
      <c r="K2237" s="110">
        <v>0</v>
      </c>
      <c r="L2237" s="110">
        <v>0</v>
      </c>
      <c r="M2237" s="110">
        <v>159.13999999999999</v>
      </c>
      <c r="N2237" s="110">
        <v>210</v>
      </c>
    </row>
    <row r="2238" spans="1:14" x14ac:dyDescent="0.25">
      <c r="A2238">
        <v>360071</v>
      </c>
      <c r="B2238" t="s">
        <v>5531</v>
      </c>
      <c r="C2238">
        <v>24</v>
      </c>
      <c r="D2238" t="s">
        <v>4795</v>
      </c>
      <c r="E2238" t="s">
        <v>8750</v>
      </c>
      <c r="F2238" t="s">
        <v>2727</v>
      </c>
      <c r="G2238" t="s">
        <v>93</v>
      </c>
      <c r="H2238" t="s">
        <v>8751</v>
      </c>
      <c r="I2238" s="110">
        <v>0</v>
      </c>
      <c r="J2238" s="110">
        <v>0</v>
      </c>
      <c r="K2238" s="110">
        <v>0</v>
      </c>
      <c r="L2238" s="110">
        <v>0</v>
      </c>
      <c r="M2238" s="110">
        <v>0</v>
      </c>
      <c r="N2238" s="110">
        <v>0</v>
      </c>
    </row>
    <row r="2239" spans="1:14" x14ac:dyDescent="0.25">
      <c r="A2239">
        <v>360072</v>
      </c>
      <c r="B2239" t="s">
        <v>5531</v>
      </c>
      <c r="C2239">
        <v>24</v>
      </c>
      <c r="D2239" t="s">
        <v>2732</v>
      </c>
      <c r="E2239" t="s">
        <v>2733</v>
      </c>
      <c r="F2239" t="s">
        <v>2727</v>
      </c>
      <c r="G2239" t="s">
        <v>93</v>
      </c>
      <c r="H2239" t="s">
        <v>2734</v>
      </c>
      <c r="I2239" s="110">
        <v>0</v>
      </c>
      <c r="J2239" s="110">
        <v>0</v>
      </c>
      <c r="K2239" s="110">
        <v>0</v>
      </c>
      <c r="L2239" s="110">
        <v>0</v>
      </c>
      <c r="M2239" s="110">
        <v>60</v>
      </c>
      <c r="N2239" s="110">
        <v>93</v>
      </c>
    </row>
    <row r="2240" spans="1:14" x14ac:dyDescent="0.25">
      <c r="A2240">
        <v>360073</v>
      </c>
      <c r="B2240" t="s">
        <v>5531</v>
      </c>
      <c r="C2240">
        <v>24</v>
      </c>
      <c r="D2240" t="s">
        <v>2735</v>
      </c>
      <c r="E2240" t="s">
        <v>2736</v>
      </c>
      <c r="F2240" t="s">
        <v>2737</v>
      </c>
      <c r="G2240" t="s">
        <v>93</v>
      </c>
      <c r="H2240" t="s">
        <v>2738</v>
      </c>
      <c r="I2240" s="110">
        <v>2318.8000000000002</v>
      </c>
      <c r="J2240" s="110">
        <v>0</v>
      </c>
      <c r="K2240" s="110">
        <v>694</v>
      </c>
      <c r="L2240" s="110">
        <v>0</v>
      </c>
      <c r="M2240" s="110">
        <v>0</v>
      </c>
      <c r="N2240" s="110">
        <v>1123</v>
      </c>
    </row>
    <row r="2241" spans="1:14" x14ac:dyDescent="0.25">
      <c r="A2241">
        <v>360075</v>
      </c>
      <c r="B2241" t="s">
        <v>5531</v>
      </c>
      <c r="C2241">
        <v>24</v>
      </c>
      <c r="D2241" t="s">
        <v>2739</v>
      </c>
      <c r="E2241" t="s">
        <v>2740</v>
      </c>
      <c r="F2241" t="s">
        <v>2727</v>
      </c>
      <c r="G2241" t="s">
        <v>93</v>
      </c>
      <c r="H2241" t="s">
        <v>2741</v>
      </c>
      <c r="I2241" s="110">
        <v>1061.9000000000001</v>
      </c>
      <c r="J2241" s="110">
        <v>0</v>
      </c>
      <c r="K2241" s="110">
        <v>0</v>
      </c>
      <c r="L2241" s="110">
        <v>0</v>
      </c>
      <c r="M2241" s="110">
        <v>0</v>
      </c>
      <c r="N2241" s="110">
        <v>0</v>
      </c>
    </row>
    <row r="2242" spans="1:14" x14ac:dyDescent="0.25">
      <c r="A2242">
        <v>360076</v>
      </c>
      <c r="B2242" t="s">
        <v>5531</v>
      </c>
      <c r="C2242">
        <v>24</v>
      </c>
      <c r="D2242" t="s">
        <v>4013</v>
      </c>
      <c r="E2242" t="s">
        <v>8752</v>
      </c>
      <c r="F2242" t="s">
        <v>5238</v>
      </c>
      <c r="G2242" t="s">
        <v>93</v>
      </c>
      <c r="H2242" t="s">
        <v>8753</v>
      </c>
      <c r="I2242" s="110">
        <v>0</v>
      </c>
      <c r="J2242" s="110">
        <v>0</v>
      </c>
      <c r="K2242" s="110">
        <v>0</v>
      </c>
      <c r="L2242" s="110">
        <v>0</v>
      </c>
      <c r="M2242" s="110">
        <v>0</v>
      </c>
      <c r="N2242" s="110">
        <v>0</v>
      </c>
    </row>
    <row r="2243" spans="1:14" x14ac:dyDescent="0.25">
      <c r="A2243">
        <v>360077</v>
      </c>
      <c r="B2243" t="s">
        <v>5531</v>
      </c>
      <c r="C2243">
        <v>24</v>
      </c>
      <c r="D2243" t="s">
        <v>8754</v>
      </c>
      <c r="E2243" t="s">
        <v>8755</v>
      </c>
      <c r="F2243" t="s">
        <v>8756</v>
      </c>
      <c r="G2243" t="s">
        <v>93</v>
      </c>
      <c r="H2243" t="s">
        <v>8757</v>
      </c>
      <c r="I2243" s="110">
        <v>0</v>
      </c>
      <c r="J2243" s="110">
        <v>0</v>
      </c>
      <c r="K2243" s="110">
        <v>0</v>
      </c>
      <c r="L2243" s="110">
        <v>0</v>
      </c>
      <c r="M2243" s="110">
        <v>0</v>
      </c>
      <c r="N2243" s="110">
        <v>0</v>
      </c>
    </row>
    <row r="2244" spans="1:14" x14ac:dyDescent="0.25">
      <c r="A2244">
        <v>360079</v>
      </c>
      <c r="B2244" t="s">
        <v>5531</v>
      </c>
      <c r="C2244">
        <v>24</v>
      </c>
      <c r="D2244" t="s">
        <v>2742</v>
      </c>
      <c r="E2244" t="s">
        <v>2743</v>
      </c>
      <c r="F2244" t="s">
        <v>2744</v>
      </c>
      <c r="G2244" t="s">
        <v>93</v>
      </c>
      <c r="H2244" t="s">
        <v>2745</v>
      </c>
      <c r="I2244" s="110">
        <v>136</v>
      </c>
      <c r="J2244" s="110">
        <v>0</v>
      </c>
      <c r="K2244" s="110">
        <v>155</v>
      </c>
      <c r="L2244" s="110">
        <v>75</v>
      </c>
      <c r="M2244" s="110">
        <v>60</v>
      </c>
      <c r="N2244" s="110">
        <v>30</v>
      </c>
    </row>
    <row r="2245" spans="1:14" x14ac:dyDescent="0.25">
      <c r="A2245">
        <v>360080</v>
      </c>
      <c r="B2245" t="s">
        <v>5531</v>
      </c>
      <c r="C2245">
        <v>24</v>
      </c>
      <c r="D2245" t="s">
        <v>8758</v>
      </c>
      <c r="E2245" t="s">
        <v>8759</v>
      </c>
      <c r="F2245" t="s">
        <v>2727</v>
      </c>
      <c r="G2245" t="s">
        <v>93</v>
      </c>
      <c r="H2245" t="s">
        <v>8760</v>
      </c>
      <c r="I2245" s="110">
        <v>0</v>
      </c>
      <c r="J2245" s="110">
        <v>0</v>
      </c>
      <c r="K2245" s="110">
        <v>0</v>
      </c>
      <c r="L2245" s="110">
        <v>0</v>
      </c>
      <c r="M2245" s="110">
        <v>0</v>
      </c>
      <c r="N2245" s="110">
        <v>0</v>
      </c>
    </row>
    <row r="2246" spans="1:14" x14ac:dyDescent="0.25">
      <c r="A2246">
        <v>360081</v>
      </c>
      <c r="B2246" t="s">
        <v>5531</v>
      </c>
      <c r="C2246">
        <v>24</v>
      </c>
      <c r="D2246" t="s">
        <v>8761</v>
      </c>
      <c r="E2246" t="s">
        <v>8762</v>
      </c>
      <c r="F2246" t="s">
        <v>2727</v>
      </c>
      <c r="G2246" t="s">
        <v>93</v>
      </c>
      <c r="H2246" t="s">
        <v>8763</v>
      </c>
      <c r="I2246" s="110">
        <v>0</v>
      </c>
      <c r="J2246" s="110">
        <v>0</v>
      </c>
      <c r="K2246" s="110">
        <v>0</v>
      </c>
      <c r="L2246" s="110">
        <v>0</v>
      </c>
      <c r="M2246" s="110">
        <v>0</v>
      </c>
      <c r="N2246" s="110">
        <v>0</v>
      </c>
    </row>
    <row r="2247" spans="1:14" x14ac:dyDescent="0.25">
      <c r="A2247">
        <v>360082</v>
      </c>
      <c r="B2247" t="s">
        <v>5531</v>
      </c>
      <c r="C2247">
        <v>24</v>
      </c>
      <c r="D2247" t="s">
        <v>2746</v>
      </c>
      <c r="E2247" t="s">
        <v>2747</v>
      </c>
      <c r="F2247" t="s">
        <v>2748</v>
      </c>
      <c r="G2247" t="s">
        <v>93</v>
      </c>
      <c r="H2247" t="s">
        <v>2749</v>
      </c>
      <c r="I2247" s="110">
        <v>3250</v>
      </c>
      <c r="J2247" s="110">
        <v>0</v>
      </c>
      <c r="K2247" s="110">
        <v>80</v>
      </c>
      <c r="L2247" s="110">
        <v>132</v>
      </c>
      <c r="M2247" s="110">
        <v>167</v>
      </c>
      <c r="N2247" s="110">
        <v>92</v>
      </c>
    </row>
    <row r="2248" spans="1:14" x14ac:dyDescent="0.25">
      <c r="A2248">
        <v>360083</v>
      </c>
      <c r="B2248" t="s">
        <v>5531</v>
      </c>
      <c r="C2248">
        <v>24</v>
      </c>
      <c r="D2248" t="s">
        <v>990</v>
      </c>
      <c r="E2248" t="s">
        <v>8764</v>
      </c>
      <c r="F2248" t="s">
        <v>976</v>
      </c>
      <c r="G2248" t="s">
        <v>93</v>
      </c>
      <c r="H2248" t="s">
        <v>8765</v>
      </c>
      <c r="I2248" s="110">
        <v>0</v>
      </c>
      <c r="J2248" s="110">
        <v>0</v>
      </c>
      <c r="K2248" s="110">
        <v>0</v>
      </c>
      <c r="L2248" s="110">
        <v>0</v>
      </c>
      <c r="M2248" s="110">
        <v>0</v>
      </c>
      <c r="N2248" s="110">
        <v>0</v>
      </c>
    </row>
    <row r="2249" spans="1:14" x14ac:dyDescent="0.25">
      <c r="A2249">
        <v>360085</v>
      </c>
      <c r="B2249" t="s">
        <v>5531</v>
      </c>
      <c r="C2249">
        <v>24</v>
      </c>
      <c r="D2249" t="s">
        <v>8766</v>
      </c>
      <c r="E2249" t="s">
        <v>8767</v>
      </c>
      <c r="F2249" t="s">
        <v>976</v>
      </c>
      <c r="G2249" t="s">
        <v>93</v>
      </c>
      <c r="H2249" t="s">
        <v>8768</v>
      </c>
      <c r="I2249" s="110">
        <v>0</v>
      </c>
      <c r="J2249" s="110">
        <v>0</v>
      </c>
      <c r="K2249" s="110">
        <v>0</v>
      </c>
      <c r="L2249" s="110">
        <v>0</v>
      </c>
      <c r="M2249" s="110">
        <v>0</v>
      </c>
      <c r="N2249" s="110">
        <v>0</v>
      </c>
    </row>
    <row r="2250" spans="1:14" x14ac:dyDescent="0.25">
      <c r="A2250">
        <v>360087</v>
      </c>
      <c r="B2250" t="s">
        <v>5531</v>
      </c>
      <c r="C2250">
        <v>24</v>
      </c>
      <c r="D2250" t="s">
        <v>2750</v>
      </c>
      <c r="E2250" t="s">
        <v>2751</v>
      </c>
      <c r="F2250" t="s">
        <v>976</v>
      </c>
      <c r="G2250" t="s">
        <v>93</v>
      </c>
      <c r="H2250" t="s">
        <v>2752</v>
      </c>
      <c r="I2250" s="110">
        <v>2500</v>
      </c>
      <c r="J2250" s="110">
        <v>0</v>
      </c>
      <c r="K2250" s="110">
        <v>0</v>
      </c>
      <c r="L2250" s="110">
        <v>0</v>
      </c>
      <c r="M2250" s="110">
        <v>0</v>
      </c>
      <c r="N2250" s="110">
        <v>0</v>
      </c>
    </row>
    <row r="2251" spans="1:14" x14ac:dyDescent="0.25">
      <c r="A2251">
        <v>360088</v>
      </c>
      <c r="B2251" t="s">
        <v>5531</v>
      </c>
      <c r="C2251">
        <v>24</v>
      </c>
      <c r="D2251" t="s">
        <v>2753</v>
      </c>
      <c r="E2251" t="s">
        <v>2754</v>
      </c>
      <c r="F2251" t="s">
        <v>976</v>
      </c>
      <c r="G2251" t="s">
        <v>93</v>
      </c>
      <c r="H2251" t="s">
        <v>2755</v>
      </c>
      <c r="I2251" s="110">
        <v>750</v>
      </c>
      <c r="J2251" s="110">
        <v>75</v>
      </c>
      <c r="K2251" s="110">
        <v>0</v>
      </c>
      <c r="L2251" s="110">
        <v>0</v>
      </c>
      <c r="M2251" s="110">
        <v>138.05000000000001</v>
      </c>
      <c r="N2251" s="110">
        <v>136</v>
      </c>
    </row>
    <row r="2252" spans="1:14" x14ac:dyDescent="0.25">
      <c r="A2252">
        <v>360090</v>
      </c>
      <c r="B2252" t="s">
        <v>5531</v>
      </c>
      <c r="C2252">
        <v>24</v>
      </c>
      <c r="D2252" t="s">
        <v>2756</v>
      </c>
      <c r="E2252" t="s">
        <v>2757</v>
      </c>
      <c r="F2252" t="s">
        <v>976</v>
      </c>
      <c r="G2252" t="s">
        <v>93</v>
      </c>
      <c r="H2252" t="s">
        <v>2758</v>
      </c>
      <c r="I2252" s="110">
        <v>6800</v>
      </c>
      <c r="J2252" s="110">
        <v>0</v>
      </c>
      <c r="K2252" s="110">
        <v>1577</v>
      </c>
      <c r="L2252" s="110">
        <v>552</v>
      </c>
      <c r="M2252" s="110">
        <v>285</v>
      </c>
      <c r="N2252" s="110">
        <v>275</v>
      </c>
    </row>
    <row r="2253" spans="1:14" x14ac:dyDescent="0.25">
      <c r="A2253">
        <v>360091</v>
      </c>
      <c r="B2253" t="s">
        <v>5531</v>
      </c>
      <c r="C2253">
        <v>24</v>
      </c>
      <c r="D2253" t="s">
        <v>2639</v>
      </c>
      <c r="E2253" t="s">
        <v>2759</v>
      </c>
      <c r="F2253" t="s">
        <v>976</v>
      </c>
      <c r="G2253" t="s">
        <v>93</v>
      </c>
      <c r="H2253" t="s">
        <v>2760</v>
      </c>
      <c r="I2253" s="110">
        <v>6300</v>
      </c>
      <c r="J2253" s="110">
        <v>0</v>
      </c>
      <c r="K2253" s="110">
        <v>1178</v>
      </c>
      <c r="L2253" s="110">
        <v>538</v>
      </c>
      <c r="M2253" s="110">
        <v>810</v>
      </c>
      <c r="N2253" s="110">
        <v>1803.3</v>
      </c>
    </row>
    <row r="2254" spans="1:14" x14ac:dyDescent="0.25">
      <c r="A2254">
        <v>360093</v>
      </c>
      <c r="B2254" t="s">
        <v>5531</v>
      </c>
      <c r="C2254">
        <v>24</v>
      </c>
      <c r="D2254" t="s">
        <v>2761</v>
      </c>
      <c r="E2254" t="s">
        <v>2762</v>
      </c>
      <c r="F2254" t="s">
        <v>2763</v>
      </c>
      <c r="G2254" t="s">
        <v>93</v>
      </c>
      <c r="H2254" t="s">
        <v>477</v>
      </c>
      <c r="I2254" s="110">
        <v>7155</v>
      </c>
      <c r="J2254" s="110">
        <v>0</v>
      </c>
      <c r="K2254" s="110">
        <v>1126</v>
      </c>
      <c r="L2254" s="110">
        <v>353.51</v>
      </c>
      <c r="M2254" s="110">
        <v>694</v>
      </c>
      <c r="N2254" s="110">
        <v>1244</v>
      </c>
    </row>
    <row r="2255" spans="1:14" x14ac:dyDescent="0.25">
      <c r="A2255">
        <v>360094</v>
      </c>
      <c r="B2255" t="s">
        <v>5531</v>
      </c>
      <c r="C2255">
        <v>24</v>
      </c>
      <c r="D2255" t="s">
        <v>1643</v>
      </c>
      <c r="E2255" t="s">
        <v>2764</v>
      </c>
      <c r="F2255" t="s">
        <v>976</v>
      </c>
      <c r="G2255" t="s">
        <v>93</v>
      </c>
      <c r="H2255" t="s">
        <v>2765</v>
      </c>
      <c r="I2255" s="110">
        <v>0</v>
      </c>
      <c r="J2255" s="110">
        <v>0</v>
      </c>
      <c r="K2255" s="110">
        <v>0</v>
      </c>
      <c r="L2255" s="110">
        <v>0</v>
      </c>
      <c r="M2255" s="110">
        <v>0</v>
      </c>
      <c r="N2255" s="110">
        <v>183</v>
      </c>
    </row>
    <row r="2256" spans="1:14" x14ac:dyDescent="0.25">
      <c r="A2256">
        <v>360095</v>
      </c>
      <c r="B2256" t="s">
        <v>5531</v>
      </c>
      <c r="C2256">
        <v>24</v>
      </c>
      <c r="D2256" t="s">
        <v>8769</v>
      </c>
      <c r="E2256" t="s">
        <v>8770</v>
      </c>
      <c r="F2256" t="s">
        <v>2768</v>
      </c>
      <c r="G2256" t="s">
        <v>93</v>
      </c>
      <c r="H2256" t="s">
        <v>8771</v>
      </c>
      <c r="I2256" s="110">
        <v>3200.33</v>
      </c>
      <c r="J2256" s="110">
        <v>0</v>
      </c>
      <c r="K2256" s="110">
        <v>275</v>
      </c>
      <c r="L2256" s="110">
        <v>223</v>
      </c>
      <c r="M2256" s="110">
        <v>25</v>
      </c>
      <c r="N2256" s="110">
        <v>155</v>
      </c>
    </row>
    <row r="2257" spans="1:14" x14ac:dyDescent="0.25">
      <c r="A2257">
        <v>360096</v>
      </c>
      <c r="B2257" t="s">
        <v>5531</v>
      </c>
      <c r="C2257">
        <v>24</v>
      </c>
      <c r="D2257" t="s">
        <v>2766</v>
      </c>
      <c r="E2257" t="s">
        <v>2767</v>
      </c>
      <c r="F2257" t="s">
        <v>2768</v>
      </c>
      <c r="G2257" t="s">
        <v>93</v>
      </c>
      <c r="H2257" t="s">
        <v>225</v>
      </c>
      <c r="I2257" s="110">
        <v>1360</v>
      </c>
      <c r="J2257" s="110">
        <v>0</v>
      </c>
      <c r="K2257" s="110">
        <v>0</v>
      </c>
      <c r="L2257" s="110">
        <v>252</v>
      </c>
      <c r="M2257" s="110">
        <v>0</v>
      </c>
      <c r="N2257" s="110">
        <v>0</v>
      </c>
    </row>
    <row r="2258" spans="1:14" x14ac:dyDescent="0.25">
      <c r="A2258">
        <v>360097</v>
      </c>
      <c r="B2258" t="s">
        <v>5531</v>
      </c>
      <c r="C2258">
        <v>24</v>
      </c>
      <c r="D2258" t="s">
        <v>728</v>
      </c>
      <c r="E2258" t="s">
        <v>2769</v>
      </c>
      <c r="F2258" t="s">
        <v>2770</v>
      </c>
      <c r="G2258" t="s">
        <v>93</v>
      </c>
      <c r="H2258" t="s">
        <v>229</v>
      </c>
      <c r="I2258" s="110">
        <v>3376</v>
      </c>
      <c r="J2258" s="110">
        <v>6.75</v>
      </c>
      <c r="K2258" s="110">
        <v>433</v>
      </c>
      <c r="L2258" s="110">
        <v>199</v>
      </c>
      <c r="M2258" s="110">
        <v>0</v>
      </c>
      <c r="N2258" s="110">
        <v>144</v>
      </c>
    </row>
    <row r="2259" spans="1:14" x14ac:dyDescent="0.25">
      <c r="A2259">
        <v>360099</v>
      </c>
      <c r="B2259" t="s">
        <v>5531</v>
      </c>
      <c r="C2259">
        <v>24</v>
      </c>
      <c r="D2259" t="s">
        <v>8772</v>
      </c>
      <c r="E2259" t="s">
        <v>8773</v>
      </c>
      <c r="F2259" t="s">
        <v>8774</v>
      </c>
      <c r="G2259" t="s">
        <v>93</v>
      </c>
      <c r="H2259" t="s">
        <v>8775</v>
      </c>
      <c r="I2259" s="110">
        <v>0</v>
      </c>
      <c r="J2259" s="110">
        <v>0</v>
      </c>
      <c r="K2259" s="110">
        <v>0</v>
      </c>
      <c r="L2259" s="110">
        <v>0</v>
      </c>
      <c r="M2259" s="110">
        <v>0</v>
      </c>
      <c r="N2259" s="110">
        <v>0</v>
      </c>
    </row>
    <row r="2260" spans="1:14" x14ac:dyDescent="0.25">
      <c r="A2260">
        <v>360100</v>
      </c>
      <c r="B2260" t="s">
        <v>5531</v>
      </c>
      <c r="C2260">
        <v>24</v>
      </c>
      <c r="D2260" t="s">
        <v>2771</v>
      </c>
      <c r="E2260" t="s">
        <v>2772</v>
      </c>
      <c r="F2260" t="s">
        <v>2773</v>
      </c>
      <c r="G2260" t="s">
        <v>93</v>
      </c>
      <c r="H2260" t="s">
        <v>2774</v>
      </c>
      <c r="I2260" s="110">
        <v>3636.62</v>
      </c>
      <c r="J2260" s="110">
        <v>0</v>
      </c>
      <c r="K2260" s="110">
        <v>0</v>
      </c>
      <c r="L2260" s="110">
        <v>0</v>
      </c>
      <c r="M2260" s="110">
        <v>0</v>
      </c>
      <c r="N2260" s="110">
        <v>0</v>
      </c>
    </row>
    <row r="2261" spans="1:14" x14ac:dyDescent="0.25">
      <c r="A2261">
        <v>360101</v>
      </c>
      <c r="B2261" t="s">
        <v>5531</v>
      </c>
      <c r="C2261">
        <v>24</v>
      </c>
      <c r="D2261" t="s">
        <v>501</v>
      </c>
      <c r="E2261" t="s">
        <v>2775</v>
      </c>
      <c r="F2261" t="s">
        <v>2776</v>
      </c>
      <c r="G2261" t="s">
        <v>93</v>
      </c>
      <c r="H2261" t="s">
        <v>2777</v>
      </c>
      <c r="I2261" s="110">
        <v>7000</v>
      </c>
      <c r="J2261" s="110">
        <v>0</v>
      </c>
      <c r="K2261" s="110">
        <v>522</v>
      </c>
      <c r="L2261" s="110">
        <v>385</v>
      </c>
      <c r="M2261" s="110">
        <v>391</v>
      </c>
      <c r="N2261" s="110">
        <v>753</v>
      </c>
    </row>
    <row r="2262" spans="1:14" x14ac:dyDescent="0.25">
      <c r="A2262">
        <v>360103</v>
      </c>
      <c r="B2262" t="s">
        <v>5531</v>
      </c>
      <c r="C2262">
        <v>24</v>
      </c>
      <c r="D2262" t="s">
        <v>728</v>
      </c>
      <c r="E2262" t="s">
        <v>2778</v>
      </c>
      <c r="F2262" t="s">
        <v>2779</v>
      </c>
      <c r="G2262" t="s">
        <v>93</v>
      </c>
      <c r="H2262" t="s">
        <v>2780</v>
      </c>
      <c r="I2262" s="110">
        <v>200</v>
      </c>
      <c r="J2262" s="110">
        <v>0</v>
      </c>
      <c r="K2262" s="110">
        <v>863.32</v>
      </c>
      <c r="L2262" s="110">
        <v>440</v>
      </c>
      <c r="M2262" s="110">
        <v>316</v>
      </c>
      <c r="N2262" s="110">
        <v>525</v>
      </c>
    </row>
    <row r="2263" spans="1:14" x14ac:dyDescent="0.25">
      <c r="A2263">
        <v>360107</v>
      </c>
      <c r="B2263" t="s">
        <v>5531</v>
      </c>
      <c r="C2263">
        <v>24</v>
      </c>
      <c r="D2263" t="s">
        <v>2781</v>
      </c>
      <c r="E2263" t="s">
        <v>2782</v>
      </c>
      <c r="F2263" t="s">
        <v>2783</v>
      </c>
      <c r="G2263" t="s">
        <v>93</v>
      </c>
      <c r="H2263" t="s">
        <v>2784</v>
      </c>
      <c r="I2263" s="110">
        <v>500</v>
      </c>
      <c r="J2263" s="110">
        <v>410</v>
      </c>
      <c r="K2263" s="110">
        <v>0</v>
      </c>
      <c r="L2263" s="110">
        <v>0</v>
      </c>
      <c r="M2263" s="110">
        <v>0</v>
      </c>
      <c r="N2263" s="110">
        <v>0</v>
      </c>
    </row>
    <row r="2264" spans="1:14" x14ac:dyDescent="0.25">
      <c r="A2264">
        <v>360108</v>
      </c>
      <c r="B2264" t="s">
        <v>5531</v>
      </c>
      <c r="C2264">
        <v>24</v>
      </c>
      <c r="D2264" t="s">
        <v>8776</v>
      </c>
      <c r="E2264" t="s">
        <v>8777</v>
      </c>
      <c r="F2264" t="s">
        <v>8778</v>
      </c>
      <c r="G2264" t="s">
        <v>93</v>
      </c>
      <c r="H2264" t="s">
        <v>8779</v>
      </c>
      <c r="I2264" s="110">
        <v>0</v>
      </c>
      <c r="J2264" s="110">
        <v>0</v>
      </c>
      <c r="K2264" s="110">
        <v>0</v>
      </c>
      <c r="L2264" s="110">
        <v>0</v>
      </c>
      <c r="M2264" s="110">
        <v>0</v>
      </c>
      <c r="N2264" s="110">
        <v>0</v>
      </c>
    </row>
    <row r="2265" spans="1:14" x14ac:dyDescent="0.25">
      <c r="A2265">
        <v>360110</v>
      </c>
      <c r="B2265" t="s">
        <v>5531</v>
      </c>
      <c r="C2265">
        <v>24</v>
      </c>
      <c r="D2265" t="s">
        <v>2785</v>
      </c>
      <c r="E2265" t="s">
        <v>2786</v>
      </c>
      <c r="F2265" t="s">
        <v>1381</v>
      </c>
      <c r="G2265" t="s">
        <v>93</v>
      </c>
      <c r="H2265" t="s">
        <v>2787</v>
      </c>
      <c r="I2265" s="110">
        <v>221.5</v>
      </c>
      <c r="J2265" s="110">
        <v>0</v>
      </c>
      <c r="K2265" s="110">
        <v>55</v>
      </c>
      <c r="L2265" s="110">
        <v>0</v>
      </c>
      <c r="M2265" s="110">
        <v>0</v>
      </c>
      <c r="N2265" s="110">
        <v>0</v>
      </c>
    </row>
    <row r="2266" spans="1:14" x14ac:dyDescent="0.25">
      <c r="A2266">
        <v>360111</v>
      </c>
      <c r="B2266" t="s">
        <v>5531</v>
      </c>
      <c r="C2266">
        <v>24</v>
      </c>
      <c r="D2266" t="s">
        <v>2788</v>
      </c>
      <c r="E2266" t="s">
        <v>2789</v>
      </c>
      <c r="F2266" t="s">
        <v>2790</v>
      </c>
      <c r="G2266" t="s">
        <v>93</v>
      </c>
      <c r="H2266" t="s">
        <v>2791</v>
      </c>
      <c r="I2266" s="110">
        <v>0</v>
      </c>
      <c r="J2266" s="110">
        <v>0</v>
      </c>
      <c r="K2266" s="110">
        <v>180</v>
      </c>
      <c r="L2266" s="110">
        <v>0</v>
      </c>
      <c r="M2266" s="110">
        <v>0</v>
      </c>
      <c r="N2266" s="110">
        <v>160</v>
      </c>
    </row>
    <row r="2267" spans="1:14" x14ac:dyDescent="0.25">
      <c r="A2267">
        <v>360113</v>
      </c>
      <c r="B2267" t="s">
        <v>5531</v>
      </c>
      <c r="C2267">
        <v>24</v>
      </c>
      <c r="D2267" t="s">
        <v>2792</v>
      </c>
      <c r="E2267" t="s">
        <v>2793</v>
      </c>
      <c r="F2267" t="s">
        <v>2794</v>
      </c>
      <c r="G2267" t="s">
        <v>93</v>
      </c>
      <c r="H2267" t="s">
        <v>222</v>
      </c>
      <c r="I2267" s="110">
        <v>30330</v>
      </c>
      <c r="J2267" s="110">
        <v>0</v>
      </c>
      <c r="K2267" s="110">
        <v>3362</v>
      </c>
      <c r="L2267" s="110">
        <v>0</v>
      </c>
      <c r="M2267" s="110">
        <v>0</v>
      </c>
      <c r="N2267" s="110">
        <v>0</v>
      </c>
    </row>
    <row r="2268" spans="1:14" x14ac:dyDescent="0.25">
      <c r="A2268">
        <v>360114</v>
      </c>
      <c r="B2268" t="s">
        <v>5531</v>
      </c>
      <c r="C2268">
        <v>24</v>
      </c>
      <c r="D2268" t="s">
        <v>2795</v>
      </c>
      <c r="E2268" t="s">
        <v>2172</v>
      </c>
      <c r="F2268" t="s">
        <v>1990</v>
      </c>
      <c r="G2268" t="s">
        <v>93</v>
      </c>
      <c r="H2268" t="s">
        <v>2796</v>
      </c>
      <c r="I2268" s="110">
        <v>250</v>
      </c>
      <c r="J2268" s="110">
        <v>295.83</v>
      </c>
      <c r="K2268" s="110">
        <v>0</v>
      </c>
      <c r="L2268" s="110">
        <v>0</v>
      </c>
      <c r="M2268" s="110">
        <v>0</v>
      </c>
      <c r="N2268" s="110">
        <v>0</v>
      </c>
    </row>
    <row r="2269" spans="1:14" x14ac:dyDescent="0.25">
      <c r="A2269">
        <v>360115</v>
      </c>
      <c r="B2269" t="s">
        <v>5531</v>
      </c>
      <c r="C2269">
        <v>24</v>
      </c>
      <c r="D2269" t="s">
        <v>501</v>
      </c>
      <c r="E2269" t="s">
        <v>8780</v>
      </c>
      <c r="F2269" t="s">
        <v>8781</v>
      </c>
      <c r="G2269" t="s">
        <v>93</v>
      </c>
      <c r="H2269" t="s">
        <v>8782</v>
      </c>
      <c r="I2269" s="110">
        <v>0</v>
      </c>
      <c r="J2269" s="110">
        <v>0</v>
      </c>
      <c r="K2269" s="110">
        <v>0</v>
      </c>
      <c r="L2269" s="110">
        <v>0</v>
      </c>
      <c r="M2269" s="110">
        <v>0</v>
      </c>
      <c r="N2269" s="110">
        <v>0</v>
      </c>
    </row>
    <row r="2270" spans="1:14" x14ac:dyDescent="0.25">
      <c r="A2270">
        <v>360116</v>
      </c>
      <c r="B2270" t="s">
        <v>5531</v>
      </c>
      <c r="C2270">
        <v>24</v>
      </c>
      <c r="D2270" t="s">
        <v>501</v>
      </c>
      <c r="E2270" t="s">
        <v>8783</v>
      </c>
      <c r="F2270" t="s">
        <v>8784</v>
      </c>
      <c r="G2270" t="s">
        <v>93</v>
      </c>
      <c r="H2270" t="s">
        <v>8785</v>
      </c>
      <c r="I2270" s="110">
        <v>0</v>
      </c>
      <c r="J2270" s="110">
        <v>0</v>
      </c>
      <c r="K2270" s="110">
        <v>0</v>
      </c>
      <c r="L2270" s="110">
        <v>0</v>
      </c>
      <c r="M2270" s="110">
        <v>0</v>
      </c>
      <c r="N2270" s="110">
        <v>0</v>
      </c>
    </row>
    <row r="2271" spans="1:14" x14ac:dyDescent="0.25">
      <c r="A2271">
        <v>360121</v>
      </c>
      <c r="B2271" t="s">
        <v>5531</v>
      </c>
      <c r="C2271">
        <v>24</v>
      </c>
      <c r="D2271" t="s">
        <v>501</v>
      </c>
      <c r="E2271" t="s">
        <v>8786</v>
      </c>
      <c r="F2271" t="s">
        <v>766</v>
      </c>
      <c r="G2271" t="s">
        <v>93</v>
      </c>
      <c r="H2271" t="s">
        <v>8787</v>
      </c>
      <c r="I2271" s="110">
        <v>0</v>
      </c>
      <c r="J2271" s="110">
        <v>0</v>
      </c>
      <c r="K2271" s="110">
        <v>0</v>
      </c>
      <c r="L2271" s="110">
        <v>0</v>
      </c>
      <c r="M2271" s="110">
        <v>0</v>
      </c>
      <c r="N2271" s="110">
        <v>0</v>
      </c>
    </row>
    <row r="2272" spans="1:14" x14ac:dyDescent="0.25">
      <c r="A2272">
        <v>360122</v>
      </c>
      <c r="B2272" t="s">
        <v>5531</v>
      </c>
      <c r="C2272">
        <v>24</v>
      </c>
      <c r="D2272" t="s">
        <v>2797</v>
      </c>
      <c r="E2272" t="s">
        <v>642</v>
      </c>
      <c r="F2272" t="s">
        <v>2712</v>
      </c>
      <c r="G2272" t="s">
        <v>93</v>
      </c>
      <c r="H2272" t="s">
        <v>237</v>
      </c>
      <c r="I2272" s="110">
        <v>580.29999999999995</v>
      </c>
      <c r="J2272" s="110">
        <v>0</v>
      </c>
      <c r="K2272" s="110">
        <v>0</v>
      </c>
      <c r="L2272" s="110">
        <v>0</v>
      </c>
      <c r="M2272" s="110">
        <v>0</v>
      </c>
      <c r="N2272" s="110">
        <v>0</v>
      </c>
    </row>
    <row r="2273" spans="1:14" x14ac:dyDescent="0.25">
      <c r="A2273">
        <v>360123</v>
      </c>
      <c r="B2273" t="s">
        <v>5531</v>
      </c>
      <c r="C2273">
        <v>24</v>
      </c>
      <c r="D2273" t="s">
        <v>2798</v>
      </c>
      <c r="E2273" t="s">
        <v>642</v>
      </c>
      <c r="F2273" t="s">
        <v>2712</v>
      </c>
      <c r="G2273" t="s">
        <v>93</v>
      </c>
      <c r="H2273" t="s">
        <v>237</v>
      </c>
      <c r="I2273" s="110">
        <v>705.6</v>
      </c>
      <c r="J2273" s="110">
        <v>0</v>
      </c>
      <c r="K2273" s="110">
        <v>0</v>
      </c>
      <c r="L2273" s="110">
        <v>0</v>
      </c>
      <c r="M2273" s="110">
        <v>0</v>
      </c>
      <c r="N2273" s="110">
        <v>0</v>
      </c>
    </row>
    <row r="2274" spans="1:14" x14ac:dyDescent="0.25">
      <c r="A2274">
        <v>360124</v>
      </c>
      <c r="B2274" t="s">
        <v>5531</v>
      </c>
      <c r="C2274">
        <v>24</v>
      </c>
      <c r="D2274" t="s">
        <v>8788</v>
      </c>
      <c r="E2274" t="s">
        <v>8789</v>
      </c>
      <c r="F2274" t="s">
        <v>4718</v>
      </c>
      <c r="G2274" t="s">
        <v>93</v>
      </c>
      <c r="H2274" t="s">
        <v>8790</v>
      </c>
      <c r="I2274" s="110">
        <v>0</v>
      </c>
      <c r="J2274" s="110">
        <v>0</v>
      </c>
      <c r="K2274" s="110">
        <v>0</v>
      </c>
      <c r="L2274" s="110">
        <v>0</v>
      </c>
      <c r="M2274" s="110">
        <v>0</v>
      </c>
      <c r="N2274" s="110">
        <v>0</v>
      </c>
    </row>
    <row r="2275" spans="1:14" x14ac:dyDescent="0.25">
      <c r="A2275">
        <v>360126</v>
      </c>
      <c r="B2275" t="s">
        <v>5531</v>
      </c>
      <c r="C2275">
        <v>24</v>
      </c>
      <c r="D2275" t="s">
        <v>2221</v>
      </c>
      <c r="E2275" t="s">
        <v>2799</v>
      </c>
      <c r="F2275" t="s">
        <v>2800</v>
      </c>
      <c r="G2275" t="s">
        <v>93</v>
      </c>
      <c r="H2275" t="s">
        <v>2801</v>
      </c>
      <c r="I2275" s="110">
        <v>19376.259999999998</v>
      </c>
      <c r="J2275" s="110">
        <v>0</v>
      </c>
      <c r="K2275" s="110">
        <v>968</v>
      </c>
      <c r="L2275" s="110">
        <v>566</v>
      </c>
      <c r="M2275" s="110">
        <v>523.5</v>
      </c>
      <c r="N2275" s="110">
        <v>202.25</v>
      </c>
    </row>
    <row r="2276" spans="1:14" x14ac:dyDescent="0.25">
      <c r="A2276">
        <v>360127</v>
      </c>
      <c r="B2276" t="s">
        <v>5531</v>
      </c>
      <c r="C2276">
        <v>24</v>
      </c>
      <c r="D2276" t="s">
        <v>2802</v>
      </c>
      <c r="E2276" t="s">
        <v>2803</v>
      </c>
      <c r="F2276" t="s">
        <v>2804</v>
      </c>
      <c r="G2276" t="s">
        <v>93</v>
      </c>
      <c r="H2276" t="s">
        <v>233</v>
      </c>
      <c r="I2276" s="110">
        <v>625</v>
      </c>
      <c r="J2276" s="110">
        <v>0</v>
      </c>
      <c r="K2276" s="110">
        <v>0</v>
      </c>
      <c r="L2276" s="110">
        <v>0</v>
      </c>
      <c r="M2276" s="110">
        <v>0</v>
      </c>
      <c r="N2276" s="110">
        <v>0</v>
      </c>
    </row>
    <row r="2277" spans="1:14" x14ac:dyDescent="0.25">
      <c r="A2277">
        <v>360128</v>
      </c>
      <c r="B2277" t="s">
        <v>5531</v>
      </c>
      <c r="C2277">
        <v>24</v>
      </c>
      <c r="D2277" t="s">
        <v>2805</v>
      </c>
      <c r="E2277" t="s">
        <v>2806</v>
      </c>
      <c r="F2277" t="s">
        <v>2807</v>
      </c>
      <c r="G2277" t="s">
        <v>93</v>
      </c>
      <c r="H2277" t="s">
        <v>2808</v>
      </c>
      <c r="I2277" s="110">
        <v>3025</v>
      </c>
      <c r="J2277" s="110">
        <v>275</v>
      </c>
      <c r="K2277" s="110">
        <v>186</v>
      </c>
      <c r="L2277" s="110">
        <v>166</v>
      </c>
      <c r="M2277" s="110">
        <v>10</v>
      </c>
      <c r="N2277" s="110">
        <v>418</v>
      </c>
    </row>
    <row r="2278" spans="1:14" x14ac:dyDescent="0.25">
      <c r="A2278">
        <v>360130</v>
      </c>
      <c r="B2278" t="s">
        <v>5531</v>
      </c>
      <c r="C2278">
        <v>24</v>
      </c>
      <c r="D2278" t="s">
        <v>2809</v>
      </c>
      <c r="E2278" t="s">
        <v>2810</v>
      </c>
      <c r="F2278" t="s">
        <v>2811</v>
      </c>
      <c r="G2278" t="s">
        <v>93</v>
      </c>
      <c r="H2278" t="s">
        <v>2812</v>
      </c>
      <c r="I2278" s="110">
        <v>0</v>
      </c>
      <c r="J2278" s="110">
        <v>0</v>
      </c>
      <c r="K2278" s="110">
        <v>620</v>
      </c>
      <c r="L2278" s="110">
        <v>15</v>
      </c>
      <c r="M2278" s="110">
        <v>160</v>
      </c>
      <c r="N2278" s="110">
        <v>80</v>
      </c>
    </row>
    <row r="2279" spans="1:14" x14ac:dyDescent="0.25">
      <c r="A2279">
        <v>360131</v>
      </c>
      <c r="B2279" t="s">
        <v>5531</v>
      </c>
      <c r="C2279">
        <v>24</v>
      </c>
      <c r="D2279" t="s">
        <v>728</v>
      </c>
      <c r="E2279" t="s">
        <v>2813</v>
      </c>
      <c r="F2279" t="s">
        <v>2814</v>
      </c>
      <c r="G2279" t="s">
        <v>93</v>
      </c>
      <c r="H2279" t="s">
        <v>2815</v>
      </c>
      <c r="I2279" s="110">
        <v>385</v>
      </c>
      <c r="J2279" s="110">
        <v>0</v>
      </c>
      <c r="K2279" s="110">
        <v>205</v>
      </c>
      <c r="L2279" s="110">
        <v>0</v>
      </c>
      <c r="M2279" s="110">
        <v>0</v>
      </c>
      <c r="N2279" s="110">
        <v>0</v>
      </c>
    </row>
    <row r="2280" spans="1:14" x14ac:dyDescent="0.25">
      <c r="A2280">
        <v>360132</v>
      </c>
      <c r="B2280" t="s">
        <v>5531</v>
      </c>
      <c r="C2280">
        <v>24</v>
      </c>
      <c r="D2280" t="s">
        <v>8791</v>
      </c>
      <c r="E2280" t="s">
        <v>8792</v>
      </c>
      <c r="F2280" t="s">
        <v>8793</v>
      </c>
      <c r="G2280" t="s">
        <v>93</v>
      </c>
      <c r="H2280" t="s">
        <v>8794</v>
      </c>
      <c r="I2280" s="110">
        <v>0</v>
      </c>
      <c r="J2280" s="110">
        <v>0</v>
      </c>
      <c r="K2280" s="110">
        <v>0</v>
      </c>
      <c r="L2280" s="110">
        <v>0</v>
      </c>
      <c r="M2280" s="110">
        <v>0</v>
      </c>
      <c r="N2280" s="110">
        <v>0</v>
      </c>
    </row>
    <row r="2281" spans="1:14" x14ac:dyDescent="0.25">
      <c r="A2281">
        <v>360133</v>
      </c>
      <c r="B2281" t="s">
        <v>5531</v>
      </c>
      <c r="C2281">
        <v>24</v>
      </c>
      <c r="D2281" t="s">
        <v>2816</v>
      </c>
      <c r="E2281" t="s">
        <v>2817</v>
      </c>
      <c r="F2281" t="s">
        <v>2818</v>
      </c>
      <c r="G2281" t="s">
        <v>93</v>
      </c>
      <c r="H2281" t="s">
        <v>236</v>
      </c>
      <c r="I2281" s="110">
        <v>0</v>
      </c>
      <c r="J2281" s="110">
        <v>0</v>
      </c>
      <c r="K2281" s="110">
        <v>159</v>
      </c>
      <c r="L2281" s="110">
        <v>130</v>
      </c>
      <c r="M2281" s="110">
        <v>0</v>
      </c>
      <c r="N2281" s="110">
        <v>270</v>
      </c>
    </row>
    <row r="2282" spans="1:14" x14ac:dyDescent="0.25">
      <c r="A2282">
        <v>360134</v>
      </c>
      <c r="B2282" t="s">
        <v>5531</v>
      </c>
      <c r="C2282">
        <v>24</v>
      </c>
      <c r="D2282" t="s">
        <v>501</v>
      </c>
      <c r="E2282" t="s">
        <v>2819</v>
      </c>
      <c r="F2282" t="s">
        <v>2610</v>
      </c>
      <c r="G2282" t="s">
        <v>93</v>
      </c>
      <c r="H2282" t="s">
        <v>224</v>
      </c>
      <c r="I2282" s="110">
        <v>1630.61</v>
      </c>
      <c r="J2282" s="110">
        <v>103.51</v>
      </c>
      <c r="K2282" s="110">
        <v>532</v>
      </c>
      <c r="L2282" s="110">
        <v>0</v>
      </c>
      <c r="M2282" s="110">
        <v>0</v>
      </c>
      <c r="N2282" s="110">
        <v>657</v>
      </c>
    </row>
    <row r="2283" spans="1:14" x14ac:dyDescent="0.25">
      <c r="A2283">
        <v>360135</v>
      </c>
      <c r="B2283" t="s">
        <v>5531</v>
      </c>
      <c r="C2283">
        <v>24</v>
      </c>
      <c r="D2283" t="s">
        <v>501</v>
      </c>
      <c r="E2283" t="s">
        <v>8795</v>
      </c>
      <c r="F2283" t="s">
        <v>8796</v>
      </c>
      <c r="G2283" t="s">
        <v>93</v>
      </c>
      <c r="H2283" t="s">
        <v>8797</v>
      </c>
      <c r="I2283" s="110">
        <v>0</v>
      </c>
      <c r="J2283" s="110">
        <v>0</v>
      </c>
      <c r="K2283" s="110">
        <v>0</v>
      </c>
      <c r="L2283" s="110">
        <v>0</v>
      </c>
      <c r="M2283" s="110">
        <v>0</v>
      </c>
      <c r="N2283" s="110">
        <v>0</v>
      </c>
    </row>
    <row r="2284" spans="1:14" x14ac:dyDescent="0.25">
      <c r="A2284">
        <v>360136</v>
      </c>
      <c r="B2284" t="s">
        <v>5531</v>
      </c>
      <c r="C2284">
        <v>24</v>
      </c>
      <c r="D2284" t="s">
        <v>501</v>
      </c>
      <c r="E2284" t="s">
        <v>8798</v>
      </c>
      <c r="F2284" t="s">
        <v>8799</v>
      </c>
      <c r="G2284" t="s">
        <v>93</v>
      </c>
      <c r="H2284" t="s">
        <v>8800</v>
      </c>
      <c r="I2284" s="110">
        <v>0</v>
      </c>
      <c r="J2284" s="110">
        <v>0</v>
      </c>
      <c r="K2284" s="110">
        <v>160</v>
      </c>
      <c r="L2284" s="110">
        <v>160</v>
      </c>
      <c r="M2284" s="110">
        <v>160</v>
      </c>
      <c r="N2284" s="110">
        <v>170</v>
      </c>
    </row>
    <row r="2285" spans="1:14" x14ac:dyDescent="0.25">
      <c r="A2285">
        <v>360137</v>
      </c>
      <c r="B2285" t="s">
        <v>5531</v>
      </c>
      <c r="C2285">
        <v>24</v>
      </c>
      <c r="D2285" t="s">
        <v>728</v>
      </c>
      <c r="E2285" t="s">
        <v>8801</v>
      </c>
      <c r="F2285" t="s">
        <v>2821</v>
      </c>
      <c r="G2285" t="s">
        <v>93</v>
      </c>
      <c r="H2285" t="s">
        <v>8802</v>
      </c>
      <c r="I2285" s="110">
        <v>0</v>
      </c>
      <c r="J2285" s="110">
        <v>0</v>
      </c>
      <c r="K2285" s="110">
        <v>0</v>
      </c>
      <c r="L2285" s="110">
        <v>0</v>
      </c>
      <c r="M2285" s="110">
        <v>0</v>
      </c>
      <c r="N2285" s="110">
        <v>0</v>
      </c>
    </row>
    <row r="2286" spans="1:14" x14ac:dyDescent="0.25">
      <c r="A2286">
        <v>360138</v>
      </c>
      <c r="B2286" t="s">
        <v>5531</v>
      </c>
      <c r="C2286">
        <v>24</v>
      </c>
      <c r="D2286" t="s">
        <v>1092</v>
      </c>
      <c r="E2286" t="s">
        <v>2820</v>
      </c>
      <c r="F2286" t="s">
        <v>2821</v>
      </c>
      <c r="G2286" t="s">
        <v>93</v>
      </c>
      <c r="H2286" t="s">
        <v>2822</v>
      </c>
      <c r="I2286" s="110">
        <v>21100.59</v>
      </c>
      <c r="J2286" s="110">
        <v>177.01</v>
      </c>
      <c r="K2286" s="110">
        <v>1243.55</v>
      </c>
      <c r="L2286" s="110">
        <v>783</v>
      </c>
      <c r="M2286" s="110">
        <v>0</v>
      </c>
      <c r="N2286" s="110">
        <v>933</v>
      </c>
    </row>
    <row r="2287" spans="1:14" x14ac:dyDescent="0.25">
      <c r="A2287">
        <v>360139</v>
      </c>
      <c r="B2287" t="s">
        <v>5531</v>
      </c>
      <c r="C2287">
        <v>24</v>
      </c>
      <c r="D2287" t="s">
        <v>501</v>
      </c>
      <c r="E2287" t="s">
        <v>2823</v>
      </c>
      <c r="F2287" t="s">
        <v>2824</v>
      </c>
      <c r="G2287" t="s">
        <v>93</v>
      </c>
      <c r="H2287" t="s">
        <v>2825</v>
      </c>
      <c r="I2287" s="110">
        <v>3201</v>
      </c>
      <c r="J2287" s="110">
        <v>0</v>
      </c>
      <c r="K2287" s="110">
        <v>300</v>
      </c>
      <c r="L2287" s="110">
        <v>132</v>
      </c>
      <c r="M2287" s="110">
        <v>179</v>
      </c>
      <c r="N2287" s="110">
        <v>0</v>
      </c>
    </row>
    <row r="2288" spans="1:14" x14ac:dyDescent="0.25">
      <c r="A2288">
        <v>360141</v>
      </c>
      <c r="B2288" t="s">
        <v>5531</v>
      </c>
      <c r="C2288">
        <v>24</v>
      </c>
      <c r="D2288" t="s">
        <v>5136</v>
      </c>
      <c r="E2288" t="s">
        <v>8803</v>
      </c>
      <c r="F2288" t="s">
        <v>8804</v>
      </c>
      <c r="G2288" t="s">
        <v>93</v>
      </c>
      <c r="H2288" t="s">
        <v>8805</v>
      </c>
      <c r="I2288" s="110">
        <v>0</v>
      </c>
      <c r="J2288" s="110">
        <v>0</v>
      </c>
      <c r="K2288" s="110">
        <v>0</v>
      </c>
      <c r="L2288" s="110">
        <v>0</v>
      </c>
      <c r="M2288" s="110">
        <v>0</v>
      </c>
      <c r="N2288" s="110">
        <v>0</v>
      </c>
    </row>
    <row r="2289" spans="1:14" x14ac:dyDescent="0.25">
      <c r="A2289">
        <v>360143</v>
      </c>
      <c r="B2289" t="s">
        <v>5531</v>
      </c>
      <c r="C2289">
        <v>24</v>
      </c>
      <c r="D2289" t="s">
        <v>2826</v>
      </c>
      <c r="E2289" t="s">
        <v>2827</v>
      </c>
      <c r="F2289" t="s">
        <v>1381</v>
      </c>
      <c r="G2289" t="s">
        <v>93</v>
      </c>
      <c r="H2289" t="s">
        <v>220</v>
      </c>
      <c r="I2289" s="110">
        <v>439.18</v>
      </c>
      <c r="J2289" s="110">
        <v>0</v>
      </c>
      <c r="K2289" s="110">
        <v>0</v>
      </c>
      <c r="L2289" s="110">
        <v>0</v>
      </c>
      <c r="M2289" s="110">
        <v>0</v>
      </c>
      <c r="N2289" s="110">
        <v>680</v>
      </c>
    </row>
    <row r="2290" spans="1:14" x14ac:dyDescent="0.25">
      <c r="A2290">
        <v>360144</v>
      </c>
      <c r="B2290" t="s">
        <v>5531</v>
      </c>
      <c r="C2290">
        <v>24</v>
      </c>
      <c r="D2290" t="s">
        <v>501</v>
      </c>
      <c r="E2290" t="s">
        <v>8806</v>
      </c>
      <c r="F2290" t="s">
        <v>8807</v>
      </c>
      <c r="G2290" t="s">
        <v>93</v>
      </c>
      <c r="H2290" t="s">
        <v>8808</v>
      </c>
      <c r="I2290" s="110">
        <v>0</v>
      </c>
      <c r="J2290" s="110">
        <v>0</v>
      </c>
      <c r="K2290" s="110">
        <v>30</v>
      </c>
      <c r="L2290" s="110">
        <v>0</v>
      </c>
      <c r="M2290" s="110">
        <v>20</v>
      </c>
      <c r="N2290" s="110">
        <v>11</v>
      </c>
    </row>
    <row r="2291" spans="1:14" x14ac:dyDescent="0.25">
      <c r="A2291">
        <v>360146</v>
      </c>
      <c r="B2291" t="s">
        <v>5531</v>
      </c>
      <c r="C2291">
        <v>24</v>
      </c>
      <c r="D2291" t="s">
        <v>501</v>
      </c>
      <c r="E2291" t="s">
        <v>2828</v>
      </c>
      <c r="F2291" t="s">
        <v>2829</v>
      </c>
      <c r="G2291" t="s">
        <v>93</v>
      </c>
      <c r="H2291" t="s">
        <v>2830</v>
      </c>
      <c r="I2291" s="110">
        <v>5268</v>
      </c>
      <c r="J2291" s="110">
        <v>0</v>
      </c>
      <c r="K2291" s="110">
        <v>264</v>
      </c>
      <c r="L2291" s="110">
        <v>0</v>
      </c>
      <c r="M2291" s="110">
        <v>0</v>
      </c>
      <c r="N2291" s="110">
        <v>378</v>
      </c>
    </row>
    <row r="2292" spans="1:14" x14ac:dyDescent="0.25">
      <c r="A2292">
        <v>360147</v>
      </c>
      <c r="B2292" t="s">
        <v>5531</v>
      </c>
      <c r="C2292">
        <v>24</v>
      </c>
      <c r="D2292" t="s">
        <v>1195</v>
      </c>
      <c r="E2292" t="s">
        <v>2831</v>
      </c>
      <c r="F2292" t="s">
        <v>2832</v>
      </c>
      <c r="G2292" t="s">
        <v>93</v>
      </c>
      <c r="H2292" t="s">
        <v>8809</v>
      </c>
      <c r="I2292" s="110">
        <v>0</v>
      </c>
      <c r="J2292" s="110">
        <v>0</v>
      </c>
      <c r="K2292" s="110">
        <v>110</v>
      </c>
      <c r="L2292" s="110">
        <v>185</v>
      </c>
      <c r="M2292" s="110">
        <v>0</v>
      </c>
      <c r="N2292" s="110">
        <v>0</v>
      </c>
    </row>
    <row r="2293" spans="1:14" x14ac:dyDescent="0.25">
      <c r="A2293">
        <v>360148</v>
      </c>
      <c r="B2293" t="s">
        <v>5531</v>
      </c>
      <c r="C2293">
        <v>24</v>
      </c>
      <c r="D2293" t="s">
        <v>8810</v>
      </c>
      <c r="E2293" t="s">
        <v>8086</v>
      </c>
      <c r="F2293" t="s">
        <v>8811</v>
      </c>
      <c r="G2293" t="s">
        <v>93</v>
      </c>
      <c r="H2293" t="s">
        <v>8812</v>
      </c>
      <c r="I2293" s="110">
        <v>0</v>
      </c>
      <c r="J2293" s="110">
        <v>0</v>
      </c>
      <c r="K2293" s="110">
        <v>0</v>
      </c>
      <c r="L2293" s="110">
        <v>0</v>
      </c>
      <c r="M2293" s="110">
        <v>0</v>
      </c>
      <c r="N2293" s="110">
        <v>0</v>
      </c>
    </row>
    <row r="2294" spans="1:14" x14ac:dyDescent="0.25">
      <c r="A2294">
        <v>360149</v>
      </c>
      <c r="B2294" t="s">
        <v>5531</v>
      </c>
      <c r="C2294">
        <v>24</v>
      </c>
      <c r="D2294" t="s">
        <v>8813</v>
      </c>
      <c r="E2294" t="s">
        <v>8814</v>
      </c>
      <c r="F2294" t="s">
        <v>8811</v>
      </c>
      <c r="G2294" t="s">
        <v>93</v>
      </c>
      <c r="H2294" t="s">
        <v>8815</v>
      </c>
      <c r="I2294" s="110">
        <v>5110</v>
      </c>
      <c r="J2294" s="110">
        <v>0</v>
      </c>
      <c r="K2294" s="110">
        <v>0</v>
      </c>
      <c r="L2294" s="110">
        <v>0</v>
      </c>
      <c r="M2294" s="110">
        <v>0</v>
      </c>
      <c r="N2294" s="110">
        <v>0</v>
      </c>
    </row>
    <row r="2295" spans="1:14" x14ac:dyDescent="0.25">
      <c r="A2295">
        <v>360150</v>
      </c>
      <c r="B2295" t="s">
        <v>5531</v>
      </c>
      <c r="C2295">
        <v>24</v>
      </c>
      <c r="D2295" t="s">
        <v>728</v>
      </c>
      <c r="E2295" t="s">
        <v>8816</v>
      </c>
      <c r="F2295" t="s">
        <v>5466</v>
      </c>
      <c r="G2295" t="s">
        <v>93</v>
      </c>
      <c r="H2295" t="s">
        <v>8817</v>
      </c>
      <c r="I2295" s="110">
        <v>0</v>
      </c>
      <c r="J2295" s="110">
        <v>0</v>
      </c>
      <c r="K2295" s="110">
        <v>0</v>
      </c>
      <c r="L2295" s="110">
        <v>0</v>
      </c>
      <c r="M2295" s="110">
        <v>0</v>
      </c>
      <c r="N2295" s="110">
        <v>0</v>
      </c>
    </row>
    <row r="2296" spans="1:14" x14ac:dyDescent="0.25">
      <c r="A2296">
        <v>360151</v>
      </c>
      <c r="B2296" t="s">
        <v>5531</v>
      </c>
      <c r="C2296">
        <v>24</v>
      </c>
      <c r="D2296" t="s">
        <v>728</v>
      </c>
      <c r="E2296" t="s">
        <v>2833</v>
      </c>
      <c r="F2296" t="s">
        <v>809</v>
      </c>
      <c r="G2296" t="s">
        <v>93</v>
      </c>
      <c r="H2296" t="s">
        <v>2834</v>
      </c>
      <c r="I2296" s="110">
        <v>3176</v>
      </c>
      <c r="J2296" s="110">
        <v>0</v>
      </c>
      <c r="K2296" s="110">
        <v>215</v>
      </c>
      <c r="L2296" s="110">
        <v>190</v>
      </c>
      <c r="M2296" s="110">
        <v>0</v>
      </c>
      <c r="N2296" s="110">
        <v>474</v>
      </c>
    </row>
    <row r="2297" spans="1:14" x14ac:dyDescent="0.25">
      <c r="A2297">
        <v>360152</v>
      </c>
      <c r="B2297" t="s">
        <v>5531</v>
      </c>
      <c r="C2297">
        <v>24</v>
      </c>
      <c r="D2297" t="s">
        <v>501</v>
      </c>
      <c r="E2297" t="s">
        <v>2835</v>
      </c>
      <c r="F2297" t="s">
        <v>2836</v>
      </c>
      <c r="G2297" t="s">
        <v>93</v>
      </c>
      <c r="H2297" t="s">
        <v>2837</v>
      </c>
      <c r="I2297" s="110">
        <v>290</v>
      </c>
      <c r="J2297" s="110">
        <v>0</v>
      </c>
      <c r="K2297" s="110">
        <v>0</v>
      </c>
      <c r="L2297" s="110">
        <v>0</v>
      </c>
      <c r="M2297" s="110">
        <v>0</v>
      </c>
      <c r="N2297" s="110">
        <v>0</v>
      </c>
    </row>
    <row r="2298" spans="1:14" x14ac:dyDescent="0.25">
      <c r="A2298">
        <v>360153</v>
      </c>
      <c r="B2298" t="s">
        <v>5531</v>
      </c>
      <c r="C2298">
        <v>24</v>
      </c>
      <c r="D2298" t="s">
        <v>501</v>
      </c>
      <c r="E2298" t="s">
        <v>2838</v>
      </c>
      <c r="F2298" t="s">
        <v>2839</v>
      </c>
      <c r="G2298" t="s">
        <v>93</v>
      </c>
      <c r="H2298" t="s">
        <v>2840</v>
      </c>
      <c r="I2298" s="110">
        <v>3750</v>
      </c>
      <c r="J2298" s="110">
        <v>0</v>
      </c>
      <c r="K2298" s="110">
        <v>280</v>
      </c>
      <c r="L2298" s="110">
        <v>25</v>
      </c>
      <c r="M2298" s="110">
        <v>0</v>
      </c>
      <c r="N2298" s="110">
        <v>30</v>
      </c>
    </row>
    <row r="2299" spans="1:14" x14ac:dyDescent="0.25">
      <c r="A2299">
        <v>360155</v>
      </c>
      <c r="B2299" t="s">
        <v>5531</v>
      </c>
      <c r="C2299">
        <v>24</v>
      </c>
      <c r="D2299" t="s">
        <v>2841</v>
      </c>
      <c r="E2299" t="s">
        <v>2842</v>
      </c>
      <c r="F2299" t="s">
        <v>2843</v>
      </c>
      <c r="G2299" t="s">
        <v>93</v>
      </c>
      <c r="H2299" t="s">
        <v>2844</v>
      </c>
      <c r="I2299" s="110">
        <v>150</v>
      </c>
      <c r="J2299" s="110">
        <v>0</v>
      </c>
      <c r="K2299" s="110">
        <v>85</v>
      </c>
      <c r="L2299" s="110">
        <v>0</v>
      </c>
      <c r="M2299" s="110">
        <v>20</v>
      </c>
      <c r="N2299" s="110">
        <v>92.21</v>
      </c>
    </row>
    <row r="2300" spans="1:14" x14ac:dyDescent="0.25">
      <c r="A2300">
        <v>360156</v>
      </c>
      <c r="B2300" t="s">
        <v>5531</v>
      </c>
      <c r="C2300">
        <v>24</v>
      </c>
      <c r="D2300" t="s">
        <v>501</v>
      </c>
      <c r="E2300" t="s">
        <v>2845</v>
      </c>
      <c r="F2300" t="s">
        <v>1122</v>
      </c>
      <c r="G2300" t="s">
        <v>93</v>
      </c>
      <c r="H2300" t="s">
        <v>2846</v>
      </c>
      <c r="I2300" s="110">
        <v>1619.3</v>
      </c>
      <c r="J2300" s="110">
        <v>292</v>
      </c>
      <c r="K2300" s="110">
        <v>320</v>
      </c>
      <c r="L2300" s="110">
        <v>143</v>
      </c>
      <c r="M2300" s="110">
        <v>400</v>
      </c>
      <c r="N2300" s="110">
        <v>327</v>
      </c>
    </row>
    <row r="2301" spans="1:14" x14ac:dyDescent="0.25">
      <c r="A2301">
        <v>360157</v>
      </c>
      <c r="B2301" t="s">
        <v>5531</v>
      </c>
      <c r="C2301">
        <v>24</v>
      </c>
      <c r="D2301" t="s">
        <v>8818</v>
      </c>
      <c r="E2301" t="s">
        <v>642</v>
      </c>
      <c r="F2301" t="s">
        <v>2712</v>
      </c>
      <c r="G2301" t="s">
        <v>93</v>
      </c>
      <c r="H2301" t="s">
        <v>237</v>
      </c>
      <c r="I2301" s="110">
        <v>0</v>
      </c>
      <c r="J2301" s="110">
        <v>0</v>
      </c>
      <c r="K2301" s="110">
        <v>0</v>
      </c>
      <c r="L2301" s="110">
        <v>0</v>
      </c>
      <c r="M2301" s="110">
        <v>0</v>
      </c>
      <c r="N2301" s="110">
        <v>0</v>
      </c>
    </row>
    <row r="2302" spans="1:14" x14ac:dyDescent="0.25">
      <c r="A2302">
        <v>360158</v>
      </c>
      <c r="B2302" t="s">
        <v>5531</v>
      </c>
      <c r="C2302">
        <v>24</v>
      </c>
      <c r="D2302" t="s">
        <v>8819</v>
      </c>
      <c r="E2302" t="s">
        <v>8820</v>
      </c>
      <c r="F2302" t="s">
        <v>8821</v>
      </c>
      <c r="G2302" t="s">
        <v>93</v>
      </c>
      <c r="H2302" t="s">
        <v>8822</v>
      </c>
      <c r="I2302" s="110">
        <v>0</v>
      </c>
      <c r="J2302" s="110">
        <v>0</v>
      </c>
      <c r="K2302" s="110">
        <v>0</v>
      </c>
      <c r="L2302" s="110">
        <v>0</v>
      </c>
      <c r="M2302" s="110">
        <v>0</v>
      </c>
      <c r="N2302" s="110">
        <v>0</v>
      </c>
    </row>
    <row r="2303" spans="1:14" x14ac:dyDescent="0.25">
      <c r="A2303">
        <v>360159</v>
      </c>
      <c r="B2303" t="s">
        <v>5531</v>
      </c>
      <c r="C2303">
        <v>24</v>
      </c>
      <c r="D2303" t="s">
        <v>501</v>
      </c>
      <c r="E2303" t="s">
        <v>8823</v>
      </c>
      <c r="F2303" t="s">
        <v>2096</v>
      </c>
      <c r="G2303" t="s">
        <v>93</v>
      </c>
      <c r="H2303" t="s">
        <v>8824</v>
      </c>
      <c r="I2303" s="110">
        <v>0</v>
      </c>
      <c r="J2303" s="110">
        <v>0</v>
      </c>
      <c r="K2303" s="110">
        <v>0</v>
      </c>
      <c r="L2303" s="110">
        <v>0</v>
      </c>
      <c r="M2303" s="110">
        <v>0</v>
      </c>
      <c r="N2303" s="110">
        <v>0</v>
      </c>
    </row>
    <row r="2304" spans="1:14" x14ac:dyDescent="0.25">
      <c r="A2304">
        <v>360160</v>
      </c>
      <c r="B2304" t="s">
        <v>5531</v>
      </c>
      <c r="C2304">
        <v>24</v>
      </c>
      <c r="D2304" t="s">
        <v>501</v>
      </c>
      <c r="E2304" t="s">
        <v>8825</v>
      </c>
      <c r="F2304" t="s">
        <v>8826</v>
      </c>
      <c r="G2304" t="s">
        <v>93</v>
      </c>
      <c r="H2304" t="s">
        <v>8827</v>
      </c>
      <c r="I2304" s="110">
        <v>0</v>
      </c>
      <c r="J2304" s="110">
        <v>0</v>
      </c>
      <c r="K2304" s="110">
        <v>0</v>
      </c>
      <c r="L2304" s="110">
        <v>0</v>
      </c>
      <c r="M2304" s="110">
        <v>0</v>
      </c>
      <c r="N2304" s="110">
        <v>0</v>
      </c>
    </row>
    <row r="2305" spans="1:14" x14ac:dyDescent="0.25">
      <c r="A2305">
        <v>360161</v>
      </c>
      <c r="B2305" t="s">
        <v>5531</v>
      </c>
      <c r="C2305">
        <v>24</v>
      </c>
      <c r="D2305" t="s">
        <v>728</v>
      </c>
      <c r="E2305" t="s">
        <v>2847</v>
      </c>
      <c r="F2305" t="s">
        <v>2848</v>
      </c>
      <c r="G2305" t="s">
        <v>93</v>
      </c>
      <c r="H2305" t="s">
        <v>2849</v>
      </c>
      <c r="I2305" s="110">
        <v>0</v>
      </c>
      <c r="J2305" s="110">
        <v>0</v>
      </c>
      <c r="K2305" s="110">
        <v>0</v>
      </c>
      <c r="L2305" s="110">
        <v>0</v>
      </c>
      <c r="M2305" s="110">
        <v>9</v>
      </c>
      <c r="N2305" s="110">
        <v>0</v>
      </c>
    </row>
    <row r="2306" spans="1:14" x14ac:dyDescent="0.25">
      <c r="A2306">
        <v>360164</v>
      </c>
      <c r="B2306" t="s">
        <v>5531</v>
      </c>
      <c r="C2306">
        <v>24</v>
      </c>
      <c r="D2306" t="s">
        <v>501</v>
      </c>
      <c r="E2306" t="s">
        <v>2850</v>
      </c>
      <c r="F2306" t="s">
        <v>2851</v>
      </c>
      <c r="G2306" t="s">
        <v>93</v>
      </c>
      <c r="H2306" t="s">
        <v>2852</v>
      </c>
      <c r="I2306" s="110">
        <v>5570.62</v>
      </c>
      <c r="J2306" s="110">
        <v>0</v>
      </c>
      <c r="K2306" s="110">
        <v>220</v>
      </c>
      <c r="L2306" s="110">
        <v>250</v>
      </c>
      <c r="M2306" s="110">
        <v>20</v>
      </c>
      <c r="N2306" s="110">
        <v>230</v>
      </c>
    </row>
    <row r="2307" spans="1:14" x14ac:dyDescent="0.25">
      <c r="A2307">
        <v>360165</v>
      </c>
      <c r="B2307" t="s">
        <v>5531</v>
      </c>
      <c r="C2307">
        <v>24</v>
      </c>
      <c r="D2307" t="s">
        <v>501</v>
      </c>
      <c r="E2307" t="s">
        <v>2853</v>
      </c>
      <c r="F2307" t="s">
        <v>2854</v>
      </c>
      <c r="G2307" t="s">
        <v>93</v>
      </c>
      <c r="H2307" t="s">
        <v>2855</v>
      </c>
      <c r="I2307" s="110">
        <v>3894.88</v>
      </c>
      <c r="J2307" s="110">
        <v>0</v>
      </c>
      <c r="K2307" s="110">
        <v>349.5</v>
      </c>
      <c r="L2307" s="110">
        <v>83.99</v>
      </c>
      <c r="M2307" s="110">
        <v>0</v>
      </c>
      <c r="N2307" s="110">
        <v>656</v>
      </c>
    </row>
    <row r="2308" spans="1:14" x14ac:dyDescent="0.25">
      <c r="A2308">
        <v>330127</v>
      </c>
      <c r="B2308" t="s">
        <v>5528</v>
      </c>
      <c r="C2308">
        <v>22</v>
      </c>
      <c r="D2308" t="s">
        <v>8828</v>
      </c>
      <c r="E2308" t="s">
        <v>8829</v>
      </c>
      <c r="F2308" t="s">
        <v>961</v>
      </c>
      <c r="G2308" t="s">
        <v>2568</v>
      </c>
      <c r="H2308" t="s">
        <v>8830</v>
      </c>
      <c r="I2308" s="110">
        <v>0</v>
      </c>
      <c r="J2308" s="110">
        <v>0</v>
      </c>
      <c r="K2308" s="110">
        <v>0</v>
      </c>
      <c r="L2308" s="110">
        <v>0</v>
      </c>
      <c r="M2308" s="110">
        <v>0</v>
      </c>
      <c r="N2308" s="110">
        <v>0</v>
      </c>
    </row>
    <row r="2309" spans="1:14" x14ac:dyDescent="0.25">
      <c r="A2309">
        <v>360167</v>
      </c>
      <c r="B2309" t="s">
        <v>5531</v>
      </c>
      <c r="C2309">
        <v>24</v>
      </c>
      <c r="D2309" t="s">
        <v>740</v>
      </c>
      <c r="E2309" t="s">
        <v>8831</v>
      </c>
      <c r="F2309" t="s">
        <v>8832</v>
      </c>
      <c r="G2309" t="s">
        <v>93</v>
      </c>
      <c r="H2309" t="s">
        <v>8833</v>
      </c>
      <c r="I2309" s="110">
        <v>0</v>
      </c>
      <c r="J2309" s="110">
        <v>0</v>
      </c>
      <c r="K2309" s="110">
        <v>0</v>
      </c>
      <c r="L2309" s="110">
        <v>0</v>
      </c>
      <c r="M2309" s="110">
        <v>0</v>
      </c>
      <c r="N2309" s="110">
        <v>0</v>
      </c>
    </row>
    <row r="2310" spans="1:14" x14ac:dyDescent="0.25">
      <c r="A2310">
        <v>360169</v>
      </c>
      <c r="B2310" t="s">
        <v>5531</v>
      </c>
      <c r="C2310">
        <v>24</v>
      </c>
      <c r="D2310" t="s">
        <v>8834</v>
      </c>
      <c r="E2310" t="s">
        <v>4361</v>
      </c>
      <c r="F2310" t="s">
        <v>8835</v>
      </c>
      <c r="G2310" t="s">
        <v>93</v>
      </c>
      <c r="H2310" t="s">
        <v>8836</v>
      </c>
      <c r="I2310" s="110">
        <v>100</v>
      </c>
      <c r="J2310" s="110">
        <v>0</v>
      </c>
      <c r="K2310" s="110">
        <v>0</v>
      </c>
      <c r="L2310" s="110">
        <v>0</v>
      </c>
      <c r="M2310" s="110">
        <v>0</v>
      </c>
      <c r="N2310" s="110">
        <v>0</v>
      </c>
    </row>
    <row r="2311" spans="1:14" x14ac:dyDescent="0.25">
      <c r="A2311">
        <v>360170</v>
      </c>
      <c r="B2311" t="s">
        <v>5531</v>
      </c>
      <c r="C2311">
        <v>24</v>
      </c>
      <c r="D2311" t="s">
        <v>2856</v>
      </c>
      <c r="E2311" t="s">
        <v>2857</v>
      </c>
      <c r="F2311" t="s">
        <v>2858</v>
      </c>
      <c r="G2311" t="s">
        <v>93</v>
      </c>
      <c r="H2311" t="s">
        <v>238</v>
      </c>
      <c r="I2311" s="110">
        <v>1350</v>
      </c>
      <c r="J2311" s="110">
        <v>0</v>
      </c>
      <c r="K2311" s="110">
        <v>0</v>
      </c>
      <c r="L2311" s="110">
        <v>210</v>
      </c>
      <c r="M2311" s="110">
        <v>0</v>
      </c>
      <c r="N2311" s="110">
        <v>0</v>
      </c>
    </row>
    <row r="2312" spans="1:14" x14ac:dyDescent="0.25">
      <c r="A2312">
        <v>360171</v>
      </c>
      <c r="B2312" t="s">
        <v>5531</v>
      </c>
      <c r="C2312">
        <v>24</v>
      </c>
      <c r="D2312" t="s">
        <v>517</v>
      </c>
      <c r="E2312" t="s">
        <v>2859</v>
      </c>
      <c r="F2312" t="s">
        <v>2860</v>
      </c>
      <c r="G2312" t="s">
        <v>93</v>
      </c>
      <c r="H2312" t="s">
        <v>460</v>
      </c>
      <c r="I2312" s="110">
        <v>732</v>
      </c>
      <c r="J2312" s="110">
        <v>0</v>
      </c>
      <c r="K2312" s="110">
        <v>0</v>
      </c>
      <c r="L2312" s="110">
        <v>0</v>
      </c>
      <c r="M2312" s="110">
        <v>0</v>
      </c>
      <c r="N2312" s="110">
        <v>0</v>
      </c>
    </row>
    <row r="2313" spans="1:14" x14ac:dyDescent="0.25">
      <c r="A2313">
        <v>360173</v>
      </c>
      <c r="B2313" t="s">
        <v>5531</v>
      </c>
      <c r="C2313">
        <v>24</v>
      </c>
      <c r="D2313" t="s">
        <v>740</v>
      </c>
      <c r="E2313" t="s">
        <v>8837</v>
      </c>
      <c r="F2313" t="s">
        <v>8838</v>
      </c>
      <c r="G2313" t="s">
        <v>93</v>
      </c>
      <c r="H2313" t="s">
        <v>8839</v>
      </c>
      <c r="I2313" s="110">
        <v>0</v>
      </c>
      <c r="J2313" s="110">
        <v>0</v>
      </c>
      <c r="K2313" s="110">
        <v>0</v>
      </c>
      <c r="L2313" s="110">
        <v>0</v>
      </c>
      <c r="M2313" s="110">
        <v>0</v>
      </c>
      <c r="N2313" s="110">
        <v>0</v>
      </c>
    </row>
    <row r="2314" spans="1:14" x14ac:dyDescent="0.25">
      <c r="A2314">
        <v>360174</v>
      </c>
      <c r="B2314" t="s">
        <v>5531</v>
      </c>
      <c r="C2314">
        <v>24</v>
      </c>
      <c r="D2314" t="s">
        <v>501</v>
      </c>
      <c r="E2314" t="s">
        <v>2861</v>
      </c>
      <c r="F2314" t="s">
        <v>2862</v>
      </c>
      <c r="G2314" t="s">
        <v>93</v>
      </c>
      <c r="H2314" t="s">
        <v>411</v>
      </c>
      <c r="I2314" s="110">
        <v>3105.98</v>
      </c>
      <c r="J2314" s="110">
        <v>147.37</v>
      </c>
      <c r="K2314" s="110">
        <v>210</v>
      </c>
      <c r="L2314" s="110">
        <v>105.01</v>
      </c>
      <c r="M2314" s="110">
        <v>0</v>
      </c>
      <c r="N2314" s="110">
        <v>499</v>
      </c>
    </row>
    <row r="2315" spans="1:14" x14ac:dyDescent="0.25">
      <c r="A2315">
        <v>360175</v>
      </c>
      <c r="B2315" t="s">
        <v>5531</v>
      </c>
      <c r="C2315">
        <v>24</v>
      </c>
      <c r="D2315" t="s">
        <v>2863</v>
      </c>
      <c r="E2315" t="s">
        <v>2864</v>
      </c>
      <c r="F2315" t="s">
        <v>2865</v>
      </c>
      <c r="G2315" t="s">
        <v>93</v>
      </c>
      <c r="H2315" t="s">
        <v>2866</v>
      </c>
      <c r="I2315" s="110">
        <v>215</v>
      </c>
      <c r="J2315" s="110">
        <v>0</v>
      </c>
      <c r="K2315" s="110">
        <v>113</v>
      </c>
      <c r="L2315" s="110">
        <v>77</v>
      </c>
      <c r="M2315" s="110">
        <v>0</v>
      </c>
      <c r="N2315" s="110">
        <v>1027</v>
      </c>
    </row>
    <row r="2316" spans="1:14" x14ac:dyDescent="0.25">
      <c r="A2316">
        <v>360176</v>
      </c>
      <c r="B2316" t="s">
        <v>5531</v>
      </c>
      <c r="C2316">
        <v>24</v>
      </c>
      <c r="D2316" t="s">
        <v>501</v>
      </c>
      <c r="E2316" t="s">
        <v>8840</v>
      </c>
      <c r="F2316" t="s">
        <v>4612</v>
      </c>
      <c r="G2316" t="s">
        <v>93</v>
      </c>
      <c r="H2316" t="s">
        <v>8841</v>
      </c>
      <c r="I2316" s="110">
        <v>0</v>
      </c>
      <c r="J2316" s="110">
        <v>0</v>
      </c>
      <c r="K2316" s="110">
        <v>0</v>
      </c>
      <c r="L2316" s="110">
        <v>0</v>
      </c>
      <c r="M2316" s="110">
        <v>0</v>
      </c>
      <c r="N2316" s="110">
        <v>0</v>
      </c>
    </row>
    <row r="2317" spans="1:14" x14ac:dyDescent="0.25">
      <c r="A2317">
        <v>360179</v>
      </c>
      <c r="B2317" t="s">
        <v>5531</v>
      </c>
      <c r="C2317">
        <v>24</v>
      </c>
      <c r="D2317" t="s">
        <v>501</v>
      </c>
      <c r="E2317" t="s">
        <v>2867</v>
      </c>
      <c r="F2317" t="s">
        <v>2868</v>
      </c>
      <c r="G2317" t="s">
        <v>93</v>
      </c>
      <c r="H2317" t="s">
        <v>2869</v>
      </c>
      <c r="I2317" s="110">
        <v>2919.91</v>
      </c>
      <c r="J2317" s="110">
        <v>0</v>
      </c>
      <c r="K2317" s="110">
        <v>565</v>
      </c>
      <c r="L2317" s="110">
        <v>115</v>
      </c>
      <c r="M2317" s="110">
        <v>0</v>
      </c>
      <c r="N2317" s="110">
        <v>5</v>
      </c>
    </row>
    <row r="2318" spans="1:14" x14ac:dyDescent="0.25">
      <c r="A2318">
        <v>360180</v>
      </c>
      <c r="B2318" t="s">
        <v>5531</v>
      </c>
      <c r="C2318">
        <v>24</v>
      </c>
      <c r="D2318" t="s">
        <v>8842</v>
      </c>
      <c r="F2318" t="s">
        <v>8843</v>
      </c>
      <c r="G2318" t="s">
        <v>93</v>
      </c>
      <c r="H2318" t="s">
        <v>8844</v>
      </c>
      <c r="I2318" s="110">
        <v>0</v>
      </c>
      <c r="J2318" s="110">
        <v>0</v>
      </c>
      <c r="K2318" s="110">
        <v>0</v>
      </c>
      <c r="L2318" s="110">
        <v>0</v>
      </c>
      <c r="M2318" s="110">
        <v>0</v>
      </c>
      <c r="N2318" s="110">
        <v>0</v>
      </c>
    </row>
    <row r="2319" spans="1:14" x14ac:dyDescent="0.25">
      <c r="A2319">
        <v>330128</v>
      </c>
      <c r="B2319" t="s">
        <v>5528</v>
      </c>
      <c r="C2319">
        <v>22</v>
      </c>
      <c r="D2319" t="s">
        <v>8845</v>
      </c>
      <c r="E2319" t="s">
        <v>8846</v>
      </c>
      <c r="F2319" t="s">
        <v>961</v>
      </c>
      <c r="G2319" t="s">
        <v>2568</v>
      </c>
      <c r="H2319" t="s">
        <v>8847</v>
      </c>
      <c r="I2319" s="110">
        <v>0</v>
      </c>
      <c r="J2319" s="110">
        <v>0</v>
      </c>
      <c r="K2319" s="110">
        <v>0</v>
      </c>
      <c r="L2319" s="110">
        <v>0</v>
      </c>
      <c r="M2319" s="110">
        <v>0</v>
      </c>
      <c r="N2319" s="110">
        <v>0</v>
      </c>
    </row>
    <row r="2320" spans="1:14" x14ac:dyDescent="0.25">
      <c r="A2320">
        <v>360185</v>
      </c>
      <c r="B2320" t="s">
        <v>5531</v>
      </c>
      <c r="C2320">
        <v>24</v>
      </c>
      <c r="D2320" t="s">
        <v>8848</v>
      </c>
      <c r="E2320" t="s">
        <v>8849</v>
      </c>
      <c r="F2320" t="s">
        <v>8850</v>
      </c>
      <c r="G2320" t="s">
        <v>93</v>
      </c>
      <c r="H2320" t="s">
        <v>8851</v>
      </c>
      <c r="I2320" s="110">
        <v>0</v>
      </c>
      <c r="J2320" s="110">
        <v>0</v>
      </c>
      <c r="K2320" s="110">
        <v>0</v>
      </c>
      <c r="L2320" s="110">
        <v>0</v>
      </c>
      <c r="M2320" s="110">
        <v>0</v>
      </c>
      <c r="N2320" s="110">
        <v>0</v>
      </c>
    </row>
    <row r="2321" spans="1:14" x14ac:dyDescent="0.25">
      <c r="A2321">
        <v>360187</v>
      </c>
      <c r="B2321" t="s">
        <v>5531</v>
      </c>
      <c r="C2321">
        <v>24</v>
      </c>
      <c r="D2321" t="s">
        <v>501</v>
      </c>
      <c r="E2321" t="s">
        <v>8852</v>
      </c>
      <c r="F2321" t="s">
        <v>3249</v>
      </c>
      <c r="G2321" t="s">
        <v>93</v>
      </c>
      <c r="H2321" t="s">
        <v>8853</v>
      </c>
      <c r="I2321" s="110">
        <v>0</v>
      </c>
      <c r="J2321" s="110">
        <v>0</v>
      </c>
      <c r="K2321" s="110">
        <v>0</v>
      </c>
      <c r="L2321" s="110">
        <v>0</v>
      </c>
      <c r="M2321" s="110">
        <v>0</v>
      </c>
      <c r="N2321" s="110">
        <v>0</v>
      </c>
    </row>
    <row r="2322" spans="1:14" x14ac:dyDescent="0.25">
      <c r="A2322">
        <v>360188</v>
      </c>
      <c r="B2322" t="s">
        <v>5531</v>
      </c>
      <c r="C2322">
        <v>24</v>
      </c>
      <c r="D2322" t="s">
        <v>501</v>
      </c>
      <c r="E2322" t="s">
        <v>8854</v>
      </c>
      <c r="F2322" t="s">
        <v>8855</v>
      </c>
      <c r="G2322" t="s">
        <v>93</v>
      </c>
      <c r="H2322" t="s">
        <v>8856</v>
      </c>
      <c r="I2322" s="110">
        <v>0</v>
      </c>
      <c r="J2322" s="110">
        <v>0</v>
      </c>
      <c r="K2322" s="110">
        <v>0</v>
      </c>
      <c r="L2322" s="110">
        <v>0</v>
      </c>
      <c r="M2322" s="110">
        <v>0</v>
      </c>
      <c r="N2322" s="110">
        <v>0</v>
      </c>
    </row>
    <row r="2323" spans="1:14" x14ac:dyDescent="0.25">
      <c r="A2323">
        <v>360189</v>
      </c>
      <c r="B2323" t="s">
        <v>5531</v>
      </c>
      <c r="C2323">
        <v>24</v>
      </c>
      <c r="D2323" t="s">
        <v>501</v>
      </c>
      <c r="E2323" t="s">
        <v>2870</v>
      </c>
      <c r="F2323" t="s">
        <v>2871</v>
      </c>
      <c r="G2323" t="s">
        <v>93</v>
      </c>
      <c r="H2323" t="s">
        <v>2872</v>
      </c>
      <c r="I2323" s="110">
        <v>0</v>
      </c>
      <c r="J2323" s="110">
        <v>0</v>
      </c>
      <c r="K2323" s="110">
        <v>100</v>
      </c>
      <c r="L2323" s="110">
        <v>0</v>
      </c>
      <c r="M2323" s="110">
        <v>100</v>
      </c>
      <c r="N2323" s="110">
        <v>100</v>
      </c>
    </row>
    <row r="2324" spans="1:14" x14ac:dyDescent="0.25">
      <c r="A2324">
        <v>360191</v>
      </c>
      <c r="B2324" t="s">
        <v>5531</v>
      </c>
      <c r="C2324">
        <v>24</v>
      </c>
      <c r="D2324" t="s">
        <v>2873</v>
      </c>
      <c r="E2324" t="s">
        <v>2874</v>
      </c>
      <c r="F2324" t="s">
        <v>2875</v>
      </c>
      <c r="G2324" t="s">
        <v>93</v>
      </c>
      <c r="H2324" t="s">
        <v>2876</v>
      </c>
      <c r="I2324" s="110">
        <v>0</v>
      </c>
      <c r="J2324" s="110">
        <v>0</v>
      </c>
      <c r="K2324" s="110">
        <v>0</v>
      </c>
      <c r="L2324" s="110">
        <v>0</v>
      </c>
      <c r="M2324" s="110">
        <v>0</v>
      </c>
      <c r="N2324" s="110">
        <v>11</v>
      </c>
    </row>
    <row r="2325" spans="1:14" x14ac:dyDescent="0.25">
      <c r="A2325">
        <v>360192</v>
      </c>
      <c r="B2325" t="s">
        <v>5531</v>
      </c>
      <c r="C2325">
        <v>24</v>
      </c>
      <c r="D2325" t="s">
        <v>501</v>
      </c>
      <c r="E2325" t="s">
        <v>2877</v>
      </c>
      <c r="F2325" t="s">
        <v>2321</v>
      </c>
      <c r="G2325" t="s">
        <v>93</v>
      </c>
      <c r="H2325" t="s">
        <v>2878</v>
      </c>
      <c r="I2325" s="110">
        <v>2360</v>
      </c>
      <c r="J2325" s="110">
        <v>0</v>
      </c>
      <c r="K2325" s="110">
        <v>0</v>
      </c>
      <c r="L2325" s="110">
        <v>0</v>
      </c>
      <c r="M2325" s="110">
        <v>0</v>
      </c>
      <c r="N2325" s="110">
        <v>0</v>
      </c>
    </row>
    <row r="2326" spans="1:14" x14ac:dyDescent="0.25">
      <c r="A2326">
        <v>360193</v>
      </c>
      <c r="B2326" t="s">
        <v>5531</v>
      </c>
      <c r="C2326">
        <v>24</v>
      </c>
      <c r="D2326" t="s">
        <v>6999</v>
      </c>
      <c r="E2326" t="s">
        <v>3644</v>
      </c>
      <c r="F2326" t="s">
        <v>2495</v>
      </c>
      <c r="G2326" t="s">
        <v>93</v>
      </c>
      <c r="H2326" t="s">
        <v>8857</v>
      </c>
      <c r="I2326" s="110">
        <v>0</v>
      </c>
      <c r="J2326" s="110">
        <v>0</v>
      </c>
      <c r="K2326" s="110">
        <v>0</v>
      </c>
      <c r="L2326" s="110">
        <v>0</v>
      </c>
      <c r="M2326" s="110">
        <v>0</v>
      </c>
      <c r="N2326" s="110">
        <v>0</v>
      </c>
    </row>
    <row r="2327" spans="1:14" x14ac:dyDescent="0.25">
      <c r="A2327">
        <v>360196</v>
      </c>
      <c r="B2327" t="s">
        <v>5531</v>
      </c>
      <c r="C2327">
        <v>24</v>
      </c>
      <c r="D2327" t="s">
        <v>8858</v>
      </c>
      <c r="E2327" t="s">
        <v>8859</v>
      </c>
      <c r="F2327" t="s">
        <v>879</v>
      </c>
      <c r="G2327" t="s">
        <v>93</v>
      </c>
      <c r="H2327" t="s">
        <v>8860</v>
      </c>
      <c r="I2327" s="110">
        <v>0</v>
      </c>
      <c r="J2327" s="110">
        <v>0</v>
      </c>
      <c r="K2327" s="110">
        <v>0</v>
      </c>
      <c r="L2327" s="110">
        <v>0</v>
      </c>
      <c r="M2327" s="110">
        <v>0</v>
      </c>
      <c r="N2327" s="110">
        <v>0</v>
      </c>
    </row>
    <row r="2328" spans="1:14" x14ac:dyDescent="0.25">
      <c r="A2328">
        <v>360198</v>
      </c>
      <c r="B2328" t="s">
        <v>5531</v>
      </c>
      <c r="C2328">
        <v>24</v>
      </c>
      <c r="D2328" t="s">
        <v>501</v>
      </c>
      <c r="E2328" t="s">
        <v>8861</v>
      </c>
      <c r="F2328" t="s">
        <v>8862</v>
      </c>
      <c r="G2328" t="s">
        <v>93</v>
      </c>
      <c r="H2328" t="s">
        <v>8863</v>
      </c>
      <c r="I2328" s="110">
        <v>0</v>
      </c>
      <c r="J2328" s="110">
        <v>0</v>
      </c>
      <c r="K2328" s="110">
        <v>0</v>
      </c>
      <c r="L2328" s="110">
        <v>0</v>
      </c>
      <c r="M2328" s="110">
        <v>0</v>
      </c>
      <c r="N2328" s="110">
        <v>0</v>
      </c>
    </row>
    <row r="2329" spans="1:14" x14ac:dyDescent="0.25">
      <c r="A2329">
        <v>360199</v>
      </c>
      <c r="B2329" t="s">
        <v>5531</v>
      </c>
      <c r="C2329">
        <v>24</v>
      </c>
      <c r="D2329" t="s">
        <v>501</v>
      </c>
      <c r="E2329" t="s">
        <v>2879</v>
      </c>
      <c r="F2329" t="s">
        <v>2880</v>
      </c>
      <c r="G2329" t="s">
        <v>93</v>
      </c>
      <c r="H2329" t="s">
        <v>2881</v>
      </c>
      <c r="I2329" s="110">
        <v>0</v>
      </c>
      <c r="J2329" s="110">
        <v>0</v>
      </c>
      <c r="K2329" s="110">
        <v>150</v>
      </c>
      <c r="L2329" s="110">
        <v>0</v>
      </c>
      <c r="M2329" s="110">
        <v>0</v>
      </c>
      <c r="N2329" s="110">
        <v>454</v>
      </c>
    </row>
    <row r="2330" spans="1:14" x14ac:dyDescent="0.25">
      <c r="A2330">
        <v>360200</v>
      </c>
      <c r="B2330" t="s">
        <v>5531</v>
      </c>
      <c r="C2330">
        <v>24</v>
      </c>
      <c r="D2330" t="s">
        <v>501</v>
      </c>
      <c r="E2330" t="s">
        <v>2882</v>
      </c>
      <c r="F2330" t="s">
        <v>2883</v>
      </c>
      <c r="G2330" t="s">
        <v>93</v>
      </c>
      <c r="H2330" t="s">
        <v>2884</v>
      </c>
      <c r="I2330" s="110">
        <v>400</v>
      </c>
      <c r="J2330" s="110">
        <v>0</v>
      </c>
      <c r="K2330" s="110">
        <v>300</v>
      </c>
      <c r="L2330" s="110">
        <v>200</v>
      </c>
      <c r="M2330" s="110">
        <v>0</v>
      </c>
      <c r="N2330" s="110">
        <v>20</v>
      </c>
    </row>
    <row r="2331" spans="1:14" x14ac:dyDescent="0.25">
      <c r="A2331">
        <v>360201</v>
      </c>
      <c r="B2331" t="s">
        <v>5531</v>
      </c>
      <c r="C2331">
        <v>24</v>
      </c>
      <c r="D2331" t="s">
        <v>501</v>
      </c>
      <c r="E2331" t="s">
        <v>2885</v>
      </c>
      <c r="F2331" t="s">
        <v>2886</v>
      </c>
      <c r="G2331" t="s">
        <v>93</v>
      </c>
      <c r="H2331" t="s">
        <v>2887</v>
      </c>
      <c r="I2331" s="110">
        <v>156.4</v>
      </c>
      <c r="J2331" s="110">
        <v>0</v>
      </c>
      <c r="K2331" s="110">
        <v>177</v>
      </c>
      <c r="L2331" s="110">
        <v>0</v>
      </c>
      <c r="M2331" s="110">
        <v>0</v>
      </c>
      <c r="N2331" s="110">
        <v>0</v>
      </c>
    </row>
    <row r="2332" spans="1:14" x14ac:dyDescent="0.25">
      <c r="A2332">
        <v>360203</v>
      </c>
      <c r="B2332" t="s">
        <v>5531</v>
      </c>
      <c r="C2332">
        <v>24</v>
      </c>
      <c r="D2332" t="s">
        <v>501</v>
      </c>
      <c r="E2332" t="s">
        <v>2888</v>
      </c>
      <c r="F2332" t="s">
        <v>2889</v>
      </c>
      <c r="G2332" t="s">
        <v>93</v>
      </c>
      <c r="H2332" t="s">
        <v>2890</v>
      </c>
      <c r="I2332" s="110">
        <v>695.46</v>
      </c>
      <c r="J2332" s="110">
        <v>0</v>
      </c>
      <c r="K2332" s="110">
        <v>0</v>
      </c>
      <c r="L2332" s="110">
        <v>0</v>
      </c>
      <c r="M2332" s="110">
        <v>0</v>
      </c>
      <c r="N2332" s="110">
        <v>0</v>
      </c>
    </row>
    <row r="2333" spans="1:14" x14ac:dyDescent="0.25">
      <c r="A2333">
        <v>360206</v>
      </c>
      <c r="B2333" t="s">
        <v>5531</v>
      </c>
      <c r="C2333">
        <v>24</v>
      </c>
      <c r="D2333" t="s">
        <v>8864</v>
      </c>
      <c r="E2333" t="s">
        <v>8865</v>
      </c>
      <c r="F2333" t="s">
        <v>8866</v>
      </c>
      <c r="G2333" t="s">
        <v>93</v>
      </c>
      <c r="H2333" t="s">
        <v>8867</v>
      </c>
      <c r="I2333" s="110">
        <v>0</v>
      </c>
      <c r="J2333" s="110">
        <v>0</v>
      </c>
      <c r="K2333" s="110">
        <v>0</v>
      </c>
      <c r="L2333" s="110">
        <v>0</v>
      </c>
      <c r="M2333" s="110">
        <v>0</v>
      </c>
      <c r="N2333" s="110">
        <v>0</v>
      </c>
    </row>
    <row r="2334" spans="1:14" x14ac:dyDescent="0.25">
      <c r="A2334">
        <v>360208</v>
      </c>
      <c r="B2334" t="s">
        <v>5531</v>
      </c>
      <c r="C2334">
        <v>24</v>
      </c>
      <c r="D2334" t="s">
        <v>2891</v>
      </c>
      <c r="E2334" t="s">
        <v>2892</v>
      </c>
      <c r="F2334" t="s">
        <v>2893</v>
      </c>
      <c r="G2334" t="s">
        <v>93</v>
      </c>
      <c r="H2334" t="s">
        <v>2894</v>
      </c>
      <c r="I2334" s="110">
        <v>647</v>
      </c>
      <c r="J2334" s="110">
        <v>0</v>
      </c>
      <c r="K2334" s="110">
        <v>0</v>
      </c>
      <c r="L2334" s="110">
        <v>0</v>
      </c>
      <c r="M2334" s="110">
        <v>0</v>
      </c>
      <c r="N2334" s="110">
        <v>0</v>
      </c>
    </row>
    <row r="2335" spans="1:14" x14ac:dyDescent="0.25">
      <c r="A2335">
        <v>360209</v>
      </c>
      <c r="B2335" t="s">
        <v>5531</v>
      </c>
      <c r="C2335">
        <v>24</v>
      </c>
      <c r="D2335" t="s">
        <v>501</v>
      </c>
      <c r="E2335" t="s">
        <v>2895</v>
      </c>
      <c r="F2335" t="s">
        <v>2896</v>
      </c>
      <c r="G2335" t="s">
        <v>93</v>
      </c>
      <c r="H2335" t="s">
        <v>2897</v>
      </c>
      <c r="I2335" s="110">
        <v>25</v>
      </c>
      <c r="J2335" s="110">
        <v>0</v>
      </c>
      <c r="K2335" s="110">
        <v>0</v>
      </c>
      <c r="L2335" s="110">
        <v>0</v>
      </c>
      <c r="M2335" s="110">
        <v>0</v>
      </c>
      <c r="N2335" s="110">
        <v>0</v>
      </c>
    </row>
    <row r="2336" spans="1:14" x14ac:dyDescent="0.25">
      <c r="A2336">
        <v>360210</v>
      </c>
      <c r="B2336" t="s">
        <v>5531</v>
      </c>
      <c r="C2336">
        <v>24</v>
      </c>
      <c r="D2336" t="s">
        <v>501</v>
      </c>
      <c r="E2336" t="s">
        <v>2898</v>
      </c>
      <c r="F2336" t="s">
        <v>2899</v>
      </c>
      <c r="G2336" t="s">
        <v>93</v>
      </c>
      <c r="H2336" t="s">
        <v>2900</v>
      </c>
      <c r="I2336" s="110">
        <v>45850</v>
      </c>
      <c r="J2336" s="110">
        <v>0</v>
      </c>
      <c r="K2336" s="110">
        <v>0</v>
      </c>
      <c r="L2336" s="110">
        <v>0</v>
      </c>
      <c r="M2336" s="110">
        <v>0</v>
      </c>
      <c r="N2336" s="110">
        <v>0</v>
      </c>
    </row>
    <row r="2337" spans="1:14" x14ac:dyDescent="0.25">
      <c r="A2337">
        <v>360212</v>
      </c>
      <c r="B2337" t="s">
        <v>5531</v>
      </c>
      <c r="C2337">
        <v>24</v>
      </c>
      <c r="D2337" t="s">
        <v>8868</v>
      </c>
      <c r="E2337" t="s">
        <v>8869</v>
      </c>
      <c r="F2337" t="s">
        <v>2902</v>
      </c>
      <c r="G2337" t="s">
        <v>93</v>
      </c>
      <c r="H2337" t="s">
        <v>8870</v>
      </c>
      <c r="I2337" s="110">
        <v>0</v>
      </c>
      <c r="J2337" s="110">
        <v>0</v>
      </c>
      <c r="K2337" s="110">
        <v>0</v>
      </c>
      <c r="L2337" s="110">
        <v>0</v>
      </c>
      <c r="M2337" s="110">
        <v>0</v>
      </c>
      <c r="N2337" s="110">
        <v>0</v>
      </c>
    </row>
    <row r="2338" spans="1:14" x14ac:dyDescent="0.25">
      <c r="A2338">
        <v>360213</v>
      </c>
      <c r="B2338" t="s">
        <v>5531</v>
      </c>
      <c r="C2338">
        <v>24</v>
      </c>
      <c r="D2338" t="s">
        <v>728</v>
      </c>
      <c r="E2338" t="s">
        <v>2901</v>
      </c>
      <c r="F2338" t="s">
        <v>2902</v>
      </c>
      <c r="G2338" t="s">
        <v>93</v>
      </c>
      <c r="H2338" t="s">
        <v>2903</v>
      </c>
      <c r="I2338" s="110">
        <v>18004</v>
      </c>
      <c r="J2338" s="110">
        <v>0</v>
      </c>
      <c r="K2338" s="110">
        <v>415</v>
      </c>
      <c r="L2338" s="110">
        <v>176</v>
      </c>
      <c r="M2338" s="110">
        <v>0</v>
      </c>
      <c r="N2338" s="110">
        <v>190</v>
      </c>
    </row>
    <row r="2339" spans="1:14" x14ac:dyDescent="0.25">
      <c r="A2339">
        <v>360214</v>
      </c>
      <c r="B2339" t="s">
        <v>5531</v>
      </c>
      <c r="C2339">
        <v>24</v>
      </c>
      <c r="D2339" t="s">
        <v>2904</v>
      </c>
      <c r="E2339" t="s">
        <v>2905</v>
      </c>
      <c r="F2339" t="s">
        <v>2902</v>
      </c>
      <c r="G2339" t="s">
        <v>93</v>
      </c>
      <c r="H2339" t="s">
        <v>2906</v>
      </c>
      <c r="I2339" s="110">
        <v>5500</v>
      </c>
      <c r="J2339" s="110">
        <v>0</v>
      </c>
      <c r="K2339" s="110">
        <v>375</v>
      </c>
      <c r="L2339" s="110">
        <v>195</v>
      </c>
      <c r="M2339" s="110">
        <v>255</v>
      </c>
      <c r="N2339" s="110">
        <v>222</v>
      </c>
    </row>
    <row r="2340" spans="1:14" x14ac:dyDescent="0.25">
      <c r="A2340">
        <v>360216</v>
      </c>
      <c r="B2340" t="s">
        <v>5531</v>
      </c>
      <c r="C2340">
        <v>24</v>
      </c>
      <c r="D2340" t="s">
        <v>8871</v>
      </c>
      <c r="E2340" t="s">
        <v>8872</v>
      </c>
      <c r="F2340" t="s">
        <v>2902</v>
      </c>
      <c r="G2340" t="s">
        <v>93</v>
      </c>
      <c r="H2340" t="s">
        <v>8873</v>
      </c>
      <c r="I2340" s="110">
        <v>70</v>
      </c>
      <c r="J2340" s="110">
        <v>0</v>
      </c>
      <c r="K2340" s="110">
        <v>0</v>
      </c>
      <c r="L2340" s="110">
        <v>0</v>
      </c>
      <c r="M2340" s="110">
        <v>0</v>
      </c>
      <c r="N2340" s="110">
        <v>0</v>
      </c>
    </row>
    <row r="2341" spans="1:14" x14ac:dyDescent="0.25">
      <c r="A2341">
        <v>360217</v>
      </c>
      <c r="B2341" t="s">
        <v>5531</v>
      </c>
      <c r="C2341">
        <v>24</v>
      </c>
      <c r="D2341" t="s">
        <v>2907</v>
      </c>
      <c r="E2341" t="s">
        <v>2908</v>
      </c>
      <c r="F2341" t="s">
        <v>2902</v>
      </c>
      <c r="G2341" t="s">
        <v>93</v>
      </c>
      <c r="H2341" t="s">
        <v>2909</v>
      </c>
      <c r="I2341" s="110">
        <v>5371.46</v>
      </c>
      <c r="J2341" s="110">
        <v>0</v>
      </c>
      <c r="K2341" s="110">
        <v>680.01</v>
      </c>
      <c r="L2341" s="110">
        <v>516.99</v>
      </c>
      <c r="M2341" s="110">
        <v>441.5</v>
      </c>
      <c r="N2341" s="110">
        <v>457.25</v>
      </c>
    </row>
    <row r="2342" spans="1:14" x14ac:dyDescent="0.25">
      <c r="A2342">
        <v>360219</v>
      </c>
      <c r="B2342" t="s">
        <v>5531</v>
      </c>
      <c r="C2342">
        <v>24</v>
      </c>
      <c r="D2342" t="s">
        <v>2910</v>
      </c>
      <c r="E2342" t="s">
        <v>2911</v>
      </c>
      <c r="F2342" t="s">
        <v>2902</v>
      </c>
      <c r="G2342" t="s">
        <v>93</v>
      </c>
      <c r="H2342" t="s">
        <v>450</v>
      </c>
      <c r="I2342" s="110">
        <v>0</v>
      </c>
      <c r="J2342" s="110">
        <v>0</v>
      </c>
      <c r="K2342" s="110">
        <v>100</v>
      </c>
      <c r="L2342" s="110">
        <v>0</v>
      </c>
      <c r="M2342" s="110">
        <v>0</v>
      </c>
      <c r="N2342" s="110">
        <v>0</v>
      </c>
    </row>
    <row r="2343" spans="1:14" x14ac:dyDescent="0.25">
      <c r="A2343">
        <v>360220</v>
      </c>
      <c r="B2343" t="s">
        <v>5531</v>
      </c>
      <c r="C2343">
        <v>24</v>
      </c>
      <c r="D2343" t="s">
        <v>501</v>
      </c>
      <c r="E2343" t="s">
        <v>2912</v>
      </c>
      <c r="F2343" t="s">
        <v>2913</v>
      </c>
      <c r="G2343" t="s">
        <v>93</v>
      </c>
      <c r="H2343" t="s">
        <v>2914</v>
      </c>
      <c r="I2343" s="110">
        <v>17158.259999999998</v>
      </c>
      <c r="J2343" s="110">
        <v>0</v>
      </c>
      <c r="K2343" s="110">
        <v>317.32</v>
      </c>
      <c r="L2343" s="110">
        <v>57.01</v>
      </c>
      <c r="M2343" s="110">
        <v>270</v>
      </c>
      <c r="N2343" s="110">
        <v>330</v>
      </c>
    </row>
    <row r="2344" spans="1:14" x14ac:dyDescent="0.25">
      <c r="A2344">
        <v>360222</v>
      </c>
      <c r="B2344" t="s">
        <v>5531</v>
      </c>
      <c r="C2344">
        <v>24</v>
      </c>
      <c r="D2344" t="s">
        <v>8874</v>
      </c>
      <c r="E2344" t="s">
        <v>8875</v>
      </c>
      <c r="F2344" t="s">
        <v>8876</v>
      </c>
      <c r="G2344" t="s">
        <v>93</v>
      </c>
      <c r="H2344" t="s">
        <v>8877</v>
      </c>
      <c r="I2344" s="110">
        <v>0</v>
      </c>
      <c r="J2344" s="110">
        <v>0</v>
      </c>
      <c r="K2344" s="110">
        <v>0</v>
      </c>
      <c r="L2344" s="110">
        <v>0</v>
      </c>
      <c r="M2344" s="110">
        <v>0</v>
      </c>
      <c r="N2344" s="110">
        <v>0</v>
      </c>
    </row>
    <row r="2345" spans="1:14" x14ac:dyDescent="0.25">
      <c r="A2345">
        <v>360223</v>
      </c>
      <c r="B2345" t="s">
        <v>5531</v>
      </c>
      <c r="C2345">
        <v>24</v>
      </c>
      <c r="D2345" t="s">
        <v>501</v>
      </c>
      <c r="E2345" t="s">
        <v>2915</v>
      </c>
      <c r="F2345" t="s">
        <v>2916</v>
      </c>
      <c r="G2345" t="s">
        <v>93</v>
      </c>
      <c r="H2345" t="s">
        <v>2917</v>
      </c>
      <c r="I2345" s="110">
        <v>366.2</v>
      </c>
      <c r="J2345" s="110">
        <v>0</v>
      </c>
      <c r="K2345" s="110">
        <v>77</v>
      </c>
      <c r="L2345" s="110">
        <v>33</v>
      </c>
      <c r="M2345" s="110">
        <v>25</v>
      </c>
      <c r="N2345" s="110">
        <v>49</v>
      </c>
    </row>
    <row r="2346" spans="1:14" x14ac:dyDescent="0.25">
      <c r="A2346">
        <v>360224</v>
      </c>
      <c r="B2346" t="s">
        <v>5531</v>
      </c>
      <c r="C2346">
        <v>24</v>
      </c>
      <c r="D2346" t="s">
        <v>501</v>
      </c>
      <c r="E2346" t="s">
        <v>2918</v>
      </c>
      <c r="F2346" t="s">
        <v>2517</v>
      </c>
      <c r="G2346" t="s">
        <v>93</v>
      </c>
      <c r="H2346" t="s">
        <v>2919</v>
      </c>
      <c r="I2346" s="110">
        <v>7303.32</v>
      </c>
      <c r="J2346" s="110">
        <v>0</v>
      </c>
      <c r="K2346" s="110">
        <v>940</v>
      </c>
      <c r="L2346" s="110">
        <v>1098</v>
      </c>
      <c r="M2346" s="110">
        <v>100</v>
      </c>
      <c r="N2346" s="110">
        <v>940</v>
      </c>
    </row>
    <row r="2347" spans="1:14" x14ac:dyDescent="0.25">
      <c r="A2347">
        <v>360225</v>
      </c>
      <c r="B2347" t="s">
        <v>5531</v>
      </c>
      <c r="C2347">
        <v>24</v>
      </c>
      <c r="D2347" t="s">
        <v>728</v>
      </c>
      <c r="E2347" t="s">
        <v>2920</v>
      </c>
      <c r="F2347" t="s">
        <v>2921</v>
      </c>
      <c r="G2347" t="s">
        <v>93</v>
      </c>
      <c r="H2347" t="s">
        <v>2922</v>
      </c>
      <c r="I2347" s="110">
        <v>5400</v>
      </c>
      <c r="J2347" s="110">
        <v>90.43</v>
      </c>
      <c r="K2347" s="110">
        <v>0</v>
      </c>
      <c r="L2347" s="110">
        <v>0</v>
      </c>
      <c r="M2347" s="110">
        <v>0</v>
      </c>
      <c r="N2347" s="110">
        <v>0</v>
      </c>
    </row>
    <row r="2348" spans="1:14" x14ac:dyDescent="0.25">
      <c r="A2348">
        <v>360226</v>
      </c>
      <c r="B2348" t="s">
        <v>5531</v>
      </c>
      <c r="C2348">
        <v>24</v>
      </c>
      <c r="D2348" t="s">
        <v>8878</v>
      </c>
      <c r="E2348" t="s">
        <v>8879</v>
      </c>
      <c r="F2348" t="s">
        <v>8880</v>
      </c>
      <c r="G2348" t="s">
        <v>93</v>
      </c>
      <c r="H2348" t="s">
        <v>8881</v>
      </c>
      <c r="I2348" s="110">
        <v>0</v>
      </c>
      <c r="J2348" s="110">
        <v>0</v>
      </c>
      <c r="K2348" s="110">
        <v>0</v>
      </c>
      <c r="L2348" s="110">
        <v>0</v>
      </c>
      <c r="M2348" s="110">
        <v>0</v>
      </c>
      <c r="N2348" s="110">
        <v>0</v>
      </c>
    </row>
    <row r="2349" spans="1:14" x14ac:dyDescent="0.25">
      <c r="A2349">
        <v>360227</v>
      </c>
      <c r="B2349" t="s">
        <v>5531</v>
      </c>
      <c r="C2349">
        <v>24</v>
      </c>
      <c r="D2349" t="s">
        <v>2221</v>
      </c>
      <c r="E2349" t="s">
        <v>2923</v>
      </c>
      <c r="F2349" t="s">
        <v>2924</v>
      </c>
      <c r="G2349" t="s">
        <v>93</v>
      </c>
      <c r="H2349" t="s">
        <v>226</v>
      </c>
      <c r="I2349" s="110">
        <v>4410</v>
      </c>
      <c r="J2349" s="110">
        <v>0</v>
      </c>
      <c r="K2349" s="110">
        <v>378</v>
      </c>
      <c r="L2349" s="110">
        <v>135</v>
      </c>
      <c r="M2349" s="110">
        <v>0</v>
      </c>
      <c r="N2349" s="110">
        <v>0</v>
      </c>
    </row>
    <row r="2350" spans="1:14" x14ac:dyDescent="0.25">
      <c r="A2350">
        <v>330133</v>
      </c>
      <c r="B2350" t="s">
        <v>5528</v>
      </c>
      <c r="C2350">
        <v>22</v>
      </c>
      <c r="D2350" t="s">
        <v>8882</v>
      </c>
      <c r="E2350" t="s">
        <v>8883</v>
      </c>
      <c r="F2350" t="s">
        <v>2573</v>
      </c>
      <c r="G2350" t="s">
        <v>2568</v>
      </c>
      <c r="H2350" t="s">
        <v>8884</v>
      </c>
      <c r="I2350" s="110">
        <v>0</v>
      </c>
      <c r="J2350" s="110">
        <v>0</v>
      </c>
      <c r="K2350" s="110">
        <v>0</v>
      </c>
      <c r="L2350" s="110">
        <v>0</v>
      </c>
      <c r="M2350" s="110">
        <v>0</v>
      </c>
      <c r="N2350" s="110">
        <v>0</v>
      </c>
    </row>
    <row r="2351" spans="1:14" x14ac:dyDescent="0.25">
      <c r="A2351">
        <v>360230</v>
      </c>
      <c r="B2351" t="s">
        <v>5531</v>
      </c>
      <c r="C2351">
        <v>24</v>
      </c>
      <c r="D2351" t="s">
        <v>8885</v>
      </c>
      <c r="E2351" t="s">
        <v>8886</v>
      </c>
      <c r="F2351" t="s">
        <v>8887</v>
      </c>
      <c r="G2351" t="s">
        <v>93</v>
      </c>
      <c r="H2351" t="s">
        <v>8888</v>
      </c>
      <c r="I2351" s="110">
        <v>0</v>
      </c>
      <c r="J2351" s="110">
        <v>0</v>
      </c>
      <c r="K2351" s="110">
        <v>0</v>
      </c>
      <c r="L2351" s="110">
        <v>0</v>
      </c>
      <c r="M2351" s="110">
        <v>0</v>
      </c>
      <c r="N2351" s="110">
        <v>0</v>
      </c>
    </row>
    <row r="2352" spans="1:14" x14ac:dyDescent="0.25">
      <c r="A2352">
        <v>360232</v>
      </c>
      <c r="B2352" t="s">
        <v>5531</v>
      </c>
      <c r="C2352">
        <v>24</v>
      </c>
      <c r="D2352" t="s">
        <v>501</v>
      </c>
      <c r="E2352" t="s">
        <v>2925</v>
      </c>
      <c r="F2352" t="s">
        <v>2926</v>
      </c>
      <c r="G2352" t="s">
        <v>93</v>
      </c>
      <c r="H2352" t="s">
        <v>2927</v>
      </c>
      <c r="I2352" s="110">
        <v>10350</v>
      </c>
      <c r="J2352" s="110">
        <v>0</v>
      </c>
      <c r="K2352" s="110">
        <v>0</v>
      </c>
      <c r="L2352" s="110">
        <v>1000</v>
      </c>
      <c r="M2352" s="110">
        <v>0</v>
      </c>
      <c r="N2352" s="110">
        <v>0</v>
      </c>
    </row>
    <row r="2353" spans="1:14" x14ac:dyDescent="0.25">
      <c r="A2353">
        <v>360233</v>
      </c>
      <c r="B2353" t="s">
        <v>5531</v>
      </c>
      <c r="C2353">
        <v>24</v>
      </c>
      <c r="D2353" t="s">
        <v>8889</v>
      </c>
      <c r="E2353" t="s">
        <v>8890</v>
      </c>
      <c r="F2353" t="s">
        <v>1520</v>
      </c>
      <c r="G2353" t="s">
        <v>93</v>
      </c>
      <c r="H2353" t="s">
        <v>8891</v>
      </c>
      <c r="I2353" s="110">
        <v>0</v>
      </c>
      <c r="J2353" s="110">
        <v>0</v>
      </c>
      <c r="K2353" s="110">
        <v>0</v>
      </c>
      <c r="L2353" s="110">
        <v>0</v>
      </c>
      <c r="M2353" s="110">
        <v>0</v>
      </c>
      <c r="N2353" s="110">
        <v>0</v>
      </c>
    </row>
    <row r="2354" spans="1:14" x14ac:dyDescent="0.25">
      <c r="A2354">
        <v>360234</v>
      </c>
      <c r="B2354" t="s">
        <v>5531</v>
      </c>
      <c r="C2354">
        <v>24</v>
      </c>
      <c r="D2354" t="s">
        <v>2928</v>
      </c>
      <c r="E2354" t="s">
        <v>2929</v>
      </c>
      <c r="F2354" t="s">
        <v>2930</v>
      </c>
      <c r="G2354" t="s">
        <v>93</v>
      </c>
      <c r="H2354" t="s">
        <v>2931</v>
      </c>
      <c r="I2354" s="110">
        <v>2625</v>
      </c>
      <c r="J2354" s="110">
        <v>0</v>
      </c>
      <c r="K2354" s="110">
        <v>200</v>
      </c>
      <c r="L2354" s="110">
        <v>230</v>
      </c>
      <c r="M2354" s="110">
        <v>103</v>
      </c>
      <c r="N2354" s="110">
        <v>335</v>
      </c>
    </row>
    <row r="2355" spans="1:14" x14ac:dyDescent="0.25">
      <c r="A2355">
        <v>360236</v>
      </c>
      <c r="B2355" t="s">
        <v>5531</v>
      </c>
      <c r="C2355">
        <v>24</v>
      </c>
      <c r="D2355" t="s">
        <v>568</v>
      </c>
      <c r="E2355" t="s">
        <v>2932</v>
      </c>
      <c r="F2355" t="s">
        <v>2933</v>
      </c>
      <c r="G2355" t="s">
        <v>93</v>
      </c>
      <c r="H2355" t="s">
        <v>221</v>
      </c>
      <c r="I2355" s="110">
        <v>1000</v>
      </c>
      <c r="J2355" s="110">
        <v>0</v>
      </c>
      <c r="K2355" s="110">
        <v>65</v>
      </c>
      <c r="L2355" s="110">
        <v>0</v>
      </c>
      <c r="M2355" s="110">
        <v>0</v>
      </c>
      <c r="N2355" s="110">
        <v>0</v>
      </c>
    </row>
    <row r="2356" spans="1:14" x14ac:dyDescent="0.25">
      <c r="A2356">
        <v>360239</v>
      </c>
      <c r="B2356" t="s">
        <v>5531</v>
      </c>
      <c r="C2356">
        <v>24</v>
      </c>
      <c r="D2356" t="s">
        <v>605</v>
      </c>
      <c r="E2356" t="s">
        <v>2934</v>
      </c>
      <c r="F2356" t="s">
        <v>2935</v>
      </c>
      <c r="G2356" t="s">
        <v>93</v>
      </c>
      <c r="H2356" t="s">
        <v>2936</v>
      </c>
      <c r="I2356" s="110">
        <v>1450</v>
      </c>
      <c r="J2356" s="110">
        <v>32.5</v>
      </c>
      <c r="K2356" s="110">
        <v>658</v>
      </c>
      <c r="L2356" s="110">
        <v>325</v>
      </c>
      <c r="M2356" s="110">
        <v>645</v>
      </c>
      <c r="N2356" s="110">
        <v>348</v>
      </c>
    </row>
    <row r="2357" spans="1:14" x14ac:dyDescent="0.25">
      <c r="A2357">
        <v>360241</v>
      </c>
      <c r="B2357" t="s">
        <v>5531</v>
      </c>
      <c r="C2357">
        <v>24</v>
      </c>
      <c r="D2357" t="s">
        <v>2937</v>
      </c>
      <c r="E2357" t="s">
        <v>2938</v>
      </c>
      <c r="F2357" t="s">
        <v>2939</v>
      </c>
      <c r="G2357" t="s">
        <v>93</v>
      </c>
      <c r="H2357" t="s">
        <v>234</v>
      </c>
      <c r="I2357" s="110">
        <v>1399</v>
      </c>
      <c r="J2357" s="110">
        <v>0</v>
      </c>
      <c r="K2357" s="110">
        <v>0</v>
      </c>
      <c r="L2357" s="110">
        <v>0</v>
      </c>
      <c r="M2357" s="110">
        <v>542</v>
      </c>
      <c r="N2357" s="110">
        <v>410</v>
      </c>
    </row>
    <row r="2358" spans="1:14" x14ac:dyDescent="0.25">
      <c r="A2358">
        <v>360244</v>
      </c>
      <c r="B2358" t="s">
        <v>5531</v>
      </c>
      <c r="C2358">
        <v>24</v>
      </c>
      <c r="D2358" t="s">
        <v>8892</v>
      </c>
      <c r="E2358" t="s">
        <v>8837</v>
      </c>
      <c r="F2358" t="s">
        <v>8838</v>
      </c>
      <c r="G2358" t="s">
        <v>93</v>
      </c>
      <c r="H2358" t="s">
        <v>8839</v>
      </c>
      <c r="I2358" s="110">
        <v>0</v>
      </c>
      <c r="J2358" s="110">
        <v>0</v>
      </c>
      <c r="K2358" s="110">
        <v>0</v>
      </c>
      <c r="L2358" s="110">
        <v>0</v>
      </c>
      <c r="M2358" s="110">
        <v>0</v>
      </c>
      <c r="N2358" s="110">
        <v>0</v>
      </c>
    </row>
    <row r="2359" spans="1:14" x14ac:dyDescent="0.25">
      <c r="A2359">
        <v>360246</v>
      </c>
      <c r="B2359" t="s">
        <v>5531</v>
      </c>
      <c r="C2359">
        <v>24</v>
      </c>
      <c r="D2359" t="s">
        <v>8893</v>
      </c>
      <c r="E2359" t="s">
        <v>8894</v>
      </c>
      <c r="F2359" t="s">
        <v>2727</v>
      </c>
      <c r="G2359" t="s">
        <v>93</v>
      </c>
      <c r="H2359" t="s">
        <v>8895</v>
      </c>
      <c r="I2359" s="110">
        <v>0</v>
      </c>
      <c r="J2359" s="110">
        <v>0</v>
      </c>
      <c r="K2359" s="110">
        <v>0</v>
      </c>
      <c r="L2359" s="110">
        <v>0</v>
      </c>
      <c r="M2359" s="110">
        <v>0</v>
      </c>
      <c r="N2359" s="110">
        <v>0</v>
      </c>
    </row>
    <row r="2360" spans="1:14" x14ac:dyDescent="0.25">
      <c r="A2360">
        <v>360247</v>
      </c>
      <c r="B2360" t="s">
        <v>5531</v>
      </c>
      <c r="C2360">
        <v>24</v>
      </c>
      <c r="D2360" t="s">
        <v>8896</v>
      </c>
      <c r="E2360" t="s">
        <v>8803</v>
      </c>
      <c r="F2360" t="s">
        <v>8804</v>
      </c>
      <c r="G2360" t="s">
        <v>93</v>
      </c>
      <c r="H2360" t="s">
        <v>8805</v>
      </c>
      <c r="I2360" s="110">
        <v>50</v>
      </c>
      <c r="J2360" s="110">
        <v>0</v>
      </c>
      <c r="K2360" s="110">
        <v>0</v>
      </c>
      <c r="L2360" s="110">
        <v>0</v>
      </c>
      <c r="M2360" s="110">
        <v>0</v>
      </c>
      <c r="N2360" s="110">
        <v>0</v>
      </c>
    </row>
    <row r="2361" spans="1:14" x14ac:dyDescent="0.25">
      <c r="A2361">
        <v>330135</v>
      </c>
      <c r="B2361" t="s">
        <v>5528</v>
      </c>
      <c r="C2361">
        <v>22</v>
      </c>
      <c r="D2361" t="s">
        <v>740</v>
      </c>
      <c r="E2361" t="s">
        <v>8897</v>
      </c>
      <c r="F2361" t="s">
        <v>961</v>
      </c>
      <c r="G2361" t="s">
        <v>2568</v>
      </c>
      <c r="H2361" t="s">
        <v>8898</v>
      </c>
      <c r="I2361" s="110">
        <v>0</v>
      </c>
      <c r="J2361" s="110">
        <v>0</v>
      </c>
      <c r="K2361" s="110">
        <v>0</v>
      </c>
      <c r="L2361" s="110">
        <v>0</v>
      </c>
      <c r="M2361" s="110">
        <v>0</v>
      </c>
      <c r="N2361" s="110">
        <v>0</v>
      </c>
    </row>
    <row r="2362" spans="1:14" x14ac:dyDescent="0.25">
      <c r="A2362">
        <v>360250</v>
      </c>
      <c r="B2362" t="s">
        <v>5531</v>
      </c>
      <c r="C2362">
        <v>24</v>
      </c>
      <c r="D2362" t="s">
        <v>8899</v>
      </c>
      <c r="E2362" t="s">
        <v>8900</v>
      </c>
      <c r="F2362" t="s">
        <v>2783</v>
      </c>
      <c r="G2362" t="s">
        <v>93</v>
      </c>
      <c r="H2362" t="s">
        <v>8901</v>
      </c>
      <c r="I2362" s="110">
        <v>0</v>
      </c>
      <c r="J2362" s="110">
        <v>0</v>
      </c>
      <c r="K2362" s="110">
        <v>0</v>
      </c>
      <c r="L2362" s="110">
        <v>0</v>
      </c>
      <c r="M2362" s="110">
        <v>0</v>
      </c>
      <c r="N2362" s="110">
        <v>0</v>
      </c>
    </row>
    <row r="2363" spans="1:14" x14ac:dyDescent="0.25">
      <c r="A2363">
        <v>390093</v>
      </c>
      <c r="B2363" t="s">
        <v>5528</v>
      </c>
      <c r="C2363">
        <v>22</v>
      </c>
      <c r="D2363" t="s">
        <v>8057</v>
      </c>
      <c r="E2363" t="s">
        <v>8902</v>
      </c>
      <c r="F2363" t="s">
        <v>8903</v>
      </c>
      <c r="G2363" t="s">
        <v>89</v>
      </c>
      <c r="H2363" t="s">
        <v>8904</v>
      </c>
      <c r="I2363" s="110">
        <v>0</v>
      </c>
      <c r="J2363" s="110">
        <v>0</v>
      </c>
      <c r="K2363" s="110">
        <v>0</v>
      </c>
      <c r="L2363" s="110">
        <v>0</v>
      </c>
      <c r="M2363" s="110">
        <v>0</v>
      </c>
      <c r="N2363" s="110">
        <v>0</v>
      </c>
    </row>
    <row r="2364" spans="1:14" x14ac:dyDescent="0.25">
      <c r="A2364">
        <v>360253</v>
      </c>
      <c r="B2364" t="s">
        <v>5531</v>
      </c>
      <c r="C2364">
        <v>24</v>
      </c>
      <c r="D2364" t="s">
        <v>8905</v>
      </c>
      <c r="E2364" t="s">
        <v>8906</v>
      </c>
      <c r="F2364" t="s">
        <v>2779</v>
      </c>
      <c r="G2364" t="s">
        <v>93</v>
      </c>
      <c r="H2364" t="s">
        <v>8907</v>
      </c>
      <c r="I2364" s="110">
        <v>0</v>
      </c>
      <c r="J2364" s="110">
        <v>0</v>
      </c>
      <c r="K2364" s="110">
        <v>0</v>
      </c>
      <c r="L2364" s="110">
        <v>0</v>
      </c>
      <c r="M2364" s="110">
        <v>0</v>
      </c>
      <c r="N2364" s="110">
        <v>0</v>
      </c>
    </row>
    <row r="2365" spans="1:14" x14ac:dyDescent="0.25">
      <c r="A2365">
        <v>360255</v>
      </c>
      <c r="B2365" t="s">
        <v>5531</v>
      </c>
      <c r="C2365">
        <v>24</v>
      </c>
      <c r="D2365" t="s">
        <v>2940</v>
      </c>
      <c r="E2365" t="s">
        <v>2941</v>
      </c>
      <c r="F2365" t="s">
        <v>2942</v>
      </c>
      <c r="G2365" t="s">
        <v>93</v>
      </c>
      <c r="H2365" t="s">
        <v>2943</v>
      </c>
      <c r="I2365" s="110">
        <v>7409.93</v>
      </c>
      <c r="J2365" s="110">
        <v>0</v>
      </c>
      <c r="K2365" s="110">
        <v>355</v>
      </c>
      <c r="L2365" s="110">
        <v>211</v>
      </c>
      <c r="M2365" s="110">
        <v>0</v>
      </c>
      <c r="N2365" s="110">
        <v>0</v>
      </c>
    </row>
    <row r="2366" spans="1:14" x14ac:dyDescent="0.25">
      <c r="A2366">
        <v>360257</v>
      </c>
      <c r="B2366" t="s">
        <v>5531</v>
      </c>
      <c r="C2366">
        <v>24</v>
      </c>
      <c r="D2366" t="s">
        <v>8908</v>
      </c>
      <c r="E2366" t="s">
        <v>8909</v>
      </c>
      <c r="F2366" t="s">
        <v>976</v>
      </c>
      <c r="G2366" t="s">
        <v>93</v>
      </c>
      <c r="H2366" t="s">
        <v>8910</v>
      </c>
      <c r="I2366" s="110">
        <v>0</v>
      </c>
      <c r="J2366" s="110">
        <v>0</v>
      </c>
      <c r="K2366" s="110">
        <v>0</v>
      </c>
      <c r="L2366" s="110">
        <v>0</v>
      </c>
      <c r="M2366" s="110">
        <v>0</v>
      </c>
      <c r="N2366" s="110">
        <v>0</v>
      </c>
    </row>
    <row r="2367" spans="1:14" x14ac:dyDescent="0.25">
      <c r="A2367">
        <v>360259</v>
      </c>
      <c r="B2367" t="s">
        <v>5531</v>
      </c>
      <c r="C2367">
        <v>24</v>
      </c>
      <c r="D2367" t="s">
        <v>8911</v>
      </c>
      <c r="E2367" t="s">
        <v>8912</v>
      </c>
      <c r="F2367" t="s">
        <v>4760</v>
      </c>
      <c r="G2367" t="s">
        <v>93</v>
      </c>
      <c r="H2367" t="s">
        <v>8913</v>
      </c>
      <c r="I2367" s="110">
        <v>0</v>
      </c>
      <c r="J2367" s="110">
        <v>0</v>
      </c>
      <c r="K2367" s="110">
        <v>0</v>
      </c>
      <c r="L2367" s="110">
        <v>0</v>
      </c>
      <c r="M2367" s="110">
        <v>0</v>
      </c>
      <c r="N2367" s="110">
        <v>0</v>
      </c>
    </row>
    <row r="2368" spans="1:14" x14ac:dyDescent="0.25">
      <c r="A2368">
        <v>369024</v>
      </c>
      <c r="B2368" t="s">
        <v>5531</v>
      </c>
      <c r="C2368">
        <v>24</v>
      </c>
      <c r="D2368" t="s">
        <v>8914</v>
      </c>
      <c r="F2368" t="s">
        <v>976</v>
      </c>
      <c r="G2368" t="s">
        <v>93</v>
      </c>
      <c r="H2368" t="s">
        <v>8913</v>
      </c>
      <c r="I2368" s="110">
        <v>1780.04</v>
      </c>
      <c r="J2368" s="110">
        <v>0</v>
      </c>
      <c r="K2368" s="110">
        <v>0</v>
      </c>
      <c r="L2368" s="110">
        <v>0</v>
      </c>
      <c r="M2368" s="110">
        <v>0</v>
      </c>
      <c r="N2368" s="110">
        <v>37.5</v>
      </c>
    </row>
    <row r="2369" spans="1:14" x14ac:dyDescent="0.25">
      <c r="A2369">
        <v>370008</v>
      </c>
      <c r="B2369" t="s">
        <v>5532</v>
      </c>
      <c r="C2369">
        <v>25</v>
      </c>
      <c r="D2369" t="s">
        <v>501</v>
      </c>
      <c r="E2369" t="s">
        <v>2944</v>
      </c>
      <c r="F2369" t="s">
        <v>2945</v>
      </c>
      <c r="G2369" t="s">
        <v>92</v>
      </c>
      <c r="H2369" t="s">
        <v>2946</v>
      </c>
      <c r="I2369" s="110">
        <v>0</v>
      </c>
      <c r="J2369" s="110">
        <v>0</v>
      </c>
      <c r="K2369" s="110">
        <v>75</v>
      </c>
      <c r="L2369" s="110">
        <v>0</v>
      </c>
      <c r="M2369" s="110">
        <v>0</v>
      </c>
      <c r="N2369" s="110">
        <v>0</v>
      </c>
    </row>
    <row r="2370" spans="1:14" x14ac:dyDescent="0.25">
      <c r="A2370">
        <v>370009</v>
      </c>
      <c r="B2370" t="s">
        <v>5532</v>
      </c>
      <c r="C2370">
        <v>25</v>
      </c>
      <c r="D2370" t="s">
        <v>501</v>
      </c>
      <c r="E2370" t="s">
        <v>1545</v>
      </c>
      <c r="F2370" t="s">
        <v>8915</v>
      </c>
      <c r="G2370" t="s">
        <v>92</v>
      </c>
      <c r="H2370" t="s">
        <v>8916</v>
      </c>
      <c r="I2370" s="110">
        <v>0</v>
      </c>
      <c r="J2370" s="110">
        <v>0</v>
      </c>
      <c r="K2370" s="110">
        <v>0</v>
      </c>
      <c r="L2370" s="110">
        <v>0</v>
      </c>
      <c r="M2370" s="110">
        <v>0</v>
      </c>
      <c r="N2370" s="110">
        <v>0</v>
      </c>
    </row>
    <row r="2371" spans="1:14" x14ac:dyDescent="0.25">
      <c r="A2371">
        <v>50067</v>
      </c>
      <c r="B2371" t="s">
        <v>5529</v>
      </c>
      <c r="C2371">
        <v>4</v>
      </c>
      <c r="D2371" t="s">
        <v>8917</v>
      </c>
      <c r="E2371" t="s">
        <v>8918</v>
      </c>
      <c r="F2371" t="s">
        <v>8919</v>
      </c>
      <c r="G2371" t="s">
        <v>1921</v>
      </c>
      <c r="H2371" t="s">
        <v>8920</v>
      </c>
      <c r="I2371" s="110">
        <v>0</v>
      </c>
      <c r="J2371" s="110">
        <v>0</v>
      </c>
      <c r="K2371" s="110">
        <v>0</v>
      </c>
      <c r="L2371" s="110">
        <v>0</v>
      </c>
      <c r="M2371" s="110">
        <v>0</v>
      </c>
      <c r="N2371" s="110">
        <v>0</v>
      </c>
    </row>
    <row r="2372" spans="1:14" x14ac:dyDescent="0.25">
      <c r="A2372">
        <v>370012</v>
      </c>
      <c r="B2372" t="s">
        <v>5532</v>
      </c>
      <c r="C2372">
        <v>25</v>
      </c>
      <c r="D2372" t="s">
        <v>501</v>
      </c>
      <c r="E2372" t="s">
        <v>2947</v>
      </c>
      <c r="F2372" t="s">
        <v>2948</v>
      </c>
      <c r="G2372" t="s">
        <v>92</v>
      </c>
      <c r="H2372" t="s">
        <v>478</v>
      </c>
      <c r="I2372" s="110">
        <v>3874.75</v>
      </c>
      <c r="J2372" s="110">
        <v>0</v>
      </c>
      <c r="K2372" s="110">
        <v>470</v>
      </c>
      <c r="L2372" s="110">
        <v>390</v>
      </c>
      <c r="M2372" s="110">
        <v>0</v>
      </c>
      <c r="N2372" s="110">
        <v>25</v>
      </c>
    </row>
    <row r="2373" spans="1:14" x14ac:dyDescent="0.25">
      <c r="A2373">
        <v>370014</v>
      </c>
      <c r="B2373" t="s">
        <v>5532</v>
      </c>
      <c r="C2373">
        <v>25</v>
      </c>
      <c r="D2373" t="s">
        <v>501</v>
      </c>
      <c r="E2373" t="s">
        <v>2699</v>
      </c>
      <c r="F2373" t="s">
        <v>8921</v>
      </c>
      <c r="G2373" t="s">
        <v>92</v>
      </c>
      <c r="H2373" t="s">
        <v>8922</v>
      </c>
      <c r="I2373" s="110">
        <v>0</v>
      </c>
      <c r="J2373" s="110">
        <v>0</v>
      </c>
      <c r="K2373" s="110">
        <v>0</v>
      </c>
      <c r="L2373" s="110">
        <v>0</v>
      </c>
      <c r="M2373" s="110">
        <v>0</v>
      </c>
      <c r="N2373" s="110">
        <v>0</v>
      </c>
    </row>
    <row r="2374" spans="1:14" x14ac:dyDescent="0.25">
      <c r="A2374">
        <v>370016</v>
      </c>
      <c r="B2374" t="s">
        <v>5532</v>
      </c>
      <c r="C2374">
        <v>25</v>
      </c>
      <c r="D2374" t="s">
        <v>501</v>
      </c>
      <c r="E2374" t="s">
        <v>2949</v>
      </c>
      <c r="F2374" t="s">
        <v>2950</v>
      </c>
      <c r="G2374" t="s">
        <v>92</v>
      </c>
      <c r="H2374" t="s">
        <v>2951</v>
      </c>
      <c r="I2374" s="110">
        <v>0</v>
      </c>
      <c r="J2374" s="110">
        <v>0</v>
      </c>
      <c r="K2374" s="110">
        <v>239</v>
      </c>
      <c r="L2374" s="110">
        <v>160</v>
      </c>
      <c r="M2374" s="110">
        <v>140</v>
      </c>
      <c r="N2374" s="110">
        <v>0</v>
      </c>
    </row>
    <row r="2375" spans="1:14" x14ac:dyDescent="0.25">
      <c r="A2375">
        <v>370017</v>
      </c>
      <c r="B2375" t="s">
        <v>5532</v>
      </c>
      <c r="C2375">
        <v>25</v>
      </c>
      <c r="D2375" t="s">
        <v>8923</v>
      </c>
      <c r="E2375" t="s">
        <v>3904</v>
      </c>
      <c r="F2375" t="s">
        <v>8924</v>
      </c>
      <c r="G2375" t="s">
        <v>92</v>
      </c>
      <c r="H2375" t="s">
        <v>8925</v>
      </c>
      <c r="I2375" s="110">
        <v>0</v>
      </c>
      <c r="J2375" s="110">
        <v>0</v>
      </c>
      <c r="K2375" s="110">
        <v>0</v>
      </c>
      <c r="L2375" s="110">
        <v>0</v>
      </c>
      <c r="M2375" s="110">
        <v>0</v>
      </c>
      <c r="N2375" s="110">
        <v>0</v>
      </c>
    </row>
    <row r="2376" spans="1:14" x14ac:dyDescent="0.25">
      <c r="A2376">
        <v>370019</v>
      </c>
      <c r="B2376" t="s">
        <v>5532</v>
      </c>
      <c r="C2376">
        <v>25</v>
      </c>
      <c r="D2376" t="s">
        <v>2221</v>
      </c>
      <c r="E2376" t="s">
        <v>2952</v>
      </c>
      <c r="F2376" t="s">
        <v>2953</v>
      </c>
      <c r="G2376" t="s">
        <v>92</v>
      </c>
      <c r="H2376" t="s">
        <v>2954</v>
      </c>
      <c r="I2376" s="110">
        <v>8992.2999999999993</v>
      </c>
      <c r="J2376" s="110">
        <v>70.02</v>
      </c>
      <c r="K2376" s="110">
        <v>1100</v>
      </c>
      <c r="L2376" s="110">
        <v>680</v>
      </c>
      <c r="M2376" s="110">
        <v>250</v>
      </c>
      <c r="N2376" s="110">
        <v>720</v>
      </c>
    </row>
    <row r="2377" spans="1:14" x14ac:dyDescent="0.25">
      <c r="A2377">
        <v>370020</v>
      </c>
      <c r="B2377" t="s">
        <v>5532</v>
      </c>
      <c r="C2377">
        <v>25</v>
      </c>
      <c r="D2377" t="s">
        <v>501</v>
      </c>
      <c r="E2377" t="s">
        <v>2955</v>
      </c>
      <c r="F2377" t="s">
        <v>2953</v>
      </c>
      <c r="G2377" t="s">
        <v>92</v>
      </c>
      <c r="H2377" t="s">
        <v>2956</v>
      </c>
      <c r="I2377" s="110">
        <v>7425</v>
      </c>
      <c r="J2377" s="110">
        <v>0</v>
      </c>
      <c r="K2377" s="110">
        <v>400</v>
      </c>
      <c r="L2377" s="110">
        <v>170</v>
      </c>
      <c r="M2377" s="110">
        <v>0</v>
      </c>
      <c r="N2377" s="110">
        <v>285</v>
      </c>
    </row>
    <row r="2378" spans="1:14" x14ac:dyDescent="0.25">
      <c r="A2378">
        <v>370024</v>
      </c>
      <c r="B2378" t="s">
        <v>5532</v>
      </c>
      <c r="C2378">
        <v>25</v>
      </c>
      <c r="D2378" t="s">
        <v>501</v>
      </c>
      <c r="E2378" t="s">
        <v>8926</v>
      </c>
      <c r="F2378" t="s">
        <v>8927</v>
      </c>
      <c r="G2378" t="s">
        <v>92</v>
      </c>
      <c r="H2378" t="s">
        <v>8928</v>
      </c>
      <c r="I2378" s="110">
        <v>0</v>
      </c>
      <c r="J2378" s="110">
        <v>0</v>
      </c>
      <c r="K2378" s="110">
        <v>0</v>
      </c>
      <c r="L2378" s="110">
        <v>0</v>
      </c>
      <c r="M2378" s="110">
        <v>20</v>
      </c>
      <c r="N2378" s="110">
        <v>0</v>
      </c>
    </row>
    <row r="2379" spans="1:14" x14ac:dyDescent="0.25">
      <c r="A2379">
        <v>370025</v>
      </c>
      <c r="B2379" t="s">
        <v>5532</v>
      </c>
      <c r="C2379">
        <v>25</v>
      </c>
      <c r="D2379" t="s">
        <v>4795</v>
      </c>
      <c r="E2379" t="s">
        <v>8929</v>
      </c>
      <c r="F2379" t="s">
        <v>2958</v>
      </c>
      <c r="G2379" t="s">
        <v>92</v>
      </c>
      <c r="H2379" t="s">
        <v>8930</v>
      </c>
      <c r="I2379" s="110">
        <v>0</v>
      </c>
      <c r="J2379" s="110">
        <v>0</v>
      </c>
      <c r="K2379" s="110">
        <v>0</v>
      </c>
      <c r="L2379" s="110">
        <v>0</v>
      </c>
      <c r="M2379" s="110">
        <v>0</v>
      </c>
      <c r="N2379" s="110">
        <v>0</v>
      </c>
    </row>
    <row r="2380" spans="1:14" x14ac:dyDescent="0.25">
      <c r="A2380">
        <v>370026</v>
      </c>
      <c r="B2380" t="s">
        <v>5532</v>
      </c>
      <c r="C2380">
        <v>25</v>
      </c>
      <c r="D2380" t="s">
        <v>501</v>
      </c>
      <c r="E2380" t="s">
        <v>2957</v>
      </c>
      <c r="F2380" t="s">
        <v>2958</v>
      </c>
      <c r="G2380" t="s">
        <v>92</v>
      </c>
      <c r="H2380" t="s">
        <v>2959</v>
      </c>
      <c r="I2380" s="110">
        <v>0</v>
      </c>
      <c r="J2380" s="110">
        <v>0</v>
      </c>
      <c r="K2380" s="110">
        <v>504</v>
      </c>
      <c r="L2380" s="110">
        <v>0</v>
      </c>
      <c r="M2380" s="110">
        <v>0</v>
      </c>
      <c r="N2380" s="110">
        <v>0</v>
      </c>
    </row>
    <row r="2381" spans="1:14" x14ac:dyDescent="0.25">
      <c r="A2381">
        <v>370030</v>
      </c>
      <c r="B2381" t="s">
        <v>5532</v>
      </c>
      <c r="C2381">
        <v>25</v>
      </c>
      <c r="D2381" t="s">
        <v>501</v>
      </c>
      <c r="E2381" t="s">
        <v>1437</v>
      </c>
      <c r="F2381" t="s">
        <v>2960</v>
      </c>
      <c r="G2381" t="s">
        <v>92</v>
      </c>
      <c r="H2381" t="s">
        <v>2961</v>
      </c>
      <c r="I2381" s="110">
        <v>875</v>
      </c>
      <c r="J2381" s="110">
        <v>0</v>
      </c>
      <c r="K2381" s="110">
        <v>55</v>
      </c>
      <c r="L2381" s="110">
        <v>165</v>
      </c>
      <c r="M2381" s="110">
        <v>0</v>
      </c>
      <c r="N2381" s="110">
        <v>0</v>
      </c>
    </row>
    <row r="2382" spans="1:14" x14ac:dyDescent="0.25">
      <c r="A2382">
        <v>370031</v>
      </c>
      <c r="B2382" t="s">
        <v>5532</v>
      </c>
      <c r="C2382">
        <v>25</v>
      </c>
      <c r="D2382" t="s">
        <v>501</v>
      </c>
      <c r="E2382" t="s">
        <v>6867</v>
      </c>
      <c r="F2382" t="s">
        <v>8931</v>
      </c>
      <c r="G2382" t="s">
        <v>92</v>
      </c>
      <c r="H2382" t="s">
        <v>8932</v>
      </c>
      <c r="I2382" s="110">
        <v>0</v>
      </c>
      <c r="J2382" s="110">
        <v>0</v>
      </c>
      <c r="K2382" s="110">
        <v>0</v>
      </c>
      <c r="L2382" s="110">
        <v>0</v>
      </c>
      <c r="M2382" s="110">
        <v>0</v>
      </c>
      <c r="N2382" s="110">
        <v>0</v>
      </c>
    </row>
    <row r="2383" spans="1:14" x14ac:dyDescent="0.25">
      <c r="A2383">
        <v>370032</v>
      </c>
      <c r="B2383" t="s">
        <v>5532</v>
      </c>
      <c r="C2383">
        <v>25</v>
      </c>
      <c r="D2383" t="s">
        <v>501</v>
      </c>
      <c r="E2383" t="s">
        <v>2341</v>
      </c>
      <c r="F2383" t="s">
        <v>8933</v>
      </c>
      <c r="G2383" t="s">
        <v>92</v>
      </c>
      <c r="H2383" t="s">
        <v>8934</v>
      </c>
      <c r="I2383" s="110">
        <v>0</v>
      </c>
      <c r="J2383" s="110">
        <v>0</v>
      </c>
      <c r="K2383" s="110">
        <v>0</v>
      </c>
      <c r="L2383" s="110">
        <v>0</v>
      </c>
      <c r="M2383" s="110">
        <v>0</v>
      </c>
      <c r="N2383" s="110">
        <v>0</v>
      </c>
    </row>
    <row r="2384" spans="1:14" x14ac:dyDescent="0.25">
      <c r="A2384">
        <v>370035</v>
      </c>
      <c r="B2384" t="s">
        <v>5532</v>
      </c>
      <c r="C2384">
        <v>25</v>
      </c>
      <c r="D2384" t="s">
        <v>501</v>
      </c>
      <c r="E2384" t="s">
        <v>8935</v>
      </c>
      <c r="F2384" t="s">
        <v>5608</v>
      </c>
      <c r="G2384" t="s">
        <v>92</v>
      </c>
      <c r="H2384" t="s">
        <v>8936</v>
      </c>
      <c r="I2384" s="110">
        <v>0</v>
      </c>
      <c r="J2384" s="110">
        <v>0</v>
      </c>
      <c r="K2384" s="110">
        <v>46.6</v>
      </c>
      <c r="L2384" s="110">
        <v>0</v>
      </c>
      <c r="M2384" s="110">
        <v>48</v>
      </c>
      <c r="N2384" s="110">
        <v>60</v>
      </c>
    </row>
    <row r="2385" spans="1:14" x14ac:dyDescent="0.25">
      <c r="A2385">
        <v>370036</v>
      </c>
      <c r="B2385" t="s">
        <v>5532</v>
      </c>
      <c r="C2385">
        <v>25</v>
      </c>
      <c r="D2385" t="s">
        <v>3162</v>
      </c>
      <c r="E2385" t="s">
        <v>8937</v>
      </c>
      <c r="F2385" t="s">
        <v>8938</v>
      </c>
      <c r="G2385" t="s">
        <v>92</v>
      </c>
      <c r="H2385" t="s">
        <v>8939</v>
      </c>
      <c r="I2385" s="110">
        <v>0</v>
      </c>
      <c r="J2385" s="110">
        <v>0</v>
      </c>
      <c r="K2385" s="110">
        <v>0</v>
      </c>
      <c r="L2385" s="110">
        <v>0</v>
      </c>
      <c r="M2385" s="110">
        <v>0</v>
      </c>
      <c r="N2385" s="110">
        <v>0</v>
      </c>
    </row>
    <row r="2386" spans="1:14" x14ac:dyDescent="0.25">
      <c r="A2386">
        <v>370037</v>
      </c>
      <c r="B2386" t="s">
        <v>5532</v>
      </c>
      <c r="C2386">
        <v>25</v>
      </c>
      <c r="D2386" t="s">
        <v>501</v>
      </c>
      <c r="E2386" t="s">
        <v>2962</v>
      </c>
      <c r="F2386" t="s">
        <v>2963</v>
      </c>
      <c r="G2386" t="s">
        <v>92</v>
      </c>
      <c r="H2386" t="s">
        <v>239</v>
      </c>
      <c r="I2386" s="110">
        <v>7418</v>
      </c>
      <c r="J2386" s="110">
        <v>0</v>
      </c>
      <c r="K2386" s="110">
        <v>0</v>
      </c>
      <c r="L2386" s="110">
        <v>0</v>
      </c>
      <c r="M2386" s="110">
        <v>0</v>
      </c>
      <c r="N2386" s="110">
        <v>0</v>
      </c>
    </row>
    <row r="2387" spans="1:14" x14ac:dyDescent="0.25">
      <c r="A2387">
        <v>370038</v>
      </c>
      <c r="B2387" t="s">
        <v>5532</v>
      </c>
      <c r="C2387">
        <v>25</v>
      </c>
      <c r="D2387" t="s">
        <v>501</v>
      </c>
      <c r="E2387" t="s">
        <v>1273</v>
      </c>
      <c r="F2387" t="s">
        <v>2964</v>
      </c>
      <c r="G2387" t="s">
        <v>92</v>
      </c>
      <c r="H2387" t="s">
        <v>2965</v>
      </c>
      <c r="I2387" s="110">
        <v>888.42</v>
      </c>
      <c r="J2387" s="110">
        <v>0</v>
      </c>
      <c r="K2387" s="110">
        <v>1109</v>
      </c>
      <c r="L2387" s="110">
        <v>1379</v>
      </c>
      <c r="M2387" s="110">
        <v>0</v>
      </c>
      <c r="N2387" s="110">
        <v>0</v>
      </c>
    </row>
    <row r="2388" spans="1:14" x14ac:dyDescent="0.25">
      <c r="A2388">
        <v>370039</v>
      </c>
      <c r="B2388" t="s">
        <v>5532</v>
      </c>
      <c r="C2388">
        <v>25</v>
      </c>
      <c r="D2388" t="s">
        <v>8940</v>
      </c>
      <c r="E2388" t="s">
        <v>8941</v>
      </c>
      <c r="F2388" t="s">
        <v>2964</v>
      </c>
      <c r="G2388" t="s">
        <v>92</v>
      </c>
      <c r="H2388" t="s">
        <v>8942</v>
      </c>
      <c r="I2388" s="110">
        <v>0</v>
      </c>
      <c r="J2388" s="110">
        <v>0</v>
      </c>
      <c r="K2388" s="110">
        <v>0</v>
      </c>
      <c r="L2388" s="110">
        <v>0</v>
      </c>
      <c r="M2388" s="110">
        <v>0</v>
      </c>
      <c r="N2388" s="110">
        <v>0</v>
      </c>
    </row>
    <row r="2389" spans="1:14" x14ac:dyDescent="0.25">
      <c r="A2389">
        <v>370040</v>
      </c>
      <c r="B2389" t="s">
        <v>5532</v>
      </c>
      <c r="C2389">
        <v>25</v>
      </c>
      <c r="D2389" t="s">
        <v>501</v>
      </c>
      <c r="E2389" t="s">
        <v>2966</v>
      </c>
      <c r="F2389" t="s">
        <v>2967</v>
      </c>
      <c r="G2389" t="s">
        <v>92</v>
      </c>
      <c r="H2389" t="s">
        <v>2968</v>
      </c>
      <c r="I2389" s="110">
        <v>1398.71</v>
      </c>
      <c r="J2389" s="110">
        <v>224.42</v>
      </c>
      <c r="K2389" s="110">
        <v>601</v>
      </c>
      <c r="L2389" s="110">
        <v>35</v>
      </c>
      <c r="M2389" s="110">
        <v>0</v>
      </c>
      <c r="N2389" s="110">
        <v>0</v>
      </c>
    </row>
    <row r="2390" spans="1:14" x14ac:dyDescent="0.25">
      <c r="A2390">
        <v>370041</v>
      </c>
      <c r="B2390" t="s">
        <v>5532</v>
      </c>
      <c r="C2390">
        <v>25</v>
      </c>
      <c r="D2390" t="s">
        <v>501</v>
      </c>
      <c r="E2390" t="s">
        <v>2130</v>
      </c>
      <c r="F2390" t="s">
        <v>2969</v>
      </c>
      <c r="G2390" t="s">
        <v>92</v>
      </c>
      <c r="H2390" t="s">
        <v>2970</v>
      </c>
      <c r="I2390" s="110">
        <v>670</v>
      </c>
      <c r="J2390" s="110">
        <v>0</v>
      </c>
      <c r="K2390" s="110">
        <v>0</v>
      </c>
      <c r="L2390" s="110">
        <v>75</v>
      </c>
      <c r="M2390" s="110">
        <v>55</v>
      </c>
      <c r="N2390" s="110">
        <v>50</v>
      </c>
    </row>
    <row r="2391" spans="1:14" x14ac:dyDescent="0.25">
      <c r="A2391">
        <v>370044</v>
      </c>
      <c r="B2391" t="s">
        <v>5532</v>
      </c>
      <c r="C2391">
        <v>25</v>
      </c>
      <c r="D2391" t="s">
        <v>501</v>
      </c>
      <c r="E2391" t="s">
        <v>2694</v>
      </c>
      <c r="F2391" t="s">
        <v>2971</v>
      </c>
      <c r="G2391" t="s">
        <v>92</v>
      </c>
      <c r="H2391" t="s">
        <v>2972</v>
      </c>
      <c r="I2391" s="110">
        <v>4873.05</v>
      </c>
      <c r="J2391" s="110">
        <v>149</v>
      </c>
      <c r="K2391" s="110">
        <v>128</v>
      </c>
      <c r="L2391" s="110">
        <v>90</v>
      </c>
      <c r="M2391" s="110">
        <v>0</v>
      </c>
      <c r="N2391" s="110">
        <v>113</v>
      </c>
    </row>
    <row r="2392" spans="1:14" x14ac:dyDescent="0.25">
      <c r="A2392">
        <v>370045</v>
      </c>
      <c r="B2392" t="s">
        <v>5532</v>
      </c>
      <c r="C2392">
        <v>25</v>
      </c>
      <c r="D2392" t="s">
        <v>501</v>
      </c>
      <c r="E2392" t="s">
        <v>8943</v>
      </c>
      <c r="F2392" t="s">
        <v>8944</v>
      </c>
      <c r="G2392" t="s">
        <v>92</v>
      </c>
      <c r="H2392" t="s">
        <v>8945</v>
      </c>
      <c r="I2392" s="110">
        <v>0</v>
      </c>
      <c r="J2392" s="110">
        <v>0</v>
      </c>
      <c r="K2392" s="110">
        <v>0</v>
      </c>
      <c r="L2392" s="110">
        <v>0</v>
      </c>
      <c r="M2392" s="110">
        <v>0</v>
      </c>
      <c r="N2392" s="110">
        <v>0</v>
      </c>
    </row>
    <row r="2393" spans="1:14" x14ac:dyDescent="0.25">
      <c r="A2393">
        <v>50401</v>
      </c>
      <c r="B2393" t="s">
        <v>5529</v>
      </c>
      <c r="C2393">
        <v>4</v>
      </c>
      <c r="D2393" t="s">
        <v>8946</v>
      </c>
      <c r="E2393" t="s">
        <v>8947</v>
      </c>
      <c r="F2393" t="s">
        <v>4340</v>
      </c>
      <c r="G2393" t="s">
        <v>1921</v>
      </c>
      <c r="H2393" t="s">
        <v>8948</v>
      </c>
      <c r="I2393" s="110">
        <v>0</v>
      </c>
      <c r="J2393" s="110">
        <v>0</v>
      </c>
      <c r="K2393" s="110">
        <v>0</v>
      </c>
      <c r="L2393" s="110">
        <v>0</v>
      </c>
      <c r="M2393" s="110">
        <v>0</v>
      </c>
      <c r="N2393" s="110">
        <v>0</v>
      </c>
    </row>
    <row r="2394" spans="1:14" x14ac:dyDescent="0.25">
      <c r="A2394">
        <v>370047</v>
      </c>
      <c r="B2394" t="s">
        <v>5532</v>
      </c>
      <c r="C2394">
        <v>25</v>
      </c>
      <c r="D2394" t="s">
        <v>2973</v>
      </c>
      <c r="E2394" t="s">
        <v>2974</v>
      </c>
      <c r="F2394" t="s">
        <v>2975</v>
      </c>
      <c r="G2394" t="s">
        <v>92</v>
      </c>
      <c r="H2394" t="s">
        <v>451</v>
      </c>
      <c r="I2394" s="110">
        <v>0</v>
      </c>
      <c r="J2394" s="110">
        <v>0</v>
      </c>
      <c r="K2394" s="110">
        <v>57</v>
      </c>
      <c r="L2394" s="110">
        <v>47</v>
      </c>
      <c r="M2394" s="110">
        <v>0</v>
      </c>
      <c r="N2394" s="110">
        <v>0</v>
      </c>
    </row>
    <row r="2395" spans="1:14" x14ac:dyDescent="0.25">
      <c r="A2395">
        <v>370050</v>
      </c>
      <c r="B2395" t="s">
        <v>5532</v>
      </c>
      <c r="C2395">
        <v>25</v>
      </c>
      <c r="D2395" t="s">
        <v>501</v>
      </c>
      <c r="E2395" t="s">
        <v>2976</v>
      </c>
      <c r="F2395" t="s">
        <v>2977</v>
      </c>
      <c r="G2395" t="s">
        <v>92</v>
      </c>
      <c r="H2395" t="s">
        <v>2978</v>
      </c>
      <c r="I2395" s="110">
        <v>4000</v>
      </c>
      <c r="J2395" s="110">
        <v>0</v>
      </c>
      <c r="K2395" s="110">
        <v>638</v>
      </c>
      <c r="L2395" s="110">
        <v>402.75</v>
      </c>
      <c r="M2395" s="110">
        <v>371</v>
      </c>
      <c r="N2395" s="110">
        <v>848.41</v>
      </c>
    </row>
    <row r="2396" spans="1:14" x14ac:dyDescent="0.25">
      <c r="A2396">
        <v>370051</v>
      </c>
      <c r="B2396" t="s">
        <v>5532</v>
      </c>
      <c r="C2396">
        <v>25</v>
      </c>
      <c r="D2396" t="s">
        <v>1431</v>
      </c>
      <c r="E2396" t="s">
        <v>2979</v>
      </c>
      <c r="F2396" t="s">
        <v>2977</v>
      </c>
      <c r="G2396" t="s">
        <v>92</v>
      </c>
      <c r="H2396" t="s">
        <v>2980</v>
      </c>
      <c r="I2396" s="110">
        <v>300</v>
      </c>
      <c r="J2396" s="110">
        <v>0</v>
      </c>
      <c r="K2396" s="110">
        <v>0</v>
      </c>
      <c r="L2396" s="110">
        <v>0</v>
      </c>
      <c r="M2396" s="110">
        <v>0</v>
      </c>
      <c r="N2396" s="110">
        <v>0</v>
      </c>
    </row>
    <row r="2397" spans="1:14" x14ac:dyDescent="0.25">
      <c r="A2397">
        <v>370052</v>
      </c>
      <c r="B2397" t="s">
        <v>5532</v>
      </c>
      <c r="C2397">
        <v>25</v>
      </c>
      <c r="D2397" t="s">
        <v>501</v>
      </c>
      <c r="E2397" t="s">
        <v>8949</v>
      </c>
      <c r="F2397" t="s">
        <v>8950</v>
      </c>
      <c r="G2397" t="s">
        <v>92</v>
      </c>
      <c r="H2397" t="s">
        <v>8951</v>
      </c>
      <c r="I2397" s="110">
        <v>0</v>
      </c>
      <c r="J2397" s="110">
        <v>0</v>
      </c>
      <c r="K2397" s="110">
        <v>0</v>
      </c>
      <c r="L2397" s="110">
        <v>0</v>
      </c>
      <c r="M2397" s="110">
        <v>0</v>
      </c>
      <c r="N2397" s="110">
        <v>0</v>
      </c>
    </row>
    <row r="2398" spans="1:14" x14ac:dyDescent="0.25">
      <c r="A2398">
        <v>370053</v>
      </c>
      <c r="B2398" t="s">
        <v>5532</v>
      </c>
      <c r="C2398">
        <v>25</v>
      </c>
      <c r="D2398" t="s">
        <v>501</v>
      </c>
      <c r="E2398" t="s">
        <v>2981</v>
      </c>
      <c r="F2398" t="s">
        <v>2982</v>
      </c>
      <c r="G2398" t="s">
        <v>92</v>
      </c>
      <c r="H2398" t="s">
        <v>242</v>
      </c>
      <c r="I2398" s="110">
        <v>61871.48</v>
      </c>
      <c r="J2398" s="110">
        <v>0</v>
      </c>
      <c r="K2398" s="110">
        <v>2580.83</v>
      </c>
      <c r="L2398" s="110">
        <v>517.53</v>
      </c>
      <c r="M2398" s="110">
        <v>0</v>
      </c>
      <c r="N2398" s="110">
        <v>1023</v>
      </c>
    </row>
    <row r="2399" spans="1:14" x14ac:dyDescent="0.25">
      <c r="A2399">
        <v>370054</v>
      </c>
      <c r="B2399" t="s">
        <v>5532</v>
      </c>
      <c r="C2399">
        <v>25</v>
      </c>
      <c r="D2399" t="s">
        <v>2983</v>
      </c>
      <c r="E2399" t="s">
        <v>2984</v>
      </c>
      <c r="F2399" t="s">
        <v>2982</v>
      </c>
      <c r="G2399" t="s">
        <v>92</v>
      </c>
      <c r="H2399" t="s">
        <v>2985</v>
      </c>
      <c r="I2399" s="110">
        <v>31708.080000000002</v>
      </c>
      <c r="J2399" s="110">
        <v>0</v>
      </c>
      <c r="K2399" s="110">
        <v>1812</v>
      </c>
      <c r="L2399" s="110">
        <v>1220</v>
      </c>
      <c r="M2399" s="110">
        <v>0</v>
      </c>
      <c r="N2399" s="110">
        <v>1886</v>
      </c>
    </row>
    <row r="2400" spans="1:14" x14ac:dyDescent="0.25">
      <c r="A2400">
        <v>370055</v>
      </c>
      <c r="B2400" t="s">
        <v>5532</v>
      </c>
      <c r="C2400">
        <v>25</v>
      </c>
      <c r="D2400" t="s">
        <v>501</v>
      </c>
      <c r="E2400" t="s">
        <v>2895</v>
      </c>
      <c r="F2400" t="s">
        <v>2986</v>
      </c>
      <c r="G2400" t="s">
        <v>92</v>
      </c>
      <c r="H2400" t="s">
        <v>2987</v>
      </c>
      <c r="I2400" s="110">
        <v>125</v>
      </c>
      <c r="J2400" s="110">
        <v>0</v>
      </c>
      <c r="K2400" s="110">
        <v>0</v>
      </c>
      <c r="L2400" s="110">
        <v>0</v>
      </c>
      <c r="M2400" s="110">
        <v>147</v>
      </c>
      <c r="N2400" s="110">
        <v>240</v>
      </c>
    </row>
    <row r="2401" spans="1:14" x14ac:dyDescent="0.25">
      <c r="A2401">
        <v>370056</v>
      </c>
      <c r="B2401" t="s">
        <v>5532</v>
      </c>
      <c r="C2401">
        <v>25</v>
      </c>
      <c r="D2401" t="s">
        <v>501</v>
      </c>
      <c r="E2401" t="s">
        <v>2988</v>
      </c>
      <c r="F2401" t="s">
        <v>2989</v>
      </c>
      <c r="G2401" t="s">
        <v>92</v>
      </c>
      <c r="H2401" t="s">
        <v>243</v>
      </c>
      <c r="I2401" s="110">
        <v>500</v>
      </c>
      <c r="J2401" s="110">
        <v>0</v>
      </c>
      <c r="K2401" s="110">
        <v>1109</v>
      </c>
      <c r="L2401" s="110">
        <v>580</v>
      </c>
      <c r="M2401" s="110">
        <v>0</v>
      </c>
      <c r="N2401" s="110">
        <v>494</v>
      </c>
    </row>
    <row r="2402" spans="1:14" x14ac:dyDescent="0.25">
      <c r="A2402">
        <v>370057</v>
      </c>
      <c r="B2402" t="s">
        <v>5532</v>
      </c>
      <c r="C2402">
        <v>25</v>
      </c>
      <c r="D2402" t="s">
        <v>728</v>
      </c>
      <c r="E2402" t="s">
        <v>2990</v>
      </c>
      <c r="F2402" t="s">
        <v>2991</v>
      </c>
      <c r="G2402" t="s">
        <v>92</v>
      </c>
      <c r="H2402" t="s">
        <v>2992</v>
      </c>
      <c r="I2402" s="110">
        <v>17585</v>
      </c>
      <c r="J2402" s="110">
        <v>0</v>
      </c>
      <c r="K2402" s="110">
        <v>1617</v>
      </c>
      <c r="L2402" s="110">
        <v>510</v>
      </c>
      <c r="M2402" s="110">
        <v>10</v>
      </c>
      <c r="N2402" s="110">
        <v>1538</v>
      </c>
    </row>
    <row r="2403" spans="1:14" x14ac:dyDescent="0.25">
      <c r="A2403">
        <v>370058</v>
      </c>
      <c r="B2403" t="s">
        <v>5532</v>
      </c>
      <c r="C2403">
        <v>25</v>
      </c>
      <c r="D2403" t="s">
        <v>2993</v>
      </c>
      <c r="E2403" t="s">
        <v>2994</v>
      </c>
      <c r="F2403" t="s">
        <v>2991</v>
      </c>
      <c r="G2403" t="s">
        <v>92</v>
      </c>
      <c r="H2403" t="s">
        <v>2995</v>
      </c>
      <c r="I2403" s="110">
        <v>270</v>
      </c>
      <c r="J2403" s="110">
        <v>0</v>
      </c>
      <c r="K2403" s="110">
        <v>394</v>
      </c>
      <c r="L2403" s="110">
        <v>200</v>
      </c>
      <c r="M2403" s="110">
        <v>507</v>
      </c>
      <c r="N2403" s="110">
        <v>223</v>
      </c>
    </row>
    <row r="2404" spans="1:14" x14ac:dyDescent="0.25">
      <c r="A2404">
        <v>370059</v>
      </c>
      <c r="B2404" t="s">
        <v>5532</v>
      </c>
      <c r="C2404">
        <v>25</v>
      </c>
      <c r="D2404" t="s">
        <v>697</v>
      </c>
      <c r="E2404" t="s">
        <v>2996</v>
      </c>
      <c r="F2404" t="s">
        <v>2991</v>
      </c>
      <c r="G2404" t="s">
        <v>92</v>
      </c>
      <c r="H2404" t="s">
        <v>240</v>
      </c>
      <c r="I2404" s="110">
        <v>0</v>
      </c>
      <c r="J2404" s="110">
        <v>0</v>
      </c>
      <c r="K2404" s="110">
        <v>229</v>
      </c>
      <c r="L2404" s="110">
        <v>144</v>
      </c>
      <c r="M2404" s="110">
        <v>0</v>
      </c>
      <c r="N2404" s="110">
        <v>149</v>
      </c>
    </row>
    <row r="2405" spans="1:14" x14ac:dyDescent="0.25">
      <c r="A2405">
        <v>370061</v>
      </c>
      <c r="B2405" t="s">
        <v>5532</v>
      </c>
      <c r="C2405">
        <v>925</v>
      </c>
      <c r="D2405" t="s">
        <v>728</v>
      </c>
      <c r="E2405" t="s">
        <v>2997</v>
      </c>
      <c r="F2405" t="s">
        <v>2998</v>
      </c>
      <c r="G2405" t="s">
        <v>92</v>
      </c>
      <c r="H2405" t="s">
        <v>2999</v>
      </c>
      <c r="I2405" s="110">
        <v>1515</v>
      </c>
      <c r="J2405" s="110">
        <v>0</v>
      </c>
      <c r="K2405" s="110">
        <v>50</v>
      </c>
      <c r="L2405" s="110">
        <v>0</v>
      </c>
      <c r="M2405" s="110">
        <v>0</v>
      </c>
      <c r="N2405" s="110">
        <v>50</v>
      </c>
    </row>
    <row r="2406" spans="1:14" x14ac:dyDescent="0.25">
      <c r="A2406">
        <v>370062</v>
      </c>
      <c r="B2406" t="s">
        <v>5532</v>
      </c>
      <c r="C2406">
        <v>25</v>
      </c>
      <c r="D2406" t="s">
        <v>501</v>
      </c>
      <c r="E2406" t="s">
        <v>8952</v>
      </c>
      <c r="F2406" t="s">
        <v>758</v>
      </c>
      <c r="G2406" t="s">
        <v>92</v>
      </c>
      <c r="H2406" t="s">
        <v>8953</v>
      </c>
      <c r="I2406" s="110">
        <v>0</v>
      </c>
      <c r="J2406" s="110">
        <v>0</v>
      </c>
      <c r="K2406" s="110">
        <v>0</v>
      </c>
      <c r="L2406" s="110">
        <v>0</v>
      </c>
      <c r="M2406" s="110">
        <v>0</v>
      </c>
      <c r="N2406" s="110">
        <v>0</v>
      </c>
    </row>
    <row r="2407" spans="1:14" x14ac:dyDescent="0.25">
      <c r="A2407">
        <v>370064</v>
      </c>
      <c r="B2407" t="s">
        <v>5532</v>
      </c>
      <c r="C2407">
        <v>25</v>
      </c>
      <c r="D2407" t="s">
        <v>501</v>
      </c>
      <c r="E2407" t="s">
        <v>3000</v>
      </c>
      <c r="F2407" t="s">
        <v>3001</v>
      </c>
      <c r="G2407" t="s">
        <v>92</v>
      </c>
      <c r="H2407" t="s">
        <v>3002</v>
      </c>
      <c r="I2407" s="110">
        <v>0</v>
      </c>
      <c r="J2407" s="110">
        <v>0</v>
      </c>
      <c r="K2407" s="110">
        <v>0</v>
      </c>
      <c r="L2407" s="110">
        <v>245</v>
      </c>
      <c r="M2407" s="110">
        <v>0</v>
      </c>
      <c r="N2407" s="110">
        <v>265</v>
      </c>
    </row>
    <row r="2408" spans="1:14" x14ac:dyDescent="0.25">
      <c r="A2408">
        <v>370065</v>
      </c>
      <c r="B2408" t="s">
        <v>5532</v>
      </c>
      <c r="C2408">
        <v>25</v>
      </c>
      <c r="D2408" t="s">
        <v>3003</v>
      </c>
      <c r="E2408" t="s">
        <v>3004</v>
      </c>
      <c r="F2408" t="s">
        <v>3005</v>
      </c>
      <c r="G2408" t="s">
        <v>92</v>
      </c>
      <c r="H2408" t="s">
        <v>3006</v>
      </c>
      <c r="I2408" s="110">
        <v>100</v>
      </c>
      <c r="J2408" s="110">
        <v>0</v>
      </c>
      <c r="K2408" s="110">
        <v>0</v>
      </c>
      <c r="L2408" s="110">
        <v>0</v>
      </c>
      <c r="M2408" s="110">
        <v>0</v>
      </c>
      <c r="N2408" s="110">
        <v>0</v>
      </c>
    </row>
    <row r="2409" spans="1:14" x14ac:dyDescent="0.25">
      <c r="A2409">
        <v>370066</v>
      </c>
      <c r="B2409" t="s">
        <v>5532</v>
      </c>
      <c r="C2409">
        <v>25</v>
      </c>
      <c r="D2409" t="s">
        <v>501</v>
      </c>
      <c r="E2409" t="s">
        <v>3007</v>
      </c>
      <c r="F2409" t="s">
        <v>3008</v>
      </c>
      <c r="G2409" t="s">
        <v>92</v>
      </c>
      <c r="H2409" t="s">
        <v>3009</v>
      </c>
      <c r="I2409" s="110">
        <v>0</v>
      </c>
      <c r="J2409" s="110">
        <v>0</v>
      </c>
      <c r="K2409" s="110">
        <v>1000</v>
      </c>
      <c r="L2409" s="110">
        <v>0</v>
      </c>
      <c r="M2409" s="110">
        <v>0</v>
      </c>
      <c r="N2409" s="110">
        <v>0</v>
      </c>
    </row>
    <row r="2410" spans="1:14" x14ac:dyDescent="0.25">
      <c r="A2410">
        <v>370068</v>
      </c>
      <c r="B2410" t="s">
        <v>5532</v>
      </c>
      <c r="C2410">
        <v>25</v>
      </c>
      <c r="D2410" t="s">
        <v>501</v>
      </c>
      <c r="E2410" t="s">
        <v>3010</v>
      </c>
      <c r="F2410" t="s">
        <v>3011</v>
      </c>
      <c r="G2410" t="s">
        <v>92</v>
      </c>
      <c r="H2410" t="s">
        <v>3012</v>
      </c>
      <c r="I2410" s="110">
        <v>10000</v>
      </c>
      <c r="J2410" s="110">
        <v>86.04</v>
      </c>
      <c r="K2410" s="110">
        <v>941</v>
      </c>
      <c r="L2410" s="110">
        <v>637</v>
      </c>
      <c r="M2410" s="110">
        <v>0</v>
      </c>
      <c r="N2410" s="110">
        <v>1777</v>
      </c>
    </row>
    <row r="2411" spans="1:14" x14ac:dyDescent="0.25">
      <c r="A2411">
        <v>370069</v>
      </c>
      <c r="B2411" t="s">
        <v>5536</v>
      </c>
      <c r="C2411">
        <v>30</v>
      </c>
      <c r="D2411" t="s">
        <v>501</v>
      </c>
      <c r="E2411" t="s">
        <v>8954</v>
      </c>
      <c r="F2411" t="s">
        <v>8955</v>
      </c>
      <c r="G2411" t="s">
        <v>92</v>
      </c>
      <c r="H2411" t="s">
        <v>8956</v>
      </c>
      <c r="I2411" s="110">
        <v>0</v>
      </c>
      <c r="J2411" s="110">
        <v>0</v>
      </c>
      <c r="K2411" s="110">
        <v>0</v>
      </c>
      <c r="L2411" s="110">
        <v>0</v>
      </c>
      <c r="M2411" s="110">
        <v>0</v>
      </c>
      <c r="N2411" s="110">
        <v>0</v>
      </c>
    </row>
    <row r="2412" spans="1:14" x14ac:dyDescent="0.25">
      <c r="A2412">
        <v>370070</v>
      </c>
      <c r="B2412" t="s">
        <v>5536</v>
      </c>
      <c r="C2412">
        <v>30</v>
      </c>
      <c r="D2412" t="s">
        <v>8957</v>
      </c>
      <c r="E2412" t="s">
        <v>8958</v>
      </c>
      <c r="F2412" t="s">
        <v>8955</v>
      </c>
      <c r="G2412" t="s">
        <v>92</v>
      </c>
      <c r="H2412" t="s">
        <v>8959</v>
      </c>
      <c r="I2412" s="110">
        <v>0</v>
      </c>
      <c r="J2412" s="110">
        <v>0</v>
      </c>
      <c r="K2412" s="110">
        <v>0</v>
      </c>
      <c r="L2412" s="110">
        <v>0</v>
      </c>
      <c r="M2412" s="110">
        <v>0</v>
      </c>
      <c r="N2412" s="110">
        <v>0</v>
      </c>
    </row>
    <row r="2413" spans="1:14" x14ac:dyDescent="0.25">
      <c r="A2413">
        <v>370071</v>
      </c>
      <c r="B2413" t="s">
        <v>5532</v>
      </c>
      <c r="C2413">
        <v>25</v>
      </c>
      <c r="D2413" t="s">
        <v>501</v>
      </c>
      <c r="E2413" t="s">
        <v>3013</v>
      </c>
      <c r="F2413" t="s">
        <v>3014</v>
      </c>
      <c r="G2413" t="s">
        <v>92</v>
      </c>
      <c r="H2413" t="s">
        <v>412</v>
      </c>
      <c r="I2413" s="110">
        <v>3186</v>
      </c>
      <c r="J2413" s="110">
        <v>0</v>
      </c>
      <c r="K2413" s="110">
        <v>100</v>
      </c>
      <c r="L2413" s="110">
        <v>0</v>
      </c>
      <c r="M2413" s="110">
        <v>0</v>
      </c>
      <c r="N2413" s="110">
        <v>0</v>
      </c>
    </row>
    <row r="2414" spans="1:14" x14ac:dyDescent="0.25">
      <c r="A2414">
        <v>370072</v>
      </c>
      <c r="B2414" t="s">
        <v>5532</v>
      </c>
      <c r="C2414">
        <v>25</v>
      </c>
      <c r="D2414" t="s">
        <v>501</v>
      </c>
      <c r="E2414" t="s">
        <v>3904</v>
      </c>
      <c r="F2414" t="s">
        <v>8960</v>
      </c>
      <c r="G2414" t="s">
        <v>92</v>
      </c>
      <c r="H2414" t="s">
        <v>8961</v>
      </c>
      <c r="I2414" s="110">
        <v>0</v>
      </c>
      <c r="J2414" s="110">
        <v>0</v>
      </c>
      <c r="K2414" s="110">
        <v>0</v>
      </c>
      <c r="L2414" s="110">
        <v>0</v>
      </c>
      <c r="M2414" s="110">
        <v>0</v>
      </c>
      <c r="N2414" s="110">
        <v>0</v>
      </c>
    </row>
    <row r="2415" spans="1:14" x14ac:dyDescent="0.25">
      <c r="A2415">
        <v>370073</v>
      </c>
      <c r="B2415" t="s">
        <v>5532</v>
      </c>
      <c r="C2415">
        <v>25</v>
      </c>
      <c r="D2415" t="s">
        <v>501</v>
      </c>
      <c r="E2415" t="s">
        <v>3239</v>
      </c>
      <c r="F2415" t="s">
        <v>8962</v>
      </c>
      <c r="G2415" t="s">
        <v>92</v>
      </c>
      <c r="H2415" t="s">
        <v>8963</v>
      </c>
      <c r="I2415" s="110">
        <v>0</v>
      </c>
      <c r="J2415" s="110">
        <v>0</v>
      </c>
      <c r="K2415" s="110">
        <v>0</v>
      </c>
      <c r="L2415" s="110">
        <v>0</v>
      </c>
      <c r="M2415" s="110">
        <v>0</v>
      </c>
      <c r="N2415" s="110">
        <v>0</v>
      </c>
    </row>
    <row r="2416" spans="1:14" x14ac:dyDescent="0.25">
      <c r="A2416">
        <v>370075</v>
      </c>
      <c r="B2416" t="s">
        <v>5532</v>
      </c>
      <c r="C2416">
        <v>25</v>
      </c>
      <c r="D2416" t="s">
        <v>501</v>
      </c>
      <c r="E2416" t="s">
        <v>3015</v>
      </c>
      <c r="F2416" t="s">
        <v>3016</v>
      </c>
      <c r="G2416" t="s">
        <v>92</v>
      </c>
      <c r="H2416" t="s">
        <v>3017</v>
      </c>
      <c r="I2416" s="110">
        <v>1622.79</v>
      </c>
      <c r="J2416" s="110">
        <v>0</v>
      </c>
      <c r="K2416" s="110">
        <v>0</v>
      </c>
      <c r="L2416" s="110">
        <v>392</v>
      </c>
      <c r="M2416" s="110">
        <v>0</v>
      </c>
      <c r="N2416" s="110">
        <v>0</v>
      </c>
    </row>
    <row r="2417" spans="1:14" x14ac:dyDescent="0.25">
      <c r="A2417">
        <v>370076</v>
      </c>
      <c r="B2417" t="s">
        <v>5532</v>
      </c>
      <c r="C2417">
        <v>25</v>
      </c>
      <c r="D2417" t="s">
        <v>501</v>
      </c>
      <c r="E2417" t="s">
        <v>3018</v>
      </c>
      <c r="F2417" t="s">
        <v>3019</v>
      </c>
      <c r="G2417" t="s">
        <v>92</v>
      </c>
      <c r="H2417" t="s">
        <v>3020</v>
      </c>
      <c r="I2417" s="110">
        <v>0</v>
      </c>
      <c r="J2417" s="110">
        <v>0</v>
      </c>
      <c r="K2417" s="110">
        <v>70</v>
      </c>
      <c r="L2417" s="110">
        <v>0</v>
      </c>
      <c r="M2417" s="110">
        <v>0</v>
      </c>
      <c r="N2417" s="110">
        <v>0</v>
      </c>
    </row>
    <row r="2418" spans="1:14" x14ac:dyDescent="0.25">
      <c r="A2418">
        <v>370077</v>
      </c>
      <c r="B2418" t="s">
        <v>5532</v>
      </c>
      <c r="C2418">
        <v>25</v>
      </c>
      <c r="D2418" t="s">
        <v>501</v>
      </c>
      <c r="E2418" t="s">
        <v>3021</v>
      </c>
      <c r="F2418" t="s">
        <v>3022</v>
      </c>
      <c r="G2418" t="s">
        <v>92</v>
      </c>
      <c r="H2418" t="s">
        <v>245</v>
      </c>
      <c r="I2418" s="110">
        <v>8624.44</v>
      </c>
      <c r="J2418" s="110">
        <v>0</v>
      </c>
      <c r="K2418" s="110">
        <v>0</v>
      </c>
      <c r="L2418" s="110">
        <v>0</v>
      </c>
      <c r="M2418" s="110">
        <v>0</v>
      </c>
      <c r="N2418" s="110">
        <v>0</v>
      </c>
    </row>
    <row r="2419" spans="1:14" x14ac:dyDescent="0.25">
      <c r="A2419">
        <v>370079</v>
      </c>
      <c r="B2419" t="s">
        <v>5532</v>
      </c>
      <c r="C2419">
        <v>25</v>
      </c>
      <c r="D2419" t="s">
        <v>501</v>
      </c>
      <c r="E2419" t="s">
        <v>3023</v>
      </c>
      <c r="F2419" t="s">
        <v>3024</v>
      </c>
      <c r="G2419" t="s">
        <v>92</v>
      </c>
      <c r="H2419" t="s">
        <v>3025</v>
      </c>
      <c r="I2419" s="110">
        <v>0</v>
      </c>
      <c r="J2419" s="110">
        <v>0</v>
      </c>
      <c r="K2419" s="110">
        <v>0</v>
      </c>
      <c r="L2419" s="110">
        <v>0</v>
      </c>
      <c r="M2419" s="110">
        <v>45</v>
      </c>
      <c r="N2419" s="110">
        <v>210</v>
      </c>
    </row>
    <row r="2420" spans="1:14" x14ac:dyDescent="0.25">
      <c r="A2420">
        <v>370080</v>
      </c>
      <c r="B2420" t="s">
        <v>5536</v>
      </c>
      <c r="C2420">
        <v>30</v>
      </c>
      <c r="D2420" t="s">
        <v>501</v>
      </c>
      <c r="E2420" t="s">
        <v>987</v>
      </c>
      <c r="F2420" t="s">
        <v>8964</v>
      </c>
      <c r="G2420" t="s">
        <v>92</v>
      </c>
      <c r="H2420" t="s">
        <v>8965</v>
      </c>
      <c r="I2420" s="110">
        <v>0</v>
      </c>
      <c r="J2420" s="110">
        <v>0</v>
      </c>
      <c r="K2420" s="110">
        <v>0</v>
      </c>
      <c r="L2420" s="110">
        <v>0</v>
      </c>
      <c r="M2420" s="110">
        <v>0</v>
      </c>
      <c r="N2420" s="110">
        <v>0</v>
      </c>
    </row>
    <row r="2421" spans="1:14" x14ac:dyDescent="0.25">
      <c r="A2421">
        <v>370081</v>
      </c>
      <c r="B2421" t="s">
        <v>5532</v>
      </c>
      <c r="C2421">
        <v>25</v>
      </c>
      <c r="D2421" t="s">
        <v>501</v>
      </c>
      <c r="E2421" t="s">
        <v>3026</v>
      </c>
      <c r="F2421" t="s">
        <v>3027</v>
      </c>
      <c r="G2421" t="s">
        <v>92</v>
      </c>
      <c r="H2421" t="s">
        <v>3028</v>
      </c>
      <c r="I2421" s="110">
        <v>0</v>
      </c>
      <c r="J2421" s="110">
        <v>0</v>
      </c>
      <c r="K2421" s="110">
        <v>271</v>
      </c>
      <c r="L2421" s="110">
        <v>210</v>
      </c>
      <c r="M2421" s="110">
        <v>480</v>
      </c>
      <c r="N2421" s="110">
        <v>210</v>
      </c>
    </row>
    <row r="2422" spans="1:14" x14ac:dyDescent="0.25">
      <c r="A2422">
        <v>370082</v>
      </c>
      <c r="B2422" t="s">
        <v>5532</v>
      </c>
      <c r="C2422">
        <v>25</v>
      </c>
      <c r="D2422" t="s">
        <v>8966</v>
      </c>
      <c r="E2422" t="s">
        <v>8967</v>
      </c>
      <c r="F2422" t="s">
        <v>8968</v>
      </c>
      <c r="G2422" t="s">
        <v>92</v>
      </c>
      <c r="H2422" t="s">
        <v>8969</v>
      </c>
      <c r="I2422" s="110">
        <v>0</v>
      </c>
      <c r="J2422" s="110">
        <v>0</v>
      </c>
      <c r="K2422" s="110">
        <v>0</v>
      </c>
      <c r="L2422" s="110">
        <v>0</v>
      </c>
      <c r="M2422" s="110">
        <v>0</v>
      </c>
      <c r="N2422" s="110">
        <v>0</v>
      </c>
    </row>
    <row r="2423" spans="1:14" x14ac:dyDescent="0.25">
      <c r="A2423">
        <v>370084</v>
      </c>
      <c r="B2423" t="s">
        <v>5532</v>
      </c>
      <c r="C2423">
        <v>25</v>
      </c>
      <c r="D2423" t="s">
        <v>501</v>
      </c>
      <c r="E2423" t="s">
        <v>8970</v>
      </c>
      <c r="F2423" t="s">
        <v>8971</v>
      </c>
      <c r="G2423" t="s">
        <v>92</v>
      </c>
      <c r="H2423" t="s">
        <v>8972</v>
      </c>
      <c r="I2423" s="110">
        <v>0</v>
      </c>
      <c r="J2423" s="110">
        <v>0</v>
      </c>
      <c r="K2423" s="110">
        <v>0</v>
      </c>
      <c r="L2423" s="110">
        <v>0</v>
      </c>
      <c r="M2423" s="110">
        <v>0</v>
      </c>
      <c r="N2423" s="110">
        <v>0</v>
      </c>
    </row>
    <row r="2424" spans="1:14" x14ac:dyDescent="0.25">
      <c r="A2424">
        <v>370086</v>
      </c>
      <c r="B2424" t="s">
        <v>5532</v>
      </c>
      <c r="C2424">
        <v>25</v>
      </c>
      <c r="D2424" t="s">
        <v>501</v>
      </c>
      <c r="E2424" t="s">
        <v>3029</v>
      </c>
      <c r="F2424" t="s">
        <v>3030</v>
      </c>
      <c r="G2424" t="s">
        <v>92</v>
      </c>
      <c r="H2424" t="s">
        <v>3031</v>
      </c>
      <c r="I2424" s="110">
        <v>1871.6</v>
      </c>
      <c r="J2424" s="110">
        <v>0</v>
      </c>
      <c r="K2424" s="110">
        <v>0</v>
      </c>
      <c r="L2424" s="110">
        <v>0</v>
      </c>
      <c r="M2424" s="110">
        <v>0</v>
      </c>
      <c r="N2424" s="110">
        <v>0</v>
      </c>
    </row>
    <row r="2425" spans="1:14" x14ac:dyDescent="0.25">
      <c r="A2425">
        <v>370089</v>
      </c>
      <c r="B2425" t="s">
        <v>5532</v>
      </c>
      <c r="C2425">
        <v>25</v>
      </c>
      <c r="D2425" t="s">
        <v>501</v>
      </c>
      <c r="E2425" t="s">
        <v>3032</v>
      </c>
      <c r="F2425" t="s">
        <v>3033</v>
      </c>
      <c r="G2425" t="s">
        <v>92</v>
      </c>
      <c r="H2425" t="s">
        <v>3034</v>
      </c>
      <c r="I2425" s="110">
        <v>4950</v>
      </c>
      <c r="J2425" s="110">
        <v>0</v>
      </c>
      <c r="K2425" s="110">
        <v>360</v>
      </c>
      <c r="L2425" s="110">
        <v>340</v>
      </c>
      <c r="M2425" s="110">
        <v>0</v>
      </c>
      <c r="N2425" s="110">
        <v>50</v>
      </c>
    </row>
    <row r="2426" spans="1:14" x14ac:dyDescent="0.25">
      <c r="A2426">
        <v>50403</v>
      </c>
      <c r="B2426" t="s">
        <v>5529</v>
      </c>
      <c r="C2426">
        <v>4</v>
      </c>
      <c r="D2426" t="s">
        <v>7838</v>
      </c>
      <c r="E2426" t="s">
        <v>5040</v>
      </c>
      <c r="F2426" t="s">
        <v>5041</v>
      </c>
      <c r="G2426" t="s">
        <v>1921</v>
      </c>
      <c r="H2426" t="s">
        <v>8973</v>
      </c>
      <c r="I2426" s="110">
        <v>0</v>
      </c>
      <c r="J2426" s="110">
        <v>0</v>
      </c>
      <c r="K2426" s="110">
        <v>0</v>
      </c>
      <c r="L2426" s="110">
        <v>0</v>
      </c>
      <c r="M2426" s="110">
        <v>0</v>
      </c>
      <c r="N2426" s="110">
        <v>0</v>
      </c>
    </row>
    <row r="2427" spans="1:14" x14ac:dyDescent="0.25">
      <c r="A2427">
        <v>370094</v>
      </c>
      <c r="B2427" t="s">
        <v>5532</v>
      </c>
      <c r="C2427">
        <v>25</v>
      </c>
      <c r="D2427" t="s">
        <v>3035</v>
      </c>
      <c r="E2427" t="s">
        <v>3036</v>
      </c>
      <c r="F2427" t="s">
        <v>3037</v>
      </c>
      <c r="G2427" t="s">
        <v>92</v>
      </c>
      <c r="H2427" t="s">
        <v>246</v>
      </c>
      <c r="I2427" s="110">
        <v>120</v>
      </c>
      <c r="J2427" s="110">
        <v>0</v>
      </c>
      <c r="K2427" s="110">
        <v>66</v>
      </c>
      <c r="L2427" s="110">
        <v>0</v>
      </c>
      <c r="M2427" s="110">
        <v>76</v>
      </c>
      <c r="N2427" s="110">
        <v>0</v>
      </c>
    </row>
    <row r="2428" spans="1:14" x14ac:dyDescent="0.25">
      <c r="A2428">
        <v>370095</v>
      </c>
      <c r="B2428" t="s">
        <v>5532</v>
      </c>
      <c r="C2428">
        <v>25</v>
      </c>
      <c r="D2428" t="s">
        <v>501</v>
      </c>
      <c r="E2428" t="s">
        <v>3038</v>
      </c>
      <c r="F2428" t="s">
        <v>3037</v>
      </c>
      <c r="G2428" t="s">
        <v>92</v>
      </c>
      <c r="H2428" t="s">
        <v>247</v>
      </c>
      <c r="I2428" s="110">
        <v>3666.63</v>
      </c>
      <c r="J2428" s="110">
        <v>0</v>
      </c>
      <c r="K2428" s="110">
        <v>151.4</v>
      </c>
      <c r="L2428" s="110">
        <v>197</v>
      </c>
      <c r="M2428" s="110">
        <v>0</v>
      </c>
      <c r="N2428" s="110">
        <v>130</v>
      </c>
    </row>
    <row r="2429" spans="1:14" x14ac:dyDescent="0.25">
      <c r="A2429">
        <v>370096</v>
      </c>
      <c r="B2429" t="s">
        <v>5532</v>
      </c>
      <c r="C2429">
        <v>25</v>
      </c>
      <c r="D2429" t="s">
        <v>8974</v>
      </c>
      <c r="E2429" t="s">
        <v>8975</v>
      </c>
      <c r="F2429" t="s">
        <v>3037</v>
      </c>
      <c r="G2429" t="s">
        <v>92</v>
      </c>
      <c r="H2429" t="s">
        <v>8976</v>
      </c>
      <c r="I2429" s="110">
        <v>0</v>
      </c>
      <c r="J2429" s="110">
        <v>0</v>
      </c>
      <c r="K2429" s="110">
        <v>0</v>
      </c>
      <c r="L2429" s="110">
        <v>0</v>
      </c>
      <c r="M2429" s="110">
        <v>0</v>
      </c>
      <c r="N2429" s="110">
        <v>0</v>
      </c>
    </row>
    <row r="2430" spans="1:14" x14ac:dyDescent="0.25">
      <c r="A2430">
        <v>370097</v>
      </c>
      <c r="B2430" t="s">
        <v>5532</v>
      </c>
      <c r="C2430">
        <v>25</v>
      </c>
      <c r="D2430" t="s">
        <v>501</v>
      </c>
      <c r="E2430" t="s">
        <v>3039</v>
      </c>
      <c r="F2430" t="s">
        <v>3040</v>
      </c>
      <c r="G2430" t="s">
        <v>92</v>
      </c>
      <c r="H2430" t="s">
        <v>3041</v>
      </c>
      <c r="I2430" s="110">
        <v>0</v>
      </c>
      <c r="J2430" s="110">
        <v>0</v>
      </c>
      <c r="K2430" s="110">
        <v>134</v>
      </c>
      <c r="L2430" s="110">
        <v>35</v>
      </c>
      <c r="M2430" s="110">
        <v>0</v>
      </c>
      <c r="N2430" s="110">
        <v>0</v>
      </c>
    </row>
    <row r="2431" spans="1:14" x14ac:dyDescent="0.25">
      <c r="A2431">
        <v>370098</v>
      </c>
      <c r="B2431" t="s">
        <v>5532</v>
      </c>
      <c r="C2431">
        <v>25</v>
      </c>
      <c r="D2431" t="s">
        <v>501</v>
      </c>
      <c r="E2431" t="s">
        <v>864</v>
      </c>
      <c r="F2431" t="s">
        <v>3042</v>
      </c>
      <c r="G2431" t="s">
        <v>92</v>
      </c>
      <c r="H2431" t="s">
        <v>3043</v>
      </c>
      <c r="I2431" s="110">
        <v>1500</v>
      </c>
      <c r="J2431" s="110">
        <v>0</v>
      </c>
      <c r="K2431" s="110">
        <v>0</v>
      </c>
      <c r="L2431" s="110">
        <v>0</v>
      </c>
      <c r="M2431" s="110">
        <v>0</v>
      </c>
      <c r="N2431" s="110">
        <v>0</v>
      </c>
    </row>
    <row r="2432" spans="1:14" x14ac:dyDescent="0.25">
      <c r="A2432">
        <v>370101</v>
      </c>
      <c r="B2432" t="s">
        <v>5532</v>
      </c>
      <c r="C2432">
        <v>25</v>
      </c>
      <c r="D2432" t="s">
        <v>501</v>
      </c>
      <c r="E2432" t="s">
        <v>7552</v>
      </c>
      <c r="F2432" t="s">
        <v>8977</v>
      </c>
      <c r="G2432" t="s">
        <v>92</v>
      </c>
      <c r="H2432" t="s">
        <v>8978</v>
      </c>
      <c r="I2432" s="110">
        <v>0</v>
      </c>
      <c r="J2432" s="110">
        <v>0</v>
      </c>
      <c r="K2432" s="110">
        <v>0</v>
      </c>
      <c r="L2432" s="110">
        <v>0</v>
      </c>
      <c r="M2432" s="110">
        <v>0</v>
      </c>
      <c r="N2432" s="110">
        <v>0</v>
      </c>
    </row>
    <row r="2433" spans="1:14" x14ac:dyDescent="0.25">
      <c r="A2433">
        <v>370102</v>
      </c>
      <c r="B2433" t="s">
        <v>5532</v>
      </c>
      <c r="C2433">
        <v>25</v>
      </c>
      <c r="D2433" t="s">
        <v>501</v>
      </c>
      <c r="E2433" t="s">
        <v>8979</v>
      </c>
      <c r="F2433" t="s">
        <v>5466</v>
      </c>
      <c r="G2433" t="s">
        <v>92</v>
      </c>
      <c r="H2433" t="s">
        <v>8980</v>
      </c>
      <c r="I2433" s="110">
        <v>0</v>
      </c>
      <c r="J2433" s="110">
        <v>0</v>
      </c>
      <c r="K2433" s="110">
        <v>0</v>
      </c>
      <c r="L2433" s="110">
        <v>0</v>
      </c>
      <c r="M2433" s="110">
        <v>0</v>
      </c>
      <c r="N2433" s="110">
        <v>0</v>
      </c>
    </row>
    <row r="2434" spans="1:14" x14ac:dyDescent="0.25">
      <c r="A2434">
        <v>370103</v>
      </c>
      <c r="B2434" t="s">
        <v>5532</v>
      </c>
      <c r="C2434">
        <v>25</v>
      </c>
      <c r="D2434" t="s">
        <v>8981</v>
      </c>
      <c r="E2434" t="s">
        <v>8982</v>
      </c>
      <c r="F2434" t="s">
        <v>8983</v>
      </c>
      <c r="G2434" t="s">
        <v>92</v>
      </c>
      <c r="H2434" t="s">
        <v>8984</v>
      </c>
      <c r="I2434" s="110">
        <v>200</v>
      </c>
      <c r="J2434" s="110">
        <v>0</v>
      </c>
      <c r="K2434" s="110">
        <v>50</v>
      </c>
      <c r="L2434" s="110">
        <v>50</v>
      </c>
      <c r="M2434" s="110">
        <v>50</v>
      </c>
      <c r="N2434" s="110">
        <v>50</v>
      </c>
    </row>
    <row r="2435" spans="1:14" x14ac:dyDescent="0.25">
      <c r="A2435">
        <v>370107</v>
      </c>
      <c r="B2435" t="s">
        <v>5532</v>
      </c>
      <c r="C2435">
        <v>25</v>
      </c>
      <c r="D2435" t="s">
        <v>990</v>
      </c>
      <c r="E2435" t="s">
        <v>3044</v>
      </c>
      <c r="F2435" t="s">
        <v>3045</v>
      </c>
      <c r="G2435" t="s">
        <v>92</v>
      </c>
      <c r="H2435" t="s">
        <v>3046</v>
      </c>
      <c r="I2435" s="110">
        <v>0</v>
      </c>
      <c r="J2435" s="110">
        <v>0</v>
      </c>
      <c r="K2435" s="110">
        <v>205</v>
      </c>
      <c r="L2435" s="110">
        <v>200</v>
      </c>
      <c r="M2435" s="110">
        <v>200</v>
      </c>
      <c r="N2435" s="110">
        <v>200</v>
      </c>
    </row>
    <row r="2436" spans="1:14" x14ac:dyDescent="0.25">
      <c r="A2436">
        <v>370108</v>
      </c>
      <c r="B2436" t="s">
        <v>5532</v>
      </c>
      <c r="C2436">
        <v>25</v>
      </c>
      <c r="D2436" t="s">
        <v>501</v>
      </c>
      <c r="E2436" t="s">
        <v>3047</v>
      </c>
      <c r="F2436" t="s">
        <v>3048</v>
      </c>
      <c r="G2436" t="s">
        <v>92</v>
      </c>
      <c r="H2436" t="s">
        <v>3049</v>
      </c>
      <c r="I2436" s="110">
        <v>16259.21</v>
      </c>
      <c r="J2436" s="110">
        <v>0</v>
      </c>
      <c r="K2436" s="110">
        <v>0</v>
      </c>
      <c r="L2436" s="110">
        <v>0</v>
      </c>
      <c r="M2436" s="110">
        <v>0</v>
      </c>
      <c r="N2436" s="110">
        <v>45</v>
      </c>
    </row>
    <row r="2437" spans="1:14" x14ac:dyDescent="0.25">
      <c r="A2437">
        <v>370109</v>
      </c>
      <c r="B2437" t="s">
        <v>5532</v>
      </c>
      <c r="C2437">
        <v>25</v>
      </c>
      <c r="D2437" t="s">
        <v>501</v>
      </c>
      <c r="E2437" t="s">
        <v>2934</v>
      </c>
      <c r="F2437" t="s">
        <v>3050</v>
      </c>
      <c r="G2437" t="s">
        <v>92</v>
      </c>
      <c r="H2437" t="s">
        <v>3051</v>
      </c>
      <c r="I2437" s="110">
        <v>500</v>
      </c>
      <c r="J2437" s="110">
        <v>0</v>
      </c>
      <c r="K2437" s="110">
        <v>840</v>
      </c>
      <c r="L2437" s="110">
        <v>0</v>
      </c>
      <c r="M2437" s="110">
        <v>0</v>
      </c>
      <c r="N2437" s="110">
        <v>0</v>
      </c>
    </row>
    <row r="2438" spans="1:14" x14ac:dyDescent="0.25">
      <c r="A2438">
        <v>370110</v>
      </c>
      <c r="B2438" t="s">
        <v>5532</v>
      </c>
      <c r="C2438">
        <v>25</v>
      </c>
      <c r="D2438" t="s">
        <v>3052</v>
      </c>
      <c r="E2438" t="s">
        <v>3053</v>
      </c>
      <c r="F2438" t="s">
        <v>3054</v>
      </c>
      <c r="G2438" t="s">
        <v>92</v>
      </c>
      <c r="H2438" t="s">
        <v>3055</v>
      </c>
      <c r="I2438" s="110">
        <v>1300.99</v>
      </c>
      <c r="J2438" s="110">
        <v>0</v>
      </c>
      <c r="K2438" s="110">
        <v>0</v>
      </c>
      <c r="L2438" s="110">
        <v>0</v>
      </c>
      <c r="M2438" s="110">
        <v>0</v>
      </c>
      <c r="N2438" s="110">
        <v>0</v>
      </c>
    </row>
    <row r="2439" spans="1:14" x14ac:dyDescent="0.25">
      <c r="A2439">
        <v>370111</v>
      </c>
      <c r="B2439" t="s">
        <v>5532</v>
      </c>
      <c r="C2439">
        <v>25</v>
      </c>
      <c r="D2439" t="s">
        <v>8985</v>
      </c>
      <c r="E2439" t="s">
        <v>8986</v>
      </c>
      <c r="F2439" t="s">
        <v>8987</v>
      </c>
      <c r="G2439" t="s">
        <v>92</v>
      </c>
      <c r="H2439" t="s">
        <v>8988</v>
      </c>
      <c r="I2439" s="110">
        <v>0</v>
      </c>
      <c r="J2439" s="110">
        <v>0</v>
      </c>
      <c r="K2439" s="110">
        <v>0</v>
      </c>
      <c r="L2439" s="110">
        <v>0</v>
      </c>
      <c r="M2439" s="110">
        <v>0</v>
      </c>
      <c r="N2439" s="110">
        <v>0</v>
      </c>
    </row>
    <row r="2440" spans="1:14" x14ac:dyDescent="0.25">
      <c r="A2440">
        <v>370114</v>
      </c>
      <c r="B2440" t="s">
        <v>5532</v>
      </c>
      <c r="C2440">
        <v>25</v>
      </c>
      <c r="D2440" t="s">
        <v>867</v>
      </c>
      <c r="E2440" t="s">
        <v>8989</v>
      </c>
      <c r="F2440" t="s">
        <v>3150</v>
      </c>
      <c r="G2440" t="s">
        <v>92</v>
      </c>
      <c r="H2440" t="s">
        <v>8990</v>
      </c>
      <c r="I2440" s="110">
        <v>0</v>
      </c>
      <c r="J2440" s="110">
        <v>0</v>
      </c>
      <c r="K2440" s="110">
        <v>0</v>
      </c>
      <c r="L2440" s="110">
        <v>0</v>
      </c>
      <c r="M2440" s="110">
        <v>0</v>
      </c>
      <c r="N2440" s="110">
        <v>0</v>
      </c>
    </row>
    <row r="2441" spans="1:14" x14ac:dyDescent="0.25">
      <c r="A2441">
        <v>370115</v>
      </c>
      <c r="B2441" t="s">
        <v>5532</v>
      </c>
      <c r="C2441">
        <v>25</v>
      </c>
      <c r="D2441" t="s">
        <v>3056</v>
      </c>
      <c r="E2441" t="s">
        <v>3057</v>
      </c>
      <c r="F2441" t="s">
        <v>3058</v>
      </c>
      <c r="G2441" t="s">
        <v>92</v>
      </c>
      <c r="H2441" t="s">
        <v>244</v>
      </c>
      <c r="I2441" s="110">
        <v>2483.9499999999998</v>
      </c>
      <c r="J2441" s="110">
        <v>0</v>
      </c>
      <c r="K2441" s="110">
        <v>161.96</v>
      </c>
      <c r="L2441" s="110">
        <v>0</v>
      </c>
      <c r="M2441" s="110">
        <v>0</v>
      </c>
      <c r="N2441" s="110">
        <v>250.34</v>
      </c>
    </row>
    <row r="2442" spans="1:14" x14ac:dyDescent="0.25">
      <c r="A2442">
        <v>370117</v>
      </c>
      <c r="B2442" t="s">
        <v>5532</v>
      </c>
      <c r="C2442">
        <v>25</v>
      </c>
      <c r="D2442" t="s">
        <v>3059</v>
      </c>
      <c r="E2442" t="s">
        <v>3060</v>
      </c>
      <c r="F2442" t="s">
        <v>3061</v>
      </c>
      <c r="G2442" t="s">
        <v>92</v>
      </c>
      <c r="H2442" t="s">
        <v>3062</v>
      </c>
      <c r="I2442" s="110">
        <v>1000</v>
      </c>
      <c r="J2442" s="110">
        <v>0</v>
      </c>
      <c r="K2442" s="110">
        <v>0</v>
      </c>
      <c r="L2442" s="110">
        <v>0</v>
      </c>
      <c r="M2442" s="110">
        <v>0</v>
      </c>
      <c r="N2442" s="110">
        <v>0</v>
      </c>
    </row>
    <row r="2443" spans="1:14" x14ac:dyDescent="0.25">
      <c r="A2443">
        <v>370118</v>
      </c>
      <c r="B2443" t="s">
        <v>5532</v>
      </c>
      <c r="C2443">
        <v>25</v>
      </c>
      <c r="D2443" t="s">
        <v>3063</v>
      </c>
      <c r="E2443" t="s">
        <v>3064</v>
      </c>
      <c r="F2443" t="s">
        <v>3065</v>
      </c>
      <c r="G2443" t="s">
        <v>92</v>
      </c>
      <c r="H2443" t="s">
        <v>3066</v>
      </c>
      <c r="I2443" s="110">
        <v>10252</v>
      </c>
      <c r="J2443" s="110">
        <v>0</v>
      </c>
      <c r="K2443" s="110">
        <v>0</v>
      </c>
      <c r="L2443" s="110">
        <v>0</v>
      </c>
      <c r="M2443" s="110">
        <v>0</v>
      </c>
      <c r="N2443" s="110">
        <v>0</v>
      </c>
    </row>
    <row r="2444" spans="1:14" x14ac:dyDescent="0.25">
      <c r="A2444">
        <v>370119</v>
      </c>
      <c r="B2444" t="s">
        <v>5532</v>
      </c>
      <c r="C2444">
        <v>25</v>
      </c>
      <c r="D2444" t="s">
        <v>8991</v>
      </c>
      <c r="E2444" t="s">
        <v>8992</v>
      </c>
      <c r="F2444" t="s">
        <v>8993</v>
      </c>
      <c r="G2444" t="s">
        <v>92</v>
      </c>
      <c r="H2444" t="s">
        <v>8994</v>
      </c>
      <c r="I2444" s="110">
        <v>0</v>
      </c>
      <c r="J2444" s="110">
        <v>0</v>
      </c>
      <c r="K2444" s="110">
        <v>0</v>
      </c>
      <c r="L2444" s="110">
        <v>0</v>
      </c>
      <c r="M2444" s="110">
        <v>0</v>
      </c>
      <c r="N2444" s="110">
        <v>0</v>
      </c>
    </row>
    <row r="2445" spans="1:14" x14ac:dyDescent="0.25">
      <c r="A2445">
        <v>370120</v>
      </c>
      <c r="B2445" t="s">
        <v>5532</v>
      </c>
      <c r="C2445">
        <v>25</v>
      </c>
      <c r="D2445" t="s">
        <v>501</v>
      </c>
      <c r="E2445" t="s">
        <v>3067</v>
      </c>
      <c r="F2445" t="s">
        <v>3068</v>
      </c>
      <c r="G2445" t="s">
        <v>92</v>
      </c>
      <c r="H2445" t="s">
        <v>3069</v>
      </c>
      <c r="I2445" s="110">
        <v>400</v>
      </c>
      <c r="J2445" s="110">
        <v>194.85</v>
      </c>
      <c r="K2445" s="110">
        <v>345</v>
      </c>
      <c r="L2445" s="110">
        <v>85</v>
      </c>
      <c r="M2445" s="110">
        <v>0</v>
      </c>
      <c r="N2445" s="110">
        <v>0</v>
      </c>
    </row>
    <row r="2446" spans="1:14" x14ac:dyDescent="0.25">
      <c r="A2446">
        <v>370121</v>
      </c>
      <c r="B2446" t="s">
        <v>5532</v>
      </c>
      <c r="C2446">
        <v>25</v>
      </c>
      <c r="D2446" t="s">
        <v>8995</v>
      </c>
      <c r="E2446" t="s">
        <v>8996</v>
      </c>
      <c r="F2446" t="s">
        <v>3080</v>
      </c>
      <c r="G2446" t="s">
        <v>92</v>
      </c>
      <c r="H2446" t="s">
        <v>8997</v>
      </c>
      <c r="I2446" s="110">
        <v>0</v>
      </c>
      <c r="J2446" s="110">
        <v>245.56</v>
      </c>
      <c r="K2446" s="110">
        <v>0</v>
      </c>
      <c r="L2446" s="110">
        <v>0</v>
      </c>
      <c r="M2446" s="110">
        <v>0</v>
      </c>
      <c r="N2446" s="110">
        <v>0</v>
      </c>
    </row>
    <row r="2447" spans="1:14" x14ac:dyDescent="0.25">
      <c r="A2447">
        <v>370123</v>
      </c>
      <c r="B2447" t="s">
        <v>5532</v>
      </c>
      <c r="C2447">
        <v>25</v>
      </c>
      <c r="D2447" t="s">
        <v>501</v>
      </c>
      <c r="E2447" t="s">
        <v>3070</v>
      </c>
      <c r="F2447" t="s">
        <v>3071</v>
      </c>
      <c r="G2447" t="s">
        <v>92</v>
      </c>
      <c r="H2447" t="s">
        <v>3072</v>
      </c>
      <c r="I2447" s="110">
        <v>66121.25</v>
      </c>
      <c r="J2447" s="110">
        <v>508.19</v>
      </c>
      <c r="K2447" s="110">
        <v>4945.0200000000004</v>
      </c>
      <c r="L2447" s="110">
        <v>100</v>
      </c>
      <c r="M2447" s="110">
        <v>0</v>
      </c>
      <c r="N2447" s="110">
        <v>5321</v>
      </c>
    </row>
    <row r="2448" spans="1:14" x14ac:dyDescent="0.25">
      <c r="A2448">
        <v>370124</v>
      </c>
      <c r="B2448" t="s">
        <v>5532</v>
      </c>
      <c r="C2448">
        <v>25</v>
      </c>
      <c r="D2448" t="s">
        <v>501</v>
      </c>
      <c r="E2448" t="s">
        <v>3073</v>
      </c>
      <c r="F2448" t="s">
        <v>3074</v>
      </c>
      <c r="G2448" t="s">
        <v>92</v>
      </c>
      <c r="H2448" t="s">
        <v>241</v>
      </c>
      <c r="I2448" s="110">
        <v>1950</v>
      </c>
      <c r="J2448" s="110">
        <v>0</v>
      </c>
      <c r="K2448" s="110">
        <v>320</v>
      </c>
      <c r="L2448" s="110">
        <v>247</v>
      </c>
      <c r="M2448" s="110">
        <v>0</v>
      </c>
      <c r="N2448" s="110">
        <v>0</v>
      </c>
    </row>
    <row r="2449" spans="1:14" x14ac:dyDescent="0.25">
      <c r="A2449">
        <v>370126</v>
      </c>
      <c r="B2449" t="s">
        <v>5532</v>
      </c>
      <c r="C2449">
        <v>25</v>
      </c>
      <c r="D2449" t="s">
        <v>501</v>
      </c>
      <c r="E2449" t="s">
        <v>3075</v>
      </c>
      <c r="F2449" t="s">
        <v>3076</v>
      </c>
      <c r="G2449" t="s">
        <v>92</v>
      </c>
      <c r="H2449" t="s">
        <v>3077</v>
      </c>
      <c r="I2449" s="110">
        <v>0</v>
      </c>
      <c r="J2449" s="110">
        <v>0</v>
      </c>
      <c r="K2449" s="110">
        <v>135</v>
      </c>
      <c r="L2449" s="110">
        <v>87</v>
      </c>
      <c r="M2449" s="110">
        <v>0</v>
      </c>
      <c r="N2449" s="110">
        <v>60</v>
      </c>
    </row>
    <row r="2450" spans="1:14" x14ac:dyDescent="0.25">
      <c r="A2450">
        <v>370127</v>
      </c>
      <c r="B2450" t="s">
        <v>5532</v>
      </c>
      <c r="C2450">
        <v>25</v>
      </c>
      <c r="D2450" t="s">
        <v>501</v>
      </c>
      <c r="E2450" t="s">
        <v>8998</v>
      </c>
      <c r="F2450" t="s">
        <v>8999</v>
      </c>
      <c r="G2450" t="s">
        <v>92</v>
      </c>
      <c r="H2450" t="s">
        <v>9000</v>
      </c>
      <c r="I2450" s="110">
        <v>0</v>
      </c>
      <c r="J2450" s="110">
        <v>0</v>
      </c>
      <c r="K2450" s="110">
        <v>0</v>
      </c>
      <c r="L2450" s="110">
        <v>0</v>
      </c>
      <c r="M2450" s="110">
        <v>0</v>
      </c>
      <c r="N2450" s="110">
        <v>0</v>
      </c>
    </row>
    <row r="2451" spans="1:14" x14ac:dyDescent="0.25">
      <c r="A2451">
        <v>370128</v>
      </c>
      <c r="B2451" t="s">
        <v>5532</v>
      </c>
      <c r="C2451">
        <v>25</v>
      </c>
      <c r="D2451" t="s">
        <v>9001</v>
      </c>
      <c r="E2451" t="s">
        <v>9002</v>
      </c>
      <c r="F2451" t="s">
        <v>3080</v>
      </c>
      <c r="G2451" t="s">
        <v>92</v>
      </c>
      <c r="H2451" t="s">
        <v>9003</v>
      </c>
      <c r="I2451" s="110">
        <v>0</v>
      </c>
      <c r="J2451" s="110">
        <v>0</v>
      </c>
      <c r="K2451" s="110">
        <v>0</v>
      </c>
      <c r="L2451" s="110">
        <v>0</v>
      </c>
      <c r="M2451" s="110">
        <v>0</v>
      </c>
      <c r="N2451" s="110">
        <v>0</v>
      </c>
    </row>
    <row r="2452" spans="1:14" x14ac:dyDescent="0.25">
      <c r="A2452">
        <v>370130</v>
      </c>
      <c r="B2452" t="s">
        <v>5532</v>
      </c>
      <c r="C2452">
        <v>25</v>
      </c>
      <c r="D2452" t="s">
        <v>3078</v>
      </c>
      <c r="E2452" t="s">
        <v>3079</v>
      </c>
      <c r="F2452" t="s">
        <v>3080</v>
      </c>
      <c r="G2452" t="s">
        <v>92</v>
      </c>
      <c r="H2452" t="s">
        <v>3081</v>
      </c>
      <c r="I2452" s="110">
        <v>8062.49</v>
      </c>
      <c r="J2452" s="110">
        <v>0</v>
      </c>
      <c r="K2452" s="110">
        <v>1758</v>
      </c>
      <c r="L2452" s="110">
        <v>818</v>
      </c>
      <c r="M2452" s="110">
        <v>0</v>
      </c>
      <c r="N2452" s="110">
        <v>0</v>
      </c>
    </row>
    <row r="2453" spans="1:14" x14ac:dyDescent="0.25">
      <c r="A2453">
        <v>370131</v>
      </c>
      <c r="B2453" t="s">
        <v>5532</v>
      </c>
      <c r="C2453">
        <v>25</v>
      </c>
      <c r="D2453" t="s">
        <v>9004</v>
      </c>
      <c r="E2453" t="s">
        <v>9005</v>
      </c>
      <c r="F2453" t="s">
        <v>3080</v>
      </c>
      <c r="G2453" t="s">
        <v>92</v>
      </c>
      <c r="H2453" t="s">
        <v>9006</v>
      </c>
      <c r="I2453" s="110">
        <v>0</v>
      </c>
      <c r="J2453" s="110">
        <v>0</v>
      </c>
      <c r="K2453" s="110">
        <v>0</v>
      </c>
      <c r="L2453" s="110">
        <v>0</v>
      </c>
      <c r="M2453" s="110">
        <v>0</v>
      </c>
      <c r="N2453" s="110">
        <v>0</v>
      </c>
    </row>
    <row r="2454" spans="1:14" x14ac:dyDescent="0.25">
      <c r="A2454">
        <v>370132</v>
      </c>
      <c r="B2454" t="s">
        <v>5532</v>
      </c>
      <c r="C2454">
        <v>25</v>
      </c>
      <c r="D2454" t="s">
        <v>501</v>
      </c>
      <c r="E2454" t="s">
        <v>3082</v>
      </c>
      <c r="F2454" t="s">
        <v>3080</v>
      </c>
      <c r="G2454" t="s">
        <v>92</v>
      </c>
      <c r="H2454" t="s">
        <v>3083</v>
      </c>
      <c r="I2454" s="110">
        <v>0</v>
      </c>
      <c r="J2454" s="110">
        <v>0</v>
      </c>
      <c r="K2454" s="110">
        <v>0</v>
      </c>
      <c r="L2454" s="110">
        <v>0</v>
      </c>
      <c r="M2454" s="110">
        <v>0</v>
      </c>
      <c r="N2454" s="110">
        <v>1175</v>
      </c>
    </row>
    <row r="2455" spans="1:14" x14ac:dyDescent="0.25">
      <c r="A2455">
        <v>370133</v>
      </c>
      <c r="B2455" t="s">
        <v>5532</v>
      </c>
      <c r="C2455">
        <v>25</v>
      </c>
      <c r="D2455" t="s">
        <v>3084</v>
      </c>
      <c r="E2455" t="s">
        <v>3085</v>
      </c>
      <c r="F2455" t="s">
        <v>3080</v>
      </c>
      <c r="G2455" t="s">
        <v>92</v>
      </c>
      <c r="H2455" t="s">
        <v>3086</v>
      </c>
      <c r="I2455" s="110">
        <v>0</v>
      </c>
      <c r="J2455" s="110">
        <v>0</v>
      </c>
      <c r="K2455" s="110">
        <v>10</v>
      </c>
      <c r="L2455" s="110">
        <v>300</v>
      </c>
      <c r="M2455" s="110">
        <v>25</v>
      </c>
      <c r="N2455" s="110">
        <v>60</v>
      </c>
    </row>
    <row r="2456" spans="1:14" x14ac:dyDescent="0.25">
      <c r="A2456">
        <v>370136</v>
      </c>
      <c r="B2456" t="s">
        <v>5532</v>
      </c>
      <c r="C2456">
        <v>25</v>
      </c>
      <c r="D2456" t="s">
        <v>846</v>
      </c>
      <c r="E2456" t="s">
        <v>9007</v>
      </c>
      <c r="F2456" t="s">
        <v>3080</v>
      </c>
      <c r="G2456" t="s">
        <v>92</v>
      </c>
      <c r="H2456" t="s">
        <v>9008</v>
      </c>
      <c r="I2456" s="110">
        <v>0</v>
      </c>
      <c r="J2456" s="110">
        <v>0</v>
      </c>
      <c r="K2456" s="110">
        <v>61.66</v>
      </c>
      <c r="L2456" s="110">
        <v>65</v>
      </c>
      <c r="M2456" s="110">
        <v>52</v>
      </c>
      <c r="N2456" s="110">
        <v>20</v>
      </c>
    </row>
    <row r="2457" spans="1:14" x14ac:dyDescent="0.25">
      <c r="A2457">
        <v>370137</v>
      </c>
      <c r="B2457" t="s">
        <v>5532</v>
      </c>
      <c r="C2457">
        <v>25</v>
      </c>
      <c r="D2457" t="s">
        <v>3087</v>
      </c>
      <c r="E2457" t="s">
        <v>3088</v>
      </c>
      <c r="F2457" t="s">
        <v>3089</v>
      </c>
      <c r="G2457" t="s">
        <v>92</v>
      </c>
      <c r="H2457" t="s">
        <v>3090</v>
      </c>
      <c r="I2457" s="110">
        <v>2400</v>
      </c>
      <c r="J2457" s="110">
        <v>110</v>
      </c>
      <c r="K2457" s="110">
        <v>175</v>
      </c>
      <c r="L2457" s="110">
        <v>0</v>
      </c>
      <c r="M2457" s="110">
        <v>0</v>
      </c>
      <c r="N2457" s="110">
        <v>25</v>
      </c>
    </row>
    <row r="2458" spans="1:14" x14ac:dyDescent="0.25">
      <c r="A2458">
        <v>370138</v>
      </c>
      <c r="B2458" t="s">
        <v>5532</v>
      </c>
      <c r="C2458">
        <v>25</v>
      </c>
      <c r="D2458" t="s">
        <v>501</v>
      </c>
      <c r="E2458" t="s">
        <v>3091</v>
      </c>
      <c r="F2458" t="s">
        <v>3089</v>
      </c>
      <c r="G2458" t="s">
        <v>92</v>
      </c>
      <c r="H2458" t="s">
        <v>413</v>
      </c>
      <c r="I2458" s="110">
        <v>9000</v>
      </c>
      <c r="J2458" s="110">
        <v>0</v>
      </c>
      <c r="K2458" s="110">
        <v>927</v>
      </c>
      <c r="L2458" s="110">
        <v>336.25</v>
      </c>
      <c r="M2458" s="110">
        <v>0</v>
      </c>
      <c r="N2458" s="110">
        <v>185</v>
      </c>
    </row>
    <row r="2459" spans="1:14" x14ac:dyDescent="0.25">
      <c r="A2459">
        <v>370139</v>
      </c>
      <c r="B2459" t="s">
        <v>5532</v>
      </c>
      <c r="C2459">
        <v>25</v>
      </c>
      <c r="D2459" t="s">
        <v>3092</v>
      </c>
      <c r="E2459" t="s">
        <v>3093</v>
      </c>
      <c r="F2459" t="s">
        <v>3080</v>
      </c>
      <c r="G2459" t="s">
        <v>92</v>
      </c>
      <c r="H2459" t="s">
        <v>3094</v>
      </c>
      <c r="I2459" s="110">
        <v>4300</v>
      </c>
      <c r="J2459" s="110">
        <v>0</v>
      </c>
      <c r="K2459" s="110">
        <v>516</v>
      </c>
      <c r="L2459" s="110">
        <v>420</v>
      </c>
      <c r="M2459" s="110">
        <v>0</v>
      </c>
      <c r="N2459" s="110">
        <v>0</v>
      </c>
    </row>
    <row r="2460" spans="1:14" x14ac:dyDescent="0.25">
      <c r="A2460">
        <v>370140</v>
      </c>
      <c r="B2460" t="s">
        <v>5532</v>
      </c>
      <c r="C2460">
        <v>25</v>
      </c>
      <c r="D2460" t="s">
        <v>2639</v>
      </c>
      <c r="E2460" t="s">
        <v>3095</v>
      </c>
      <c r="F2460" t="s">
        <v>3080</v>
      </c>
      <c r="G2460" t="s">
        <v>92</v>
      </c>
      <c r="H2460" t="s">
        <v>3096</v>
      </c>
      <c r="I2460" s="110">
        <v>0</v>
      </c>
      <c r="J2460" s="110">
        <v>0</v>
      </c>
      <c r="K2460" s="110">
        <v>334.05</v>
      </c>
      <c r="L2460" s="110">
        <v>232.05</v>
      </c>
      <c r="M2460" s="110">
        <v>0</v>
      </c>
      <c r="N2460" s="110">
        <v>0</v>
      </c>
    </row>
    <row r="2461" spans="1:14" x14ac:dyDescent="0.25">
      <c r="A2461">
        <v>370145</v>
      </c>
      <c r="B2461" t="s">
        <v>5532</v>
      </c>
      <c r="C2461">
        <v>25</v>
      </c>
      <c r="D2461" t="s">
        <v>508</v>
      </c>
      <c r="E2461" t="s">
        <v>3097</v>
      </c>
      <c r="F2461" t="s">
        <v>3080</v>
      </c>
      <c r="G2461" t="s">
        <v>92</v>
      </c>
      <c r="H2461" t="s">
        <v>3098</v>
      </c>
      <c r="I2461" s="110">
        <v>4805.75</v>
      </c>
      <c r="J2461" s="110">
        <v>54.51</v>
      </c>
      <c r="K2461" s="110">
        <v>411</v>
      </c>
      <c r="L2461" s="110">
        <v>322</v>
      </c>
      <c r="M2461" s="110">
        <v>0</v>
      </c>
      <c r="N2461" s="110">
        <v>335</v>
      </c>
    </row>
    <row r="2462" spans="1:14" x14ac:dyDescent="0.25">
      <c r="A2462">
        <v>370146</v>
      </c>
      <c r="B2462" t="s">
        <v>5532</v>
      </c>
      <c r="C2462">
        <v>25</v>
      </c>
      <c r="D2462" t="s">
        <v>3099</v>
      </c>
      <c r="E2462" t="s">
        <v>3100</v>
      </c>
      <c r="F2462" t="s">
        <v>3080</v>
      </c>
      <c r="G2462" t="s">
        <v>92</v>
      </c>
      <c r="H2462" t="s">
        <v>3101</v>
      </c>
      <c r="I2462" s="110">
        <v>6595</v>
      </c>
      <c r="J2462" s="110">
        <v>0</v>
      </c>
      <c r="K2462" s="110">
        <v>1070.6600000000001</v>
      </c>
      <c r="L2462" s="110">
        <v>875</v>
      </c>
      <c r="M2462" s="110">
        <v>0</v>
      </c>
      <c r="N2462" s="110">
        <v>238</v>
      </c>
    </row>
    <row r="2463" spans="1:14" x14ac:dyDescent="0.25">
      <c r="A2463">
        <v>370147</v>
      </c>
      <c r="B2463" t="s">
        <v>5532</v>
      </c>
      <c r="C2463">
        <v>25</v>
      </c>
      <c r="D2463" t="s">
        <v>9009</v>
      </c>
      <c r="E2463" t="s">
        <v>9010</v>
      </c>
      <c r="F2463" t="s">
        <v>3080</v>
      </c>
      <c r="G2463" t="s">
        <v>92</v>
      </c>
      <c r="H2463" t="s">
        <v>9011</v>
      </c>
      <c r="I2463" s="110">
        <v>0</v>
      </c>
      <c r="J2463" s="110">
        <v>0</v>
      </c>
      <c r="K2463" s="110">
        <v>0</v>
      </c>
      <c r="L2463" s="110">
        <v>0</v>
      </c>
      <c r="M2463" s="110">
        <v>0</v>
      </c>
      <c r="N2463" s="110">
        <v>0</v>
      </c>
    </row>
    <row r="2464" spans="1:14" x14ac:dyDescent="0.25">
      <c r="A2464">
        <v>370148</v>
      </c>
      <c r="B2464" t="s">
        <v>5532</v>
      </c>
      <c r="C2464">
        <v>25</v>
      </c>
      <c r="D2464" t="s">
        <v>501</v>
      </c>
      <c r="E2464" t="s">
        <v>3102</v>
      </c>
      <c r="F2464" t="s">
        <v>3103</v>
      </c>
      <c r="G2464" t="s">
        <v>92</v>
      </c>
      <c r="H2464" t="s">
        <v>3104</v>
      </c>
      <c r="I2464" s="110">
        <v>615</v>
      </c>
      <c r="J2464" s="110">
        <v>0</v>
      </c>
      <c r="K2464" s="110">
        <v>0</v>
      </c>
      <c r="L2464" s="110">
        <v>0</v>
      </c>
      <c r="M2464" s="110">
        <v>50</v>
      </c>
      <c r="N2464" s="110">
        <v>75</v>
      </c>
    </row>
    <row r="2465" spans="1:14" x14ac:dyDescent="0.25">
      <c r="A2465">
        <v>57014</v>
      </c>
      <c r="B2465" t="s">
        <v>5529</v>
      </c>
      <c r="C2465">
        <v>4</v>
      </c>
      <c r="D2465" t="s">
        <v>9012</v>
      </c>
      <c r="E2465" t="s">
        <v>9013</v>
      </c>
      <c r="F2465" t="s">
        <v>5694</v>
      </c>
      <c r="G2465" t="s">
        <v>1921</v>
      </c>
      <c r="H2465" t="s">
        <v>9014</v>
      </c>
      <c r="I2465" s="110">
        <v>0</v>
      </c>
      <c r="J2465" s="110">
        <v>0</v>
      </c>
      <c r="K2465" s="110">
        <v>0</v>
      </c>
      <c r="L2465" s="110">
        <v>0</v>
      </c>
      <c r="M2465" s="110">
        <v>0</v>
      </c>
      <c r="N2465" s="110">
        <v>0</v>
      </c>
    </row>
    <row r="2466" spans="1:14" x14ac:dyDescent="0.25">
      <c r="A2466">
        <v>370152</v>
      </c>
      <c r="B2466" t="s">
        <v>5532</v>
      </c>
      <c r="C2466">
        <v>25</v>
      </c>
      <c r="D2466" t="s">
        <v>2221</v>
      </c>
      <c r="E2466" t="s">
        <v>9015</v>
      </c>
      <c r="F2466" t="s">
        <v>9016</v>
      </c>
      <c r="G2466" t="s">
        <v>92</v>
      </c>
      <c r="H2466" t="s">
        <v>9017</v>
      </c>
      <c r="I2466" s="110">
        <v>0</v>
      </c>
      <c r="J2466" s="110">
        <v>0</v>
      </c>
      <c r="K2466" s="110">
        <v>0</v>
      </c>
      <c r="L2466" s="110">
        <v>0</v>
      </c>
      <c r="M2466" s="110">
        <v>0</v>
      </c>
      <c r="N2466" s="110">
        <v>0</v>
      </c>
    </row>
    <row r="2467" spans="1:14" x14ac:dyDescent="0.25">
      <c r="A2467">
        <v>370153</v>
      </c>
      <c r="B2467" t="s">
        <v>5532</v>
      </c>
      <c r="C2467">
        <v>25</v>
      </c>
      <c r="D2467" t="s">
        <v>501</v>
      </c>
      <c r="E2467" t="s">
        <v>3105</v>
      </c>
      <c r="F2467" t="s">
        <v>3106</v>
      </c>
      <c r="G2467" t="s">
        <v>92</v>
      </c>
      <c r="H2467" t="s">
        <v>3107</v>
      </c>
      <c r="I2467" s="110">
        <v>0</v>
      </c>
      <c r="J2467" s="110">
        <v>0</v>
      </c>
      <c r="K2467" s="110">
        <v>255.75</v>
      </c>
      <c r="L2467" s="110">
        <v>0</v>
      </c>
      <c r="M2467" s="110">
        <v>0</v>
      </c>
      <c r="N2467" s="110">
        <v>20</v>
      </c>
    </row>
    <row r="2468" spans="1:14" x14ac:dyDescent="0.25">
      <c r="A2468">
        <v>370154</v>
      </c>
      <c r="B2468" t="s">
        <v>5532</v>
      </c>
      <c r="C2468">
        <v>25</v>
      </c>
      <c r="D2468" t="s">
        <v>501</v>
      </c>
      <c r="E2468" t="s">
        <v>9018</v>
      </c>
      <c r="F2468" t="s">
        <v>9019</v>
      </c>
      <c r="G2468" t="s">
        <v>92</v>
      </c>
      <c r="H2468" t="s">
        <v>9020</v>
      </c>
      <c r="I2468" s="110">
        <v>0</v>
      </c>
      <c r="J2468" s="110">
        <v>0</v>
      </c>
      <c r="K2468" s="110">
        <v>0</v>
      </c>
      <c r="L2468" s="110">
        <v>0</v>
      </c>
      <c r="M2468" s="110">
        <v>0</v>
      </c>
      <c r="N2468" s="110">
        <v>0</v>
      </c>
    </row>
    <row r="2469" spans="1:14" x14ac:dyDescent="0.25">
      <c r="A2469">
        <v>370155</v>
      </c>
      <c r="B2469" t="s">
        <v>5532</v>
      </c>
      <c r="C2469">
        <v>25</v>
      </c>
      <c r="D2469" t="s">
        <v>501</v>
      </c>
      <c r="E2469" t="s">
        <v>3108</v>
      </c>
      <c r="F2469" t="s">
        <v>3109</v>
      </c>
      <c r="G2469" t="s">
        <v>92</v>
      </c>
      <c r="H2469" t="s">
        <v>3110</v>
      </c>
      <c r="I2469" s="110">
        <v>250</v>
      </c>
      <c r="J2469" s="110">
        <v>0</v>
      </c>
      <c r="K2469" s="110">
        <v>400</v>
      </c>
      <c r="L2469" s="110">
        <v>360</v>
      </c>
      <c r="M2469" s="110">
        <v>0</v>
      </c>
      <c r="N2469" s="110">
        <v>355</v>
      </c>
    </row>
    <row r="2470" spans="1:14" x14ac:dyDescent="0.25">
      <c r="A2470">
        <v>370156</v>
      </c>
      <c r="B2470" t="s">
        <v>5532</v>
      </c>
      <c r="C2470">
        <v>25</v>
      </c>
      <c r="D2470" t="s">
        <v>501</v>
      </c>
      <c r="E2470" t="s">
        <v>3111</v>
      </c>
      <c r="F2470" t="s">
        <v>2865</v>
      </c>
      <c r="G2470" t="s">
        <v>92</v>
      </c>
      <c r="H2470" t="s">
        <v>3112</v>
      </c>
      <c r="I2470" s="110">
        <v>1800</v>
      </c>
      <c r="J2470" s="110">
        <v>325</v>
      </c>
      <c r="K2470" s="110">
        <v>683</v>
      </c>
      <c r="L2470" s="110">
        <v>100</v>
      </c>
      <c r="M2470" s="110">
        <v>0</v>
      </c>
      <c r="N2470" s="110">
        <v>250</v>
      </c>
    </row>
    <row r="2471" spans="1:14" x14ac:dyDescent="0.25">
      <c r="A2471">
        <v>370157</v>
      </c>
      <c r="B2471" t="s">
        <v>5532</v>
      </c>
      <c r="C2471">
        <v>25</v>
      </c>
      <c r="D2471" t="s">
        <v>740</v>
      </c>
      <c r="E2471" t="s">
        <v>3113</v>
      </c>
      <c r="F2471" t="s">
        <v>3114</v>
      </c>
      <c r="G2471" t="s">
        <v>92</v>
      </c>
      <c r="H2471" t="s">
        <v>3115</v>
      </c>
      <c r="I2471" s="110">
        <v>0</v>
      </c>
      <c r="J2471" s="110">
        <v>0</v>
      </c>
      <c r="K2471" s="110">
        <v>408</v>
      </c>
      <c r="L2471" s="110">
        <v>95</v>
      </c>
      <c r="M2471" s="110">
        <v>105</v>
      </c>
      <c r="N2471" s="110">
        <v>240</v>
      </c>
    </row>
    <row r="2472" spans="1:14" x14ac:dyDescent="0.25">
      <c r="A2472">
        <v>370158</v>
      </c>
      <c r="B2472" t="s">
        <v>5532</v>
      </c>
      <c r="C2472">
        <v>25</v>
      </c>
      <c r="D2472" t="s">
        <v>501</v>
      </c>
      <c r="E2472" t="s">
        <v>3116</v>
      </c>
      <c r="F2472" t="s">
        <v>3114</v>
      </c>
      <c r="G2472" t="s">
        <v>92</v>
      </c>
      <c r="H2472" t="s">
        <v>3117</v>
      </c>
      <c r="I2472" s="110">
        <v>22000</v>
      </c>
      <c r="J2472" s="110">
        <v>0</v>
      </c>
      <c r="K2472" s="110">
        <v>1132</v>
      </c>
      <c r="L2472" s="110">
        <v>537</v>
      </c>
      <c r="M2472" s="110">
        <v>45</v>
      </c>
      <c r="N2472" s="110">
        <v>1360</v>
      </c>
    </row>
    <row r="2473" spans="1:14" x14ac:dyDescent="0.25">
      <c r="A2473">
        <v>370159</v>
      </c>
      <c r="B2473" t="s">
        <v>5532</v>
      </c>
      <c r="C2473">
        <v>25</v>
      </c>
      <c r="D2473" t="s">
        <v>3118</v>
      </c>
      <c r="E2473" t="s">
        <v>3119</v>
      </c>
      <c r="F2473" t="s">
        <v>3114</v>
      </c>
      <c r="G2473" t="s">
        <v>92</v>
      </c>
      <c r="H2473" t="s">
        <v>3120</v>
      </c>
      <c r="I2473" s="110">
        <v>100</v>
      </c>
      <c r="J2473" s="110">
        <v>0</v>
      </c>
      <c r="K2473" s="110">
        <v>504</v>
      </c>
      <c r="L2473" s="110">
        <v>337</v>
      </c>
      <c r="M2473" s="110">
        <v>0</v>
      </c>
      <c r="N2473" s="110">
        <v>0</v>
      </c>
    </row>
    <row r="2474" spans="1:14" x14ac:dyDescent="0.25">
      <c r="A2474">
        <v>370160</v>
      </c>
      <c r="B2474" t="s">
        <v>5532</v>
      </c>
      <c r="C2474">
        <v>25</v>
      </c>
      <c r="D2474" t="s">
        <v>501</v>
      </c>
      <c r="E2474" t="s">
        <v>3121</v>
      </c>
      <c r="F2474" t="s">
        <v>3122</v>
      </c>
      <c r="G2474" t="s">
        <v>92</v>
      </c>
      <c r="H2474" t="s">
        <v>3123</v>
      </c>
      <c r="I2474" s="110">
        <v>0</v>
      </c>
      <c r="J2474" s="110">
        <v>0</v>
      </c>
      <c r="K2474" s="110">
        <v>0</v>
      </c>
      <c r="L2474" s="110">
        <v>200</v>
      </c>
      <c r="M2474" s="110">
        <v>0</v>
      </c>
      <c r="N2474" s="110">
        <v>0</v>
      </c>
    </row>
    <row r="2475" spans="1:14" x14ac:dyDescent="0.25">
      <c r="A2475">
        <v>370162</v>
      </c>
      <c r="B2475" t="s">
        <v>5532</v>
      </c>
      <c r="C2475">
        <v>25</v>
      </c>
      <c r="D2475" t="s">
        <v>501</v>
      </c>
      <c r="E2475" t="s">
        <v>775</v>
      </c>
      <c r="F2475" t="s">
        <v>9021</v>
      </c>
      <c r="G2475" t="s">
        <v>92</v>
      </c>
      <c r="H2475" t="s">
        <v>9022</v>
      </c>
      <c r="I2475" s="110">
        <v>0</v>
      </c>
      <c r="J2475" s="110">
        <v>0</v>
      </c>
      <c r="K2475" s="110">
        <v>0</v>
      </c>
      <c r="L2475" s="110">
        <v>0</v>
      </c>
      <c r="M2475" s="110">
        <v>0</v>
      </c>
      <c r="N2475" s="110">
        <v>0</v>
      </c>
    </row>
    <row r="2476" spans="1:14" x14ac:dyDescent="0.25">
      <c r="A2476">
        <v>370163</v>
      </c>
      <c r="B2476" t="s">
        <v>5532</v>
      </c>
      <c r="C2476">
        <v>25</v>
      </c>
      <c r="D2476" t="s">
        <v>501</v>
      </c>
      <c r="E2476" t="s">
        <v>9023</v>
      </c>
      <c r="F2476" t="s">
        <v>9024</v>
      </c>
      <c r="G2476" t="s">
        <v>92</v>
      </c>
      <c r="H2476" t="s">
        <v>9025</v>
      </c>
      <c r="I2476" s="110">
        <v>0</v>
      </c>
      <c r="J2476" s="110">
        <v>0</v>
      </c>
      <c r="K2476" s="110">
        <v>0</v>
      </c>
      <c r="L2476" s="110">
        <v>0</v>
      </c>
      <c r="M2476" s="110">
        <v>0</v>
      </c>
      <c r="N2476" s="110">
        <v>0</v>
      </c>
    </row>
    <row r="2477" spans="1:14" x14ac:dyDescent="0.25">
      <c r="A2477">
        <v>370164</v>
      </c>
      <c r="B2477" t="s">
        <v>5532</v>
      </c>
      <c r="C2477">
        <v>25</v>
      </c>
      <c r="D2477" t="s">
        <v>501</v>
      </c>
      <c r="E2477" t="s">
        <v>1884</v>
      </c>
      <c r="F2477" t="s">
        <v>3124</v>
      </c>
      <c r="G2477" t="s">
        <v>92</v>
      </c>
      <c r="H2477" t="s">
        <v>3125</v>
      </c>
      <c r="I2477" s="110">
        <v>0</v>
      </c>
      <c r="J2477" s="110">
        <v>0</v>
      </c>
      <c r="K2477" s="110">
        <v>130</v>
      </c>
      <c r="L2477" s="110">
        <v>0</v>
      </c>
      <c r="M2477" s="110">
        <v>55</v>
      </c>
      <c r="N2477" s="110">
        <v>80</v>
      </c>
    </row>
    <row r="2478" spans="1:14" x14ac:dyDescent="0.25">
      <c r="A2478">
        <v>370167</v>
      </c>
      <c r="B2478" t="s">
        <v>5532</v>
      </c>
      <c r="C2478">
        <v>25</v>
      </c>
      <c r="D2478" t="s">
        <v>501</v>
      </c>
      <c r="E2478" t="s">
        <v>1365</v>
      </c>
      <c r="F2478" t="s">
        <v>3126</v>
      </c>
      <c r="G2478" t="s">
        <v>92</v>
      </c>
      <c r="H2478" t="s">
        <v>3127</v>
      </c>
      <c r="I2478" s="110">
        <v>0</v>
      </c>
      <c r="J2478" s="110">
        <v>0</v>
      </c>
      <c r="K2478" s="110">
        <v>0</v>
      </c>
      <c r="L2478" s="110">
        <v>0</v>
      </c>
      <c r="M2478" s="110">
        <v>50</v>
      </c>
      <c r="N2478" s="110">
        <v>50</v>
      </c>
    </row>
    <row r="2479" spans="1:14" x14ac:dyDescent="0.25">
      <c r="A2479">
        <v>370168</v>
      </c>
      <c r="B2479" t="s">
        <v>5532</v>
      </c>
      <c r="C2479">
        <v>25</v>
      </c>
      <c r="D2479" t="s">
        <v>9026</v>
      </c>
      <c r="E2479" t="s">
        <v>9027</v>
      </c>
      <c r="F2479" t="s">
        <v>9028</v>
      </c>
      <c r="G2479" t="s">
        <v>92</v>
      </c>
      <c r="H2479" t="s">
        <v>9029</v>
      </c>
      <c r="I2479" s="110">
        <v>0</v>
      </c>
      <c r="J2479" s="110">
        <v>0</v>
      </c>
      <c r="K2479" s="110">
        <v>0</v>
      </c>
      <c r="L2479" s="110">
        <v>0</v>
      </c>
      <c r="M2479" s="110">
        <v>0</v>
      </c>
      <c r="N2479" s="110">
        <v>0</v>
      </c>
    </row>
    <row r="2480" spans="1:14" x14ac:dyDescent="0.25">
      <c r="A2480">
        <v>370171</v>
      </c>
      <c r="B2480" t="s">
        <v>5532</v>
      </c>
      <c r="C2480">
        <v>25</v>
      </c>
      <c r="D2480" t="s">
        <v>501</v>
      </c>
      <c r="E2480" t="s">
        <v>3128</v>
      </c>
      <c r="F2480" t="s">
        <v>3129</v>
      </c>
      <c r="G2480" t="s">
        <v>92</v>
      </c>
      <c r="H2480" t="s">
        <v>248</v>
      </c>
      <c r="I2480" s="110">
        <v>118</v>
      </c>
      <c r="J2480" s="110">
        <v>0</v>
      </c>
      <c r="K2480" s="110">
        <v>125</v>
      </c>
      <c r="L2480" s="110">
        <v>75</v>
      </c>
      <c r="M2480" s="110">
        <v>0</v>
      </c>
      <c r="N2480" s="110">
        <v>0</v>
      </c>
    </row>
    <row r="2481" spans="1:14" x14ac:dyDescent="0.25">
      <c r="A2481">
        <v>370172</v>
      </c>
      <c r="B2481" t="s">
        <v>5532</v>
      </c>
      <c r="C2481">
        <v>25</v>
      </c>
      <c r="D2481" t="s">
        <v>501</v>
      </c>
      <c r="E2481" t="s">
        <v>3130</v>
      </c>
      <c r="F2481" t="s">
        <v>3131</v>
      </c>
      <c r="G2481" t="s">
        <v>92</v>
      </c>
      <c r="H2481" t="s">
        <v>3132</v>
      </c>
      <c r="I2481" s="110">
        <v>0</v>
      </c>
      <c r="J2481" s="110">
        <v>0</v>
      </c>
      <c r="K2481" s="110">
        <v>95</v>
      </c>
      <c r="L2481" s="110">
        <v>0</v>
      </c>
      <c r="M2481" s="110">
        <v>0</v>
      </c>
      <c r="N2481" s="110">
        <v>0</v>
      </c>
    </row>
    <row r="2482" spans="1:14" x14ac:dyDescent="0.25">
      <c r="A2482">
        <v>370173</v>
      </c>
      <c r="B2482" t="s">
        <v>5532</v>
      </c>
      <c r="C2482">
        <v>25</v>
      </c>
      <c r="D2482" t="s">
        <v>501</v>
      </c>
      <c r="E2482" t="s">
        <v>7483</v>
      </c>
      <c r="F2482" t="s">
        <v>9030</v>
      </c>
      <c r="G2482" t="s">
        <v>92</v>
      </c>
      <c r="H2482" t="s">
        <v>9031</v>
      </c>
      <c r="I2482" s="110">
        <v>0</v>
      </c>
      <c r="J2482" s="110">
        <v>0</v>
      </c>
      <c r="K2482" s="110">
        <v>0</v>
      </c>
      <c r="L2482" s="110">
        <v>0</v>
      </c>
      <c r="M2482" s="110">
        <v>0</v>
      </c>
      <c r="N2482" s="110">
        <v>0</v>
      </c>
    </row>
    <row r="2483" spans="1:14" x14ac:dyDescent="0.25">
      <c r="A2483">
        <v>370176</v>
      </c>
      <c r="B2483" t="s">
        <v>5532</v>
      </c>
      <c r="C2483">
        <v>176</v>
      </c>
      <c r="D2483" t="s">
        <v>501</v>
      </c>
      <c r="E2483" t="s">
        <v>3133</v>
      </c>
      <c r="F2483" t="s">
        <v>3134</v>
      </c>
      <c r="G2483" t="s">
        <v>92</v>
      </c>
      <c r="H2483" t="s">
        <v>3135</v>
      </c>
      <c r="I2483" s="110">
        <v>350</v>
      </c>
      <c r="J2483" s="110">
        <v>0</v>
      </c>
      <c r="K2483" s="110">
        <v>0</v>
      </c>
      <c r="L2483" s="110">
        <v>0</v>
      </c>
      <c r="M2483" s="110">
        <v>0</v>
      </c>
      <c r="N2483" s="110">
        <v>0</v>
      </c>
    </row>
    <row r="2484" spans="1:14" x14ac:dyDescent="0.25">
      <c r="A2484">
        <v>370177</v>
      </c>
      <c r="B2484" t="s">
        <v>5532</v>
      </c>
      <c r="C2484">
        <v>25</v>
      </c>
      <c r="D2484" t="s">
        <v>501</v>
      </c>
      <c r="E2484" t="s">
        <v>3136</v>
      </c>
      <c r="F2484" t="s">
        <v>3137</v>
      </c>
      <c r="G2484" t="s">
        <v>92</v>
      </c>
      <c r="H2484" t="s">
        <v>3138</v>
      </c>
      <c r="I2484" s="110">
        <v>19900</v>
      </c>
      <c r="J2484" s="110">
        <v>552.36</v>
      </c>
      <c r="K2484" s="110">
        <v>1400</v>
      </c>
      <c r="L2484" s="110">
        <v>991</v>
      </c>
      <c r="M2484" s="110">
        <v>0</v>
      </c>
      <c r="N2484" s="110">
        <v>0</v>
      </c>
    </row>
    <row r="2485" spans="1:14" x14ac:dyDescent="0.25">
      <c r="A2485">
        <v>370178</v>
      </c>
      <c r="B2485" t="s">
        <v>5532</v>
      </c>
      <c r="C2485">
        <v>25</v>
      </c>
      <c r="D2485" t="s">
        <v>501</v>
      </c>
      <c r="E2485" t="s">
        <v>567</v>
      </c>
      <c r="F2485" t="s">
        <v>3139</v>
      </c>
      <c r="G2485" t="s">
        <v>92</v>
      </c>
      <c r="H2485" t="s">
        <v>3140</v>
      </c>
      <c r="I2485" s="110">
        <v>1375</v>
      </c>
      <c r="J2485" s="110">
        <v>0</v>
      </c>
      <c r="K2485" s="110">
        <v>35</v>
      </c>
      <c r="L2485" s="110">
        <v>68</v>
      </c>
      <c r="M2485" s="110">
        <v>0</v>
      </c>
      <c r="N2485" s="110">
        <v>0</v>
      </c>
    </row>
    <row r="2486" spans="1:14" x14ac:dyDescent="0.25">
      <c r="A2486">
        <v>370179</v>
      </c>
      <c r="B2486" t="s">
        <v>5532</v>
      </c>
      <c r="C2486">
        <v>25</v>
      </c>
      <c r="D2486" t="s">
        <v>501</v>
      </c>
      <c r="E2486" t="s">
        <v>3141</v>
      </c>
      <c r="F2486" t="s">
        <v>3142</v>
      </c>
      <c r="G2486" t="s">
        <v>92</v>
      </c>
      <c r="H2486" t="s">
        <v>3143</v>
      </c>
      <c r="I2486" s="110">
        <v>0</v>
      </c>
      <c r="J2486" s="110">
        <v>0</v>
      </c>
      <c r="K2486" s="110">
        <v>369.37</v>
      </c>
      <c r="L2486" s="110">
        <v>369.37</v>
      </c>
      <c r="M2486" s="110">
        <v>0</v>
      </c>
      <c r="N2486" s="110">
        <v>395</v>
      </c>
    </row>
    <row r="2487" spans="1:14" x14ac:dyDescent="0.25">
      <c r="A2487">
        <v>370180</v>
      </c>
      <c r="B2487" t="s">
        <v>5532</v>
      </c>
      <c r="C2487">
        <v>25</v>
      </c>
      <c r="D2487" t="s">
        <v>501</v>
      </c>
      <c r="E2487" t="s">
        <v>3144</v>
      </c>
      <c r="F2487" t="s">
        <v>3145</v>
      </c>
      <c r="G2487" t="s">
        <v>92</v>
      </c>
      <c r="H2487" t="s">
        <v>3146</v>
      </c>
      <c r="I2487" s="110">
        <v>0</v>
      </c>
      <c r="J2487" s="110">
        <v>0</v>
      </c>
      <c r="K2487" s="110">
        <v>674</v>
      </c>
      <c r="L2487" s="110">
        <v>435</v>
      </c>
      <c r="M2487" s="110">
        <v>0</v>
      </c>
      <c r="N2487" s="110">
        <v>0</v>
      </c>
    </row>
    <row r="2488" spans="1:14" x14ac:dyDescent="0.25">
      <c r="A2488">
        <v>290077</v>
      </c>
      <c r="B2488" t="s">
        <v>5529</v>
      </c>
      <c r="C2488">
        <v>4</v>
      </c>
      <c r="D2488" t="s">
        <v>9032</v>
      </c>
      <c r="E2488" t="s">
        <v>5108</v>
      </c>
      <c r="F2488" t="s">
        <v>5109</v>
      </c>
      <c r="G2488" t="s">
        <v>2223</v>
      </c>
      <c r="H2488" t="s">
        <v>5110</v>
      </c>
      <c r="I2488" s="110">
        <v>0</v>
      </c>
      <c r="J2488" s="110">
        <v>0</v>
      </c>
      <c r="K2488" s="110">
        <v>0</v>
      </c>
      <c r="L2488" s="110">
        <v>0</v>
      </c>
      <c r="M2488" s="110">
        <v>0</v>
      </c>
      <c r="N2488" s="110">
        <v>0</v>
      </c>
    </row>
    <row r="2489" spans="1:14" x14ac:dyDescent="0.25">
      <c r="A2489">
        <v>370183</v>
      </c>
      <c r="B2489" t="s">
        <v>5532</v>
      </c>
      <c r="C2489">
        <v>25</v>
      </c>
      <c r="D2489" t="s">
        <v>501</v>
      </c>
      <c r="E2489" t="s">
        <v>1884</v>
      </c>
      <c r="F2489" t="s">
        <v>3147</v>
      </c>
      <c r="G2489" t="s">
        <v>92</v>
      </c>
      <c r="H2489" t="s">
        <v>3148</v>
      </c>
      <c r="I2489" s="110">
        <v>0</v>
      </c>
      <c r="J2489" s="110">
        <v>0</v>
      </c>
      <c r="K2489" s="110">
        <v>219.25</v>
      </c>
      <c r="L2489" s="110">
        <v>236</v>
      </c>
      <c r="M2489" s="110">
        <v>320</v>
      </c>
      <c r="N2489" s="110">
        <v>0</v>
      </c>
    </row>
    <row r="2490" spans="1:14" x14ac:dyDescent="0.25">
      <c r="A2490">
        <v>370187</v>
      </c>
      <c r="B2490" t="s">
        <v>5532</v>
      </c>
      <c r="C2490">
        <v>25</v>
      </c>
      <c r="D2490" t="s">
        <v>990</v>
      </c>
      <c r="E2490" t="s">
        <v>3149</v>
      </c>
      <c r="F2490" t="s">
        <v>3150</v>
      </c>
      <c r="G2490" t="s">
        <v>92</v>
      </c>
      <c r="H2490" t="s">
        <v>3151</v>
      </c>
      <c r="I2490" s="110">
        <v>10712</v>
      </c>
      <c r="J2490" s="110">
        <v>48</v>
      </c>
      <c r="K2490" s="110">
        <v>443</v>
      </c>
      <c r="L2490" s="110">
        <v>195</v>
      </c>
      <c r="M2490" s="110">
        <v>0</v>
      </c>
      <c r="N2490" s="110">
        <v>20</v>
      </c>
    </row>
    <row r="2491" spans="1:14" x14ac:dyDescent="0.25">
      <c r="A2491">
        <v>370190</v>
      </c>
      <c r="B2491" t="s">
        <v>5532</v>
      </c>
      <c r="C2491">
        <v>25</v>
      </c>
      <c r="D2491" t="s">
        <v>994</v>
      </c>
      <c r="E2491" t="s">
        <v>3152</v>
      </c>
      <c r="F2491" t="s">
        <v>3150</v>
      </c>
      <c r="G2491" t="s">
        <v>92</v>
      </c>
      <c r="H2491" t="s">
        <v>3153</v>
      </c>
      <c r="I2491" s="110">
        <v>956.08</v>
      </c>
      <c r="J2491" s="110">
        <v>0</v>
      </c>
      <c r="K2491" s="110">
        <v>240</v>
      </c>
      <c r="L2491" s="110">
        <v>204.29</v>
      </c>
      <c r="M2491" s="110">
        <v>0</v>
      </c>
      <c r="N2491" s="110">
        <v>257</v>
      </c>
    </row>
    <row r="2492" spans="1:14" x14ac:dyDescent="0.25">
      <c r="A2492">
        <v>370191</v>
      </c>
      <c r="B2492" t="s">
        <v>5532</v>
      </c>
      <c r="C2492">
        <v>25</v>
      </c>
      <c r="D2492" t="s">
        <v>501</v>
      </c>
      <c r="E2492" t="s">
        <v>3154</v>
      </c>
      <c r="F2492" t="s">
        <v>3150</v>
      </c>
      <c r="G2492" t="s">
        <v>92</v>
      </c>
      <c r="H2492" t="s">
        <v>3155</v>
      </c>
      <c r="I2492" s="110">
        <v>750</v>
      </c>
      <c r="J2492" s="110">
        <v>0</v>
      </c>
      <c r="K2492" s="110">
        <v>988</v>
      </c>
      <c r="L2492" s="110">
        <v>433</v>
      </c>
      <c r="M2492" s="110">
        <v>0</v>
      </c>
      <c r="N2492" s="110">
        <v>0</v>
      </c>
    </row>
    <row r="2493" spans="1:14" x14ac:dyDescent="0.25">
      <c r="A2493">
        <v>370193</v>
      </c>
      <c r="B2493" t="s">
        <v>5532</v>
      </c>
      <c r="C2493">
        <v>25</v>
      </c>
      <c r="D2493" t="s">
        <v>9033</v>
      </c>
      <c r="E2493" t="s">
        <v>9034</v>
      </c>
      <c r="F2493" t="s">
        <v>3150</v>
      </c>
      <c r="G2493" t="s">
        <v>92</v>
      </c>
      <c r="H2493" t="s">
        <v>9035</v>
      </c>
      <c r="I2493" s="110">
        <v>21000</v>
      </c>
      <c r="J2493" s="110">
        <v>0</v>
      </c>
      <c r="K2493" s="110">
        <v>0</v>
      </c>
      <c r="L2493" s="110">
        <v>0</v>
      </c>
      <c r="M2493" s="110">
        <v>0</v>
      </c>
      <c r="N2493" s="110">
        <v>0</v>
      </c>
    </row>
    <row r="2494" spans="1:14" x14ac:dyDescent="0.25">
      <c r="A2494">
        <v>370195</v>
      </c>
      <c r="B2494" t="s">
        <v>5532</v>
      </c>
      <c r="C2494">
        <v>25</v>
      </c>
      <c r="D2494" t="s">
        <v>9036</v>
      </c>
      <c r="E2494" t="s">
        <v>9037</v>
      </c>
      <c r="F2494" t="s">
        <v>3150</v>
      </c>
      <c r="G2494" t="s">
        <v>92</v>
      </c>
      <c r="H2494" t="s">
        <v>9038</v>
      </c>
      <c r="I2494" s="110">
        <v>0</v>
      </c>
      <c r="J2494" s="110">
        <v>0</v>
      </c>
      <c r="K2494" s="110">
        <v>0</v>
      </c>
      <c r="L2494" s="110">
        <v>0</v>
      </c>
      <c r="M2494" s="110">
        <v>0</v>
      </c>
      <c r="N2494" s="110">
        <v>0</v>
      </c>
    </row>
    <row r="2495" spans="1:14" x14ac:dyDescent="0.25">
      <c r="A2495">
        <v>370200</v>
      </c>
      <c r="B2495" t="s">
        <v>5532</v>
      </c>
      <c r="C2495">
        <v>25</v>
      </c>
      <c r="D2495" t="s">
        <v>3156</v>
      </c>
      <c r="E2495" t="s">
        <v>3157</v>
      </c>
      <c r="F2495" t="s">
        <v>3150</v>
      </c>
      <c r="G2495" t="s">
        <v>92</v>
      </c>
      <c r="H2495" t="s">
        <v>3158</v>
      </c>
      <c r="I2495" s="110">
        <v>7994.49</v>
      </c>
      <c r="J2495" s="110">
        <v>18.739999999999998</v>
      </c>
      <c r="K2495" s="110">
        <v>886.35</v>
      </c>
      <c r="L2495" s="110">
        <v>920</v>
      </c>
      <c r="M2495" s="110">
        <v>842</v>
      </c>
      <c r="N2495" s="110">
        <v>1058</v>
      </c>
    </row>
    <row r="2496" spans="1:14" x14ac:dyDescent="0.25">
      <c r="A2496">
        <v>370203</v>
      </c>
      <c r="B2496" t="s">
        <v>5532</v>
      </c>
      <c r="C2496">
        <v>25</v>
      </c>
      <c r="D2496" t="s">
        <v>501</v>
      </c>
      <c r="E2496" t="s">
        <v>3159</v>
      </c>
      <c r="F2496" t="s">
        <v>3160</v>
      </c>
      <c r="G2496" t="s">
        <v>92</v>
      </c>
      <c r="H2496" t="s">
        <v>3161</v>
      </c>
      <c r="I2496" s="110">
        <v>400</v>
      </c>
      <c r="J2496" s="110">
        <v>150</v>
      </c>
      <c r="K2496" s="110">
        <v>477</v>
      </c>
      <c r="L2496" s="110">
        <v>95</v>
      </c>
      <c r="M2496" s="110">
        <v>0</v>
      </c>
      <c r="N2496" s="110">
        <v>0</v>
      </c>
    </row>
    <row r="2497" spans="1:14" x14ac:dyDescent="0.25">
      <c r="A2497">
        <v>480044</v>
      </c>
      <c r="B2497" t="s">
        <v>5530</v>
      </c>
      <c r="C2497">
        <v>23</v>
      </c>
      <c r="D2497" t="s">
        <v>501</v>
      </c>
      <c r="E2497" t="s">
        <v>9039</v>
      </c>
      <c r="F2497" t="s">
        <v>9040</v>
      </c>
      <c r="G2497" t="s">
        <v>913</v>
      </c>
      <c r="H2497" t="s">
        <v>9041</v>
      </c>
      <c r="I2497" s="110">
        <v>0</v>
      </c>
      <c r="J2497" s="110">
        <v>0</v>
      </c>
      <c r="K2497" s="110">
        <v>0</v>
      </c>
      <c r="L2497" s="110">
        <v>0</v>
      </c>
      <c r="M2497" s="110">
        <v>0</v>
      </c>
      <c r="N2497" s="110">
        <v>0</v>
      </c>
    </row>
    <row r="2498" spans="1:14" x14ac:dyDescent="0.25">
      <c r="A2498">
        <v>370205</v>
      </c>
      <c r="B2498" t="s">
        <v>5532</v>
      </c>
      <c r="C2498">
        <v>25</v>
      </c>
      <c r="D2498" t="s">
        <v>501</v>
      </c>
      <c r="E2498" t="s">
        <v>3013</v>
      </c>
      <c r="F2498" t="s">
        <v>9042</v>
      </c>
      <c r="G2498" t="s">
        <v>92</v>
      </c>
      <c r="H2498" t="s">
        <v>9043</v>
      </c>
      <c r="I2498" s="110">
        <v>0</v>
      </c>
      <c r="J2498" s="110">
        <v>0</v>
      </c>
      <c r="K2498" s="110">
        <v>0</v>
      </c>
      <c r="L2498" s="110">
        <v>0</v>
      </c>
      <c r="M2498" s="110">
        <v>0</v>
      </c>
      <c r="N2498" s="110">
        <v>0</v>
      </c>
    </row>
    <row r="2499" spans="1:14" x14ac:dyDescent="0.25">
      <c r="A2499">
        <v>370207</v>
      </c>
      <c r="B2499" t="s">
        <v>5532</v>
      </c>
      <c r="C2499">
        <v>25</v>
      </c>
      <c r="D2499" t="s">
        <v>9044</v>
      </c>
      <c r="E2499" t="s">
        <v>790</v>
      </c>
      <c r="F2499" t="s">
        <v>9045</v>
      </c>
      <c r="G2499" t="s">
        <v>92</v>
      </c>
      <c r="H2499" t="s">
        <v>9046</v>
      </c>
      <c r="I2499" s="110">
        <v>0</v>
      </c>
      <c r="J2499" s="110">
        <v>0</v>
      </c>
      <c r="K2499" s="110">
        <v>0</v>
      </c>
      <c r="L2499" s="110">
        <v>0</v>
      </c>
      <c r="M2499" s="110">
        <v>0</v>
      </c>
      <c r="N2499" s="110">
        <v>0</v>
      </c>
    </row>
    <row r="2500" spans="1:14" x14ac:dyDescent="0.25">
      <c r="A2500">
        <v>370208</v>
      </c>
      <c r="B2500" t="s">
        <v>5532</v>
      </c>
      <c r="C2500">
        <v>25</v>
      </c>
      <c r="D2500" t="s">
        <v>501</v>
      </c>
      <c r="E2500" t="s">
        <v>9047</v>
      </c>
      <c r="F2500" t="s">
        <v>9048</v>
      </c>
      <c r="G2500" t="s">
        <v>92</v>
      </c>
      <c r="H2500" t="s">
        <v>9049</v>
      </c>
      <c r="I2500" s="110">
        <v>0</v>
      </c>
      <c r="J2500" s="110">
        <v>0</v>
      </c>
      <c r="K2500" s="110">
        <v>0</v>
      </c>
      <c r="L2500" s="110">
        <v>0</v>
      </c>
      <c r="M2500" s="110">
        <v>0</v>
      </c>
      <c r="N2500" s="110">
        <v>0</v>
      </c>
    </row>
    <row r="2501" spans="1:14" x14ac:dyDescent="0.25">
      <c r="A2501">
        <v>370210</v>
      </c>
      <c r="B2501" t="s">
        <v>5532</v>
      </c>
      <c r="C2501">
        <v>25</v>
      </c>
      <c r="D2501" t="s">
        <v>3162</v>
      </c>
      <c r="E2501" t="s">
        <v>3163</v>
      </c>
      <c r="F2501" t="s">
        <v>3164</v>
      </c>
      <c r="G2501" t="s">
        <v>92</v>
      </c>
      <c r="H2501" t="s">
        <v>3165</v>
      </c>
      <c r="I2501" s="110">
        <v>900</v>
      </c>
      <c r="J2501" s="110">
        <v>0</v>
      </c>
      <c r="K2501" s="110">
        <v>147</v>
      </c>
      <c r="L2501" s="110">
        <v>0</v>
      </c>
      <c r="M2501" s="110">
        <v>0</v>
      </c>
      <c r="N2501" s="110">
        <v>0</v>
      </c>
    </row>
    <row r="2502" spans="1:14" x14ac:dyDescent="0.25">
      <c r="A2502">
        <v>370214</v>
      </c>
      <c r="B2502" t="s">
        <v>5532</v>
      </c>
      <c r="C2502">
        <v>25</v>
      </c>
      <c r="D2502" t="s">
        <v>501</v>
      </c>
      <c r="E2502" t="s">
        <v>3166</v>
      </c>
      <c r="F2502" t="s">
        <v>3167</v>
      </c>
      <c r="G2502" t="s">
        <v>92</v>
      </c>
      <c r="H2502" t="s">
        <v>3168</v>
      </c>
      <c r="I2502" s="110">
        <v>600</v>
      </c>
      <c r="J2502" s="110">
        <v>0</v>
      </c>
      <c r="K2502" s="110">
        <v>802</v>
      </c>
      <c r="L2502" s="110">
        <v>634</v>
      </c>
      <c r="M2502" s="110">
        <v>0</v>
      </c>
      <c r="N2502" s="110">
        <v>690</v>
      </c>
    </row>
    <row r="2503" spans="1:14" x14ac:dyDescent="0.25">
      <c r="A2503">
        <v>370217</v>
      </c>
      <c r="B2503" t="s">
        <v>5532</v>
      </c>
      <c r="C2503">
        <v>25</v>
      </c>
      <c r="D2503" t="s">
        <v>501</v>
      </c>
      <c r="E2503" t="s">
        <v>3169</v>
      </c>
      <c r="F2503" t="s">
        <v>3170</v>
      </c>
      <c r="G2503" t="s">
        <v>92</v>
      </c>
      <c r="H2503" t="s">
        <v>3171</v>
      </c>
      <c r="I2503" s="110">
        <v>2836.56</v>
      </c>
      <c r="J2503" s="110">
        <v>0</v>
      </c>
      <c r="K2503" s="110">
        <v>0</v>
      </c>
      <c r="L2503" s="110">
        <v>395</v>
      </c>
      <c r="M2503" s="110">
        <v>0</v>
      </c>
      <c r="N2503" s="110">
        <v>380</v>
      </c>
    </row>
    <row r="2504" spans="1:14" x14ac:dyDescent="0.25">
      <c r="A2504">
        <v>370218</v>
      </c>
      <c r="B2504" t="s">
        <v>5532</v>
      </c>
      <c r="C2504">
        <v>25</v>
      </c>
      <c r="D2504" t="s">
        <v>4677</v>
      </c>
      <c r="E2504" t="s">
        <v>9050</v>
      </c>
      <c r="F2504" t="s">
        <v>3170</v>
      </c>
      <c r="G2504" t="s">
        <v>92</v>
      </c>
      <c r="H2504" t="s">
        <v>9051</v>
      </c>
      <c r="I2504" s="110">
        <v>1670</v>
      </c>
      <c r="J2504" s="110">
        <v>0</v>
      </c>
      <c r="K2504" s="110">
        <v>333.27</v>
      </c>
      <c r="L2504" s="110">
        <v>260.2</v>
      </c>
      <c r="M2504" s="110">
        <v>0</v>
      </c>
      <c r="N2504" s="110">
        <v>0</v>
      </c>
    </row>
    <row r="2505" spans="1:14" x14ac:dyDescent="0.25">
      <c r="A2505">
        <v>370222</v>
      </c>
      <c r="B2505" t="s">
        <v>5532</v>
      </c>
      <c r="C2505">
        <v>25</v>
      </c>
      <c r="D2505" t="s">
        <v>3172</v>
      </c>
      <c r="E2505" t="s">
        <v>3173</v>
      </c>
      <c r="F2505" t="s">
        <v>2982</v>
      </c>
      <c r="G2505" t="s">
        <v>92</v>
      </c>
      <c r="H2505" t="s">
        <v>3174</v>
      </c>
      <c r="I2505" s="110">
        <v>0</v>
      </c>
      <c r="J2505" s="110">
        <v>0</v>
      </c>
      <c r="K2505" s="110">
        <v>0</v>
      </c>
      <c r="L2505" s="110">
        <v>0</v>
      </c>
      <c r="M2505" s="110">
        <v>0</v>
      </c>
      <c r="N2505" s="110">
        <v>375</v>
      </c>
    </row>
    <row r="2506" spans="1:14" x14ac:dyDescent="0.25">
      <c r="A2506">
        <v>370223</v>
      </c>
      <c r="B2506" t="s">
        <v>5532</v>
      </c>
      <c r="C2506">
        <v>25</v>
      </c>
      <c r="D2506" t="s">
        <v>3175</v>
      </c>
      <c r="E2506" t="s">
        <v>3176</v>
      </c>
      <c r="F2506" t="s">
        <v>3150</v>
      </c>
      <c r="G2506" t="s">
        <v>92</v>
      </c>
      <c r="H2506" t="s">
        <v>3177</v>
      </c>
      <c r="I2506" s="110">
        <v>4379.01</v>
      </c>
      <c r="J2506" s="110">
        <v>0</v>
      </c>
      <c r="K2506" s="110">
        <v>0</v>
      </c>
      <c r="L2506" s="110">
        <v>0</v>
      </c>
      <c r="M2506" s="110">
        <v>0</v>
      </c>
      <c r="N2506" s="110">
        <v>0</v>
      </c>
    </row>
    <row r="2507" spans="1:14" x14ac:dyDescent="0.25">
      <c r="A2507">
        <v>370227</v>
      </c>
      <c r="B2507" t="s">
        <v>5532</v>
      </c>
      <c r="C2507">
        <v>25</v>
      </c>
      <c r="D2507" t="s">
        <v>9052</v>
      </c>
      <c r="E2507" t="s">
        <v>1112</v>
      </c>
      <c r="F2507" t="s">
        <v>9053</v>
      </c>
      <c r="G2507" t="s">
        <v>92</v>
      </c>
      <c r="H2507" t="s">
        <v>9054</v>
      </c>
      <c r="I2507" s="110">
        <v>0</v>
      </c>
      <c r="J2507" s="110">
        <v>0</v>
      </c>
      <c r="K2507" s="110">
        <v>0</v>
      </c>
      <c r="L2507" s="110">
        <v>0</v>
      </c>
      <c r="M2507" s="110">
        <v>0</v>
      </c>
      <c r="N2507" s="110">
        <v>0</v>
      </c>
    </row>
    <row r="2508" spans="1:14" x14ac:dyDescent="0.25">
      <c r="A2508">
        <v>370230</v>
      </c>
      <c r="B2508" t="s">
        <v>5532</v>
      </c>
      <c r="C2508">
        <v>25</v>
      </c>
      <c r="D2508" t="s">
        <v>3178</v>
      </c>
      <c r="E2508" t="s">
        <v>3179</v>
      </c>
      <c r="F2508" t="s">
        <v>3180</v>
      </c>
      <c r="G2508" t="s">
        <v>92</v>
      </c>
      <c r="H2508" t="s">
        <v>3181</v>
      </c>
      <c r="I2508" s="110">
        <v>0</v>
      </c>
      <c r="J2508" s="110">
        <v>188.52</v>
      </c>
      <c r="K2508" s="110">
        <v>317</v>
      </c>
      <c r="L2508" s="110">
        <v>353</v>
      </c>
      <c r="M2508" s="110">
        <v>0</v>
      </c>
      <c r="N2508" s="110">
        <v>105</v>
      </c>
    </row>
    <row r="2509" spans="1:14" x14ac:dyDescent="0.25">
      <c r="A2509">
        <v>370231</v>
      </c>
      <c r="B2509" t="s">
        <v>5532</v>
      </c>
      <c r="C2509">
        <v>25</v>
      </c>
      <c r="D2509" t="s">
        <v>9055</v>
      </c>
      <c r="E2509" t="s">
        <v>9056</v>
      </c>
      <c r="F2509" t="s">
        <v>9030</v>
      </c>
      <c r="G2509" t="s">
        <v>92</v>
      </c>
      <c r="H2509" t="s">
        <v>9057</v>
      </c>
      <c r="I2509" s="110">
        <v>0</v>
      </c>
      <c r="J2509" s="110">
        <v>0</v>
      </c>
      <c r="K2509" s="110">
        <v>0</v>
      </c>
      <c r="L2509" s="110">
        <v>0</v>
      </c>
      <c r="M2509" s="110">
        <v>0</v>
      </c>
      <c r="N2509" s="110">
        <v>0</v>
      </c>
    </row>
    <row r="2510" spans="1:14" x14ac:dyDescent="0.25">
      <c r="A2510">
        <v>370232</v>
      </c>
      <c r="B2510" t="s">
        <v>5532</v>
      </c>
      <c r="C2510">
        <v>25</v>
      </c>
      <c r="D2510" t="s">
        <v>9058</v>
      </c>
      <c r="E2510" t="s">
        <v>9059</v>
      </c>
      <c r="F2510" t="s">
        <v>3080</v>
      </c>
      <c r="G2510" t="s">
        <v>92</v>
      </c>
      <c r="H2510" t="s">
        <v>3098</v>
      </c>
      <c r="I2510" s="110">
        <v>0</v>
      </c>
      <c r="J2510" s="110">
        <v>0</v>
      </c>
      <c r="K2510" s="110">
        <v>0</v>
      </c>
      <c r="L2510" s="110">
        <v>0</v>
      </c>
      <c r="M2510" s="110">
        <v>0</v>
      </c>
      <c r="N2510" s="110">
        <v>0</v>
      </c>
    </row>
    <row r="2511" spans="1:14" x14ac:dyDescent="0.25">
      <c r="A2511">
        <v>370233</v>
      </c>
      <c r="B2511" t="s">
        <v>5532</v>
      </c>
      <c r="C2511">
        <v>25</v>
      </c>
      <c r="D2511" t="s">
        <v>9060</v>
      </c>
      <c r="E2511" t="s">
        <v>9061</v>
      </c>
      <c r="F2511" t="s">
        <v>2991</v>
      </c>
      <c r="G2511" t="s">
        <v>92</v>
      </c>
      <c r="H2511" t="s">
        <v>9062</v>
      </c>
      <c r="I2511" s="110">
        <v>0</v>
      </c>
      <c r="J2511" s="110">
        <v>0</v>
      </c>
      <c r="K2511" s="110">
        <v>0</v>
      </c>
      <c r="L2511" s="110">
        <v>0</v>
      </c>
      <c r="M2511" s="110">
        <v>0</v>
      </c>
      <c r="N2511" s="110">
        <v>0</v>
      </c>
    </row>
    <row r="2512" spans="1:14" x14ac:dyDescent="0.25">
      <c r="A2512">
        <v>480056</v>
      </c>
      <c r="B2512" t="s">
        <v>5530</v>
      </c>
      <c r="C2512">
        <v>23</v>
      </c>
      <c r="D2512" t="s">
        <v>9063</v>
      </c>
      <c r="E2512" t="s">
        <v>9064</v>
      </c>
      <c r="F2512" t="s">
        <v>9065</v>
      </c>
      <c r="G2512" t="s">
        <v>913</v>
      </c>
      <c r="H2512" t="s">
        <v>9066</v>
      </c>
      <c r="I2512" s="110">
        <v>0</v>
      </c>
      <c r="J2512" s="110">
        <v>0</v>
      </c>
      <c r="K2512" s="110">
        <v>0</v>
      </c>
      <c r="L2512" s="110">
        <v>0</v>
      </c>
      <c r="M2512" s="110">
        <v>0</v>
      </c>
      <c r="N2512" s="110">
        <v>0</v>
      </c>
    </row>
    <row r="2513" spans="1:14" x14ac:dyDescent="0.25">
      <c r="A2513">
        <v>370237</v>
      </c>
      <c r="B2513" t="s">
        <v>5532</v>
      </c>
      <c r="C2513">
        <v>25</v>
      </c>
      <c r="D2513" t="s">
        <v>568</v>
      </c>
      <c r="E2513" t="s">
        <v>3182</v>
      </c>
      <c r="F2513" t="s">
        <v>3080</v>
      </c>
      <c r="G2513" t="s">
        <v>92</v>
      </c>
      <c r="H2513" t="s">
        <v>3183</v>
      </c>
      <c r="I2513" s="110">
        <v>2302.7399999999998</v>
      </c>
      <c r="J2513" s="110">
        <v>222.21</v>
      </c>
      <c r="K2513" s="110">
        <v>485</v>
      </c>
      <c r="L2513" s="110">
        <v>530</v>
      </c>
      <c r="M2513" s="110">
        <v>0</v>
      </c>
      <c r="N2513" s="110">
        <v>20</v>
      </c>
    </row>
    <row r="2514" spans="1:14" x14ac:dyDescent="0.25">
      <c r="A2514">
        <v>370238</v>
      </c>
      <c r="B2514" t="s">
        <v>5532</v>
      </c>
      <c r="C2514">
        <v>25</v>
      </c>
      <c r="D2514" t="s">
        <v>9067</v>
      </c>
      <c r="E2514" t="s">
        <v>9068</v>
      </c>
      <c r="F2514" t="s">
        <v>3150</v>
      </c>
      <c r="G2514" t="s">
        <v>92</v>
      </c>
      <c r="H2514" t="s">
        <v>9069</v>
      </c>
      <c r="I2514" s="110">
        <v>1686.06</v>
      </c>
      <c r="J2514" s="110">
        <v>0</v>
      </c>
      <c r="K2514" s="110">
        <v>0</v>
      </c>
      <c r="L2514" s="110">
        <v>0</v>
      </c>
      <c r="M2514" s="110">
        <v>0</v>
      </c>
      <c r="N2514" s="110">
        <v>0</v>
      </c>
    </row>
    <row r="2515" spans="1:14" x14ac:dyDescent="0.25">
      <c r="A2515">
        <v>480090</v>
      </c>
      <c r="B2515" t="s">
        <v>5530</v>
      </c>
      <c r="C2515">
        <v>23</v>
      </c>
      <c r="D2515" t="s">
        <v>9070</v>
      </c>
      <c r="E2515" t="s">
        <v>9071</v>
      </c>
      <c r="F2515" t="s">
        <v>9072</v>
      </c>
      <c r="G2515" t="s">
        <v>913</v>
      </c>
      <c r="H2515" t="s">
        <v>9073</v>
      </c>
      <c r="I2515" s="110">
        <v>0</v>
      </c>
      <c r="J2515" s="110">
        <v>0</v>
      </c>
      <c r="K2515" s="110">
        <v>0</v>
      </c>
      <c r="L2515" s="110">
        <v>0</v>
      </c>
      <c r="M2515" s="110">
        <v>0</v>
      </c>
      <c r="N2515" s="110">
        <v>0</v>
      </c>
    </row>
    <row r="2516" spans="1:14" x14ac:dyDescent="0.25">
      <c r="A2516">
        <v>370240</v>
      </c>
      <c r="B2516" t="s">
        <v>5532</v>
      </c>
      <c r="C2516">
        <v>25</v>
      </c>
      <c r="D2516" t="s">
        <v>9074</v>
      </c>
      <c r="E2516" t="s">
        <v>9075</v>
      </c>
      <c r="F2516" t="s">
        <v>3150</v>
      </c>
      <c r="G2516" t="s">
        <v>92</v>
      </c>
      <c r="H2516" t="s">
        <v>9076</v>
      </c>
      <c r="I2516" s="110">
        <v>0</v>
      </c>
      <c r="J2516" s="110">
        <v>0</v>
      </c>
      <c r="K2516" s="110">
        <v>0</v>
      </c>
      <c r="L2516" s="110">
        <v>0</v>
      </c>
      <c r="M2516" s="110">
        <v>0</v>
      </c>
      <c r="N2516" s="110">
        <v>0</v>
      </c>
    </row>
    <row r="2517" spans="1:14" x14ac:dyDescent="0.25">
      <c r="A2517">
        <v>480111</v>
      </c>
      <c r="B2517" t="s">
        <v>5530</v>
      </c>
      <c r="C2517">
        <v>23</v>
      </c>
      <c r="D2517" t="s">
        <v>9077</v>
      </c>
      <c r="E2517" t="s">
        <v>9078</v>
      </c>
      <c r="F2517" t="s">
        <v>9079</v>
      </c>
      <c r="G2517" t="s">
        <v>913</v>
      </c>
      <c r="H2517" t="s">
        <v>9080</v>
      </c>
      <c r="I2517" s="110">
        <v>0</v>
      </c>
      <c r="J2517" s="110">
        <v>0</v>
      </c>
      <c r="K2517" s="110">
        <v>0</v>
      </c>
      <c r="L2517" s="110">
        <v>0</v>
      </c>
      <c r="M2517" s="110">
        <v>0</v>
      </c>
      <c r="N2517" s="110">
        <v>0</v>
      </c>
    </row>
    <row r="2518" spans="1:14" x14ac:dyDescent="0.25">
      <c r="A2518">
        <v>370242</v>
      </c>
      <c r="B2518" t="s">
        <v>5532</v>
      </c>
      <c r="C2518">
        <v>25</v>
      </c>
      <c r="D2518" t="s">
        <v>9081</v>
      </c>
      <c r="E2518" t="s">
        <v>9082</v>
      </c>
      <c r="F2518" t="s">
        <v>3080</v>
      </c>
      <c r="G2518" t="s">
        <v>92</v>
      </c>
      <c r="H2518" t="s">
        <v>9083</v>
      </c>
      <c r="I2518" s="110">
        <v>0</v>
      </c>
      <c r="J2518" s="110">
        <v>0</v>
      </c>
      <c r="K2518" s="110">
        <v>0</v>
      </c>
      <c r="L2518" s="110">
        <v>0</v>
      </c>
      <c r="M2518" s="110">
        <v>0</v>
      </c>
      <c r="N2518" s="110">
        <v>0</v>
      </c>
    </row>
    <row r="2519" spans="1:14" x14ac:dyDescent="0.25">
      <c r="A2519">
        <v>360166</v>
      </c>
      <c r="B2519" t="s">
        <v>5531</v>
      </c>
      <c r="C2519">
        <v>24</v>
      </c>
      <c r="D2519" t="s">
        <v>9084</v>
      </c>
      <c r="E2519" t="s">
        <v>5557</v>
      </c>
      <c r="F2519" t="s">
        <v>9085</v>
      </c>
      <c r="G2519" t="s">
        <v>93</v>
      </c>
      <c r="H2519" t="s">
        <v>9086</v>
      </c>
      <c r="I2519" s="110">
        <v>0</v>
      </c>
      <c r="J2519" s="110">
        <v>0</v>
      </c>
      <c r="K2519" s="110">
        <v>0</v>
      </c>
      <c r="L2519" s="110">
        <v>0</v>
      </c>
      <c r="M2519" s="110">
        <v>0</v>
      </c>
      <c r="N2519" s="110">
        <v>0</v>
      </c>
    </row>
    <row r="2520" spans="1:14" x14ac:dyDescent="0.25">
      <c r="A2520">
        <v>360183</v>
      </c>
      <c r="B2520" t="s">
        <v>5531</v>
      </c>
      <c r="C2520">
        <v>24</v>
      </c>
      <c r="D2520" t="s">
        <v>9087</v>
      </c>
      <c r="E2520" t="s">
        <v>9088</v>
      </c>
      <c r="F2520" t="s">
        <v>9089</v>
      </c>
      <c r="G2520" t="s">
        <v>93</v>
      </c>
      <c r="H2520" t="s">
        <v>9090</v>
      </c>
      <c r="I2520" s="110">
        <v>0</v>
      </c>
      <c r="J2520" s="110">
        <v>0</v>
      </c>
      <c r="K2520" s="110">
        <v>0</v>
      </c>
      <c r="L2520" s="110">
        <v>0</v>
      </c>
      <c r="M2520" s="110">
        <v>0</v>
      </c>
      <c r="N2520" s="110">
        <v>0</v>
      </c>
    </row>
    <row r="2521" spans="1:14" x14ac:dyDescent="0.25">
      <c r="A2521">
        <v>379025</v>
      </c>
      <c r="B2521" t="s">
        <v>5532</v>
      </c>
      <c r="C2521">
        <v>25</v>
      </c>
      <c r="D2521" t="s">
        <v>9091</v>
      </c>
      <c r="E2521" t="s">
        <v>9092</v>
      </c>
      <c r="F2521" t="s">
        <v>3080</v>
      </c>
      <c r="G2521" t="s">
        <v>92</v>
      </c>
      <c r="H2521" t="s">
        <v>9093</v>
      </c>
      <c r="I2521" s="110">
        <v>0</v>
      </c>
      <c r="J2521" s="110">
        <v>191.25</v>
      </c>
      <c r="K2521" s="110">
        <v>0</v>
      </c>
      <c r="L2521" s="110">
        <v>0</v>
      </c>
      <c r="M2521" s="110">
        <v>0</v>
      </c>
      <c r="N2521" s="110">
        <v>0</v>
      </c>
    </row>
    <row r="2522" spans="1:14" x14ac:dyDescent="0.25">
      <c r="A2522">
        <v>380022</v>
      </c>
      <c r="B2522" t="s">
        <v>5533</v>
      </c>
      <c r="C2522">
        <v>26</v>
      </c>
      <c r="D2522" t="s">
        <v>501</v>
      </c>
      <c r="E2522" t="s">
        <v>3203</v>
      </c>
      <c r="F2522" t="s">
        <v>1468</v>
      </c>
      <c r="G2522" t="s">
        <v>91</v>
      </c>
      <c r="H2522" t="s">
        <v>3204</v>
      </c>
      <c r="I2522" s="110">
        <v>6150.33</v>
      </c>
      <c r="J2522" s="110">
        <v>0</v>
      </c>
      <c r="K2522" s="110">
        <v>621</v>
      </c>
      <c r="L2522" s="110">
        <v>20</v>
      </c>
      <c r="M2522" s="110">
        <v>0</v>
      </c>
      <c r="N2522" s="110">
        <v>280</v>
      </c>
    </row>
    <row r="2523" spans="1:14" x14ac:dyDescent="0.25">
      <c r="A2523">
        <v>380024</v>
      </c>
      <c r="B2523" t="s">
        <v>5533</v>
      </c>
      <c r="C2523">
        <v>26</v>
      </c>
      <c r="D2523" t="s">
        <v>3205</v>
      </c>
      <c r="E2523" t="s">
        <v>3206</v>
      </c>
      <c r="F2523" t="s">
        <v>3207</v>
      </c>
      <c r="G2523" t="s">
        <v>91</v>
      </c>
      <c r="H2523" t="s">
        <v>3208</v>
      </c>
      <c r="I2523" s="110">
        <v>20730.29</v>
      </c>
      <c r="J2523" s="110">
        <v>0</v>
      </c>
      <c r="K2523" s="110">
        <v>305</v>
      </c>
      <c r="L2523" s="110">
        <v>1680</v>
      </c>
      <c r="M2523" s="110">
        <v>1713</v>
      </c>
      <c r="N2523" s="110">
        <v>1805.25</v>
      </c>
    </row>
    <row r="2524" spans="1:14" x14ac:dyDescent="0.25">
      <c r="A2524">
        <v>380028</v>
      </c>
      <c r="B2524" t="s">
        <v>5533</v>
      </c>
      <c r="C2524">
        <v>26</v>
      </c>
      <c r="D2524" t="s">
        <v>501</v>
      </c>
      <c r="E2524" t="s">
        <v>3209</v>
      </c>
      <c r="F2524" t="s">
        <v>3210</v>
      </c>
      <c r="G2524" t="s">
        <v>91</v>
      </c>
      <c r="H2524" t="s">
        <v>3211</v>
      </c>
      <c r="I2524" s="110">
        <v>0</v>
      </c>
      <c r="J2524" s="110">
        <v>0</v>
      </c>
      <c r="K2524" s="110">
        <v>195</v>
      </c>
      <c r="L2524" s="110">
        <v>1110</v>
      </c>
      <c r="M2524" s="110">
        <v>0</v>
      </c>
      <c r="N2524" s="110">
        <v>50</v>
      </c>
    </row>
    <row r="2525" spans="1:14" x14ac:dyDescent="0.25">
      <c r="A2525">
        <v>380030</v>
      </c>
      <c r="B2525" t="s">
        <v>5533</v>
      </c>
      <c r="C2525">
        <v>26</v>
      </c>
      <c r="D2525" t="s">
        <v>501</v>
      </c>
      <c r="E2525" t="s">
        <v>9094</v>
      </c>
      <c r="F2525" t="s">
        <v>3758</v>
      </c>
      <c r="G2525" t="s">
        <v>91</v>
      </c>
      <c r="H2525" t="s">
        <v>9095</v>
      </c>
      <c r="I2525" s="110">
        <v>0</v>
      </c>
      <c r="J2525" s="110">
        <v>0</v>
      </c>
      <c r="K2525" s="110">
        <v>0</v>
      </c>
      <c r="L2525" s="110">
        <v>0</v>
      </c>
      <c r="M2525" s="110">
        <v>0</v>
      </c>
      <c r="N2525" s="110">
        <v>0</v>
      </c>
    </row>
    <row r="2526" spans="1:14" x14ac:dyDescent="0.25">
      <c r="A2526">
        <v>380034</v>
      </c>
      <c r="B2526" t="s">
        <v>5533</v>
      </c>
      <c r="C2526">
        <v>26</v>
      </c>
      <c r="D2526" t="s">
        <v>7401</v>
      </c>
      <c r="E2526" t="s">
        <v>9096</v>
      </c>
      <c r="F2526" t="s">
        <v>1549</v>
      </c>
      <c r="G2526" t="s">
        <v>91</v>
      </c>
      <c r="H2526" t="s">
        <v>9097</v>
      </c>
      <c r="I2526" s="110">
        <v>0</v>
      </c>
      <c r="J2526" s="110">
        <v>0</v>
      </c>
      <c r="K2526" s="110">
        <v>0</v>
      </c>
      <c r="L2526" s="110">
        <v>0</v>
      </c>
      <c r="M2526" s="110">
        <v>0</v>
      </c>
      <c r="N2526" s="110">
        <v>0</v>
      </c>
    </row>
    <row r="2527" spans="1:14" x14ac:dyDescent="0.25">
      <c r="A2527">
        <v>380035</v>
      </c>
      <c r="B2527" t="s">
        <v>5533</v>
      </c>
      <c r="C2527">
        <v>26</v>
      </c>
      <c r="D2527" t="s">
        <v>3212</v>
      </c>
      <c r="E2527" t="s">
        <v>3213</v>
      </c>
      <c r="F2527" t="s">
        <v>3214</v>
      </c>
      <c r="G2527" t="s">
        <v>91</v>
      </c>
      <c r="H2527" t="s">
        <v>251</v>
      </c>
      <c r="I2527" s="110">
        <v>309</v>
      </c>
      <c r="J2527" s="110">
        <v>0</v>
      </c>
      <c r="K2527" s="110">
        <v>0</v>
      </c>
      <c r="L2527" s="110">
        <v>0</v>
      </c>
      <c r="M2527" s="110">
        <v>0</v>
      </c>
      <c r="N2527" s="110">
        <v>0</v>
      </c>
    </row>
    <row r="2528" spans="1:14" x14ac:dyDescent="0.25">
      <c r="A2528">
        <v>380036</v>
      </c>
      <c r="B2528" t="s">
        <v>5533</v>
      </c>
      <c r="C2528">
        <v>26</v>
      </c>
      <c r="D2528" t="s">
        <v>501</v>
      </c>
      <c r="E2528" t="s">
        <v>3215</v>
      </c>
      <c r="F2528" t="s">
        <v>3214</v>
      </c>
      <c r="G2528" t="s">
        <v>91</v>
      </c>
      <c r="H2528" t="s">
        <v>3216</v>
      </c>
      <c r="I2528" s="110">
        <v>14801</v>
      </c>
      <c r="J2528" s="110">
        <v>0</v>
      </c>
      <c r="K2528" s="110">
        <v>907</v>
      </c>
      <c r="L2528" s="110">
        <v>731</v>
      </c>
      <c r="M2528" s="110">
        <v>0</v>
      </c>
      <c r="N2528" s="110">
        <v>100</v>
      </c>
    </row>
    <row r="2529" spans="1:14" x14ac:dyDescent="0.25">
      <c r="A2529">
        <v>380037</v>
      </c>
      <c r="B2529" t="s">
        <v>5533</v>
      </c>
      <c r="C2529">
        <v>26</v>
      </c>
      <c r="D2529" t="s">
        <v>9098</v>
      </c>
      <c r="E2529" t="s">
        <v>9099</v>
      </c>
      <c r="F2529" t="s">
        <v>3214</v>
      </c>
      <c r="G2529" t="s">
        <v>91</v>
      </c>
      <c r="H2529" t="s">
        <v>9100</v>
      </c>
      <c r="I2529" s="110">
        <v>0</v>
      </c>
      <c r="J2529" s="110">
        <v>0</v>
      </c>
      <c r="K2529" s="110">
        <v>0</v>
      </c>
      <c r="L2529" s="110">
        <v>0</v>
      </c>
      <c r="M2529" s="110">
        <v>0</v>
      </c>
      <c r="N2529" s="110">
        <v>0</v>
      </c>
    </row>
    <row r="2530" spans="1:14" x14ac:dyDescent="0.25">
      <c r="A2530">
        <v>380038</v>
      </c>
      <c r="B2530" t="s">
        <v>5533</v>
      </c>
      <c r="C2530">
        <v>26</v>
      </c>
      <c r="D2530" t="s">
        <v>9101</v>
      </c>
      <c r="E2530" t="s">
        <v>9102</v>
      </c>
      <c r="F2530" t="s">
        <v>3214</v>
      </c>
      <c r="G2530" t="s">
        <v>91</v>
      </c>
      <c r="H2530" t="s">
        <v>9103</v>
      </c>
      <c r="I2530" s="110">
        <v>0</v>
      </c>
      <c r="J2530" s="110">
        <v>0</v>
      </c>
      <c r="K2530" s="110">
        <v>0</v>
      </c>
      <c r="L2530" s="110">
        <v>0</v>
      </c>
      <c r="M2530" s="110">
        <v>0</v>
      </c>
      <c r="N2530" s="110">
        <v>0</v>
      </c>
    </row>
    <row r="2531" spans="1:14" x14ac:dyDescent="0.25">
      <c r="A2531">
        <v>380042</v>
      </c>
      <c r="B2531" t="s">
        <v>5533</v>
      </c>
      <c r="C2531">
        <v>26</v>
      </c>
      <c r="D2531" t="s">
        <v>501</v>
      </c>
      <c r="E2531" t="s">
        <v>3217</v>
      </c>
      <c r="F2531" t="s">
        <v>3218</v>
      </c>
      <c r="G2531" t="s">
        <v>91</v>
      </c>
      <c r="H2531" t="s">
        <v>3219</v>
      </c>
      <c r="I2531" s="110">
        <v>6066.63</v>
      </c>
      <c r="J2531" s="110">
        <v>0</v>
      </c>
      <c r="K2531" s="110">
        <v>0</v>
      </c>
      <c r="L2531" s="110">
        <v>0</v>
      </c>
      <c r="M2531" s="110">
        <v>0</v>
      </c>
      <c r="N2531" s="110">
        <v>0</v>
      </c>
    </row>
    <row r="2532" spans="1:14" x14ac:dyDescent="0.25">
      <c r="A2532">
        <v>380045</v>
      </c>
      <c r="B2532" t="s">
        <v>5533</v>
      </c>
      <c r="C2532">
        <v>26</v>
      </c>
      <c r="D2532" t="s">
        <v>3220</v>
      </c>
      <c r="E2532" t="s">
        <v>3221</v>
      </c>
      <c r="F2532" t="s">
        <v>3222</v>
      </c>
      <c r="G2532" t="s">
        <v>91</v>
      </c>
      <c r="H2532" t="s">
        <v>3223</v>
      </c>
      <c r="I2532" s="110">
        <v>18726.439999999999</v>
      </c>
      <c r="J2532" s="110">
        <v>0</v>
      </c>
      <c r="K2532" s="110">
        <v>658</v>
      </c>
      <c r="L2532" s="110">
        <v>583.76</v>
      </c>
      <c r="M2532" s="110">
        <v>0</v>
      </c>
      <c r="N2532" s="110">
        <v>0</v>
      </c>
    </row>
    <row r="2533" spans="1:14" x14ac:dyDescent="0.25">
      <c r="A2533">
        <v>380046</v>
      </c>
      <c r="B2533" t="s">
        <v>5533</v>
      </c>
      <c r="C2533">
        <v>26</v>
      </c>
      <c r="D2533" t="s">
        <v>501</v>
      </c>
      <c r="E2533" t="s">
        <v>3224</v>
      </c>
      <c r="F2533" t="s">
        <v>3225</v>
      </c>
      <c r="G2533" t="s">
        <v>91</v>
      </c>
      <c r="H2533" t="s">
        <v>3226</v>
      </c>
      <c r="I2533" s="110">
        <v>788.39</v>
      </c>
      <c r="J2533" s="110">
        <v>0</v>
      </c>
      <c r="K2533" s="110">
        <v>0</v>
      </c>
      <c r="L2533" s="110">
        <v>0</v>
      </c>
      <c r="M2533" s="110">
        <v>0</v>
      </c>
      <c r="N2533" s="110">
        <v>0</v>
      </c>
    </row>
    <row r="2534" spans="1:14" x14ac:dyDescent="0.25">
      <c r="A2534">
        <v>380047</v>
      </c>
      <c r="B2534" t="s">
        <v>5533</v>
      </c>
      <c r="C2534">
        <v>26</v>
      </c>
      <c r="D2534" t="s">
        <v>501</v>
      </c>
      <c r="E2534" t="s">
        <v>3227</v>
      </c>
      <c r="F2534" t="s">
        <v>3228</v>
      </c>
      <c r="G2534" t="s">
        <v>91</v>
      </c>
      <c r="H2534" t="s">
        <v>252</v>
      </c>
      <c r="I2534" s="110">
        <v>4360.74</v>
      </c>
      <c r="J2534" s="110">
        <v>0</v>
      </c>
      <c r="K2534" s="110">
        <v>91</v>
      </c>
      <c r="L2534" s="110">
        <v>0</v>
      </c>
      <c r="M2534" s="110">
        <v>0</v>
      </c>
      <c r="N2534" s="110">
        <v>185</v>
      </c>
    </row>
    <row r="2535" spans="1:14" x14ac:dyDescent="0.25">
      <c r="A2535">
        <v>380048</v>
      </c>
      <c r="B2535" t="s">
        <v>5533</v>
      </c>
      <c r="C2535">
        <v>26</v>
      </c>
      <c r="D2535" t="s">
        <v>501</v>
      </c>
      <c r="E2535" t="s">
        <v>3229</v>
      </c>
      <c r="F2535" t="s">
        <v>3230</v>
      </c>
      <c r="G2535" t="s">
        <v>91</v>
      </c>
      <c r="H2535" t="s">
        <v>3231</v>
      </c>
      <c r="I2535" s="110">
        <v>6900</v>
      </c>
      <c r="J2535" s="110">
        <v>0</v>
      </c>
      <c r="K2535" s="110">
        <v>137</v>
      </c>
      <c r="L2535" s="110">
        <v>15</v>
      </c>
      <c r="M2535" s="110">
        <v>0</v>
      </c>
      <c r="N2535" s="110">
        <v>25</v>
      </c>
    </row>
    <row r="2536" spans="1:14" x14ac:dyDescent="0.25">
      <c r="A2536">
        <v>380049</v>
      </c>
      <c r="B2536" t="s">
        <v>5533</v>
      </c>
      <c r="C2536">
        <v>26</v>
      </c>
      <c r="D2536" t="s">
        <v>501</v>
      </c>
      <c r="E2536" t="s">
        <v>3232</v>
      </c>
      <c r="F2536" t="s">
        <v>1101</v>
      </c>
      <c r="G2536" t="s">
        <v>91</v>
      </c>
      <c r="H2536" t="s">
        <v>253</v>
      </c>
      <c r="I2536" s="110">
        <v>2093.33</v>
      </c>
      <c r="J2536" s="110">
        <v>0</v>
      </c>
      <c r="K2536" s="110">
        <v>80</v>
      </c>
      <c r="L2536" s="110">
        <v>305</v>
      </c>
      <c r="M2536" s="110">
        <v>35</v>
      </c>
      <c r="N2536" s="110">
        <v>50</v>
      </c>
    </row>
    <row r="2537" spans="1:14" x14ac:dyDescent="0.25">
      <c r="A2537">
        <v>380051</v>
      </c>
      <c r="B2537" t="s">
        <v>5533</v>
      </c>
      <c r="C2537">
        <v>26</v>
      </c>
      <c r="D2537" t="s">
        <v>501</v>
      </c>
      <c r="E2537" t="s">
        <v>9104</v>
      </c>
      <c r="F2537" t="s">
        <v>9105</v>
      </c>
      <c r="G2537" t="s">
        <v>91</v>
      </c>
      <c r="H2537" t="s">
        <v>9106</v>
      </c>
      <c r="I2537" s="110">
        <v>96.15</v>
      </c>
      <c r="J2537" s="110">
        <v>0</v>
      </c>
      <c r="K2537" s="110">
        <v>0</v>
      </c>
      <c r="L2537" s="110">
        <v>0</v>
      </c>
      <c r="M2537" s="110">
        <v>0</v>
      </c>
      <c r="N2537" s="110">
        <v>0</v>
      </c>
    </row>
    <row r="2538" spans="1:14" x14ac:dyDescent="0.25">
      <c r="A2538">
        <v>380053</v>
      </c>
      <c r="B2538" t="s">
        <v>5533</v>
      </c>
      <c r="C2538">
        <v>26</v>
      </c>
      <c r="D2538" t="s">
        <v>501</v>
      </c>
      <c r="E2538" t="s">
        <v>3233</v>
      </c>
      <c r="F2538" t="s">
        <v>3234</v>
      </c>
      <c r="G2538" t="s">
        <v>91</v>
      </c>
      <c r="H2538" t="s">
        <v>3235</v>
      </c>
      <c r="I2538" s="110">
        <v>0</v>
      </c>
      <c r="J2538" s="110">
        <v>0</v>
      </c>
      <c r="K2538" s="110">
        <v>718</v>
      </c>
      <c r="L2538" s="110">
        <v>0</v>
      </c>
      <c r="M2538" s="110">
        <v>0</v>
      </c>
      <c r="N2538" s="110">
        <v>466</v>
      </c>
    </row>
    <row r="2539" spans="1:14" x14ac:dyDescent="0.25">
      <c r="A2539">
        <v>380058</v>
      </c>
      <c r="B2539" t="s">
        <v>5533</v>
      </c>
      <c r="C2539">
        <v>26</v>
      </c>
      <c r="D2539" t="s">
        <v>501</v>
      </c>
      <c r="E2539" t="s">
        <v>3236</v>
      </c>
      <c r="F2539" t="s">
        <v>3237</v>
      </c>
      <c r="G2539" t="s">
        <v>91</v>
      </c>
      <c r="H2539" t="s">
        <v>3238</v>
      </c>
      <c r="I2539" s="110">
        <v>1383.04</v>
      </c>
      <c r="J2539" s="110">
        <v>0</v>
      </c>
      <c r="K2539" s="110">
        <v>51</v>
      </c>
      <c r="L2539" s="110">
        <v>0</v>
      </c>
      <c r="M2539" s="110">
        <v>0</v>
      </c>
      <c r="N2539" s="110">
        <v>0</v>
      </c>
    </row>
    <row r="2540" spans="1:14" x14ac:dyDescent="0.25">
      <c r="A2540">
        <v>380059</v>
      </c>
      <c r="B2540" t="s">
        <v>5533</v>
      </c>
      <c r="C2540">
        <v>126</v>
      </c>
      <c r="D2540" t="s">
        <v>501</v>
      </c>
      <c r="E2540" t="s">
        <v>3239</v>
      </c>
      <c r="F2540" t="s">
        <v>3240</v>
      </c>
      <c r="G2540" t="s">
        <v>91</v>
      </c>
      <c r="H2540" t="s">
        <v>489</v>
      </c>
      <c r="I2540" s="110">
        <v>1665.56</v>
      </c>
      <c r="J2540" s="110">
        <v>0</v>
      </c>
      <c r="K2540" s="110">
        <v>0</v>
      </c>
      <c r="L2540" s="110">
        <v>0</v>
      </c>
      <c r="M2540" s="110">
        <v>0</v>
      </c>
      <c r="N2540" s="110">
        <v>0</v>
      </c>
    </row>
    <row r="2541" spans="1:14" x14ac:dyDescent="0.25">
      <c r="A2541">
        <v>380060</v>
      </c>
      <c r="B2541" t="s">
        <v>5533</v>
      </c>
      <c r="C2541">
        <v>26</v>
      </c>
      <c r="D2541" t="s">
        <v>501</v>
      </c>
      <c r="E2541" t="s">
        <v>3241</v>
      </c>
      <c r="F2541" t="s">
        <v>3242</v>
      </c>
      <c r="G2541" t="s">
        <v>91</v>
      </c>
      <c r="H2541" t="s">
        <v>254</v>
      </c>
      <c r="I2541" s="110">
        <v>7291.72</v>
      </c>
      <c r="J2541" s="110">
        <v>0</v>
      </c>
      <c r="K2541" s="110">
        <v>397.68</v>
      </c>
      <c r="L2541" s="110">
        <v>457</v>
      </c>
      <c r="M2541" s="110">
        <v>0</v>
      </c>
      <c r="N2541" s="110">
        <v>359</v>
      </c>
    </row>
    <row r="2542" spans="1:14" x14ac:dyDescent="0.25">
      <c r="A2542">
        <v>380061</v>
      </c>
      <c r="B2542" t="s">
        <v>5533</v>
      </c>
      <c r="C2542">
        <v>26</v>
      </c>
      <c r="D2542" t="s">
        <v>501</v>
      </c>
      <c r="E2542" t="s">
        <v>3243</v>
      </c>
      <c r="F2542" t="s">
        <v>3244</v>
      </c>
      <c r="G2542" t="s">
        <v>91</v>
      </c>
      <c r="H2542" t="s">
        <v>463</v>
      </c>
      <c r="I2542" s="110">
        <v>12545.33</v>
      </c>
      <c r="J2542" s="110">
        <v>0</v>
      </c>
      <c r="K2542" s="110">
        <v>876</v>
      </c>
      <c r="L2542" s="110">
        <v>595</v>
      </c>
      <c r="M2542" s="110">
        <v>0</v>
      </c>
      <c r="N2542" s="110">
        <v>545</v>
      </c>
    </row>
    <row r="2543" spans="1:14" x14ac:dyDescent="0.25">
      <c r="A2543">
        <v>380062</v>
      </c>
      <c r="B2543" t="s">
        <v>5533</v>
      </c>
      <c r="C2543">
        <v>26</v>
      </c>
      <c r="D2543" t="s">
        <v>3245</v>
      </c>
      <c r="E2543" t="s">
        <v>3246</v>
      </c>
      <c r="F2543" t="s">
        <v>3244</v>
      </c>
      <c r="G2543" t="s">
        <v>91</v>
      </c>
      <c r="H2543" t="s">
        <v>3247</v>
      </c>
      <c r="I2543" s="110">
        <v>3900.11</v>
      </c>
      <c r="J2543" s="110">
        <v>286.43</v>
      </c>
      <c r="K2543" s="110">
        <v>378</v>
      </c>
      <c r="L2543" s="110">
        <v>180</v>
      </c>
      <c r="M2543" s="110">
        <v>0</v>
      </c>
      <c r="N2543" s="110">
        <v>264</v>
      </c>
    </row>
    <row r="2544" spans="1:14" x14ac:dyDescent="0.25">
      <c r="A2544">
        <v>380064</v>
      </c>
      <c r="B2544" t="s">
        <v>5533</v>
      </c>
      <c r="C2544">
        <v>26</v>
      </c>
      <c r="D2544" t="s">
        <v>1686</v>
      </c>
      <c r="E2544" t="s">
        <v>9107</v>
      </c>
      <c r="F2544" t="s">
        <v>3244</v>
      </c>
      <c r="G2544" t="s">
        <v>91</v>
      </c>
      <c r="H2544" t="s">
        <v>9108</v>
      </c>
      <c r="I2544" s="110">
        <v>0</v>
      </c>
      <c r="J2544" s="110">
        <v>0</v>
      </c>
      <c r="K2544" s="110">
        <v>0</v>
      </c>
      <c r="L2544" s="110">
        <v>0</v>
      </c>
      <c r="M2544" s="110">
        <v>0</v>
      </c>
      <c r="N2544" s="110">
        <v>0</v>
      </c>
    </row>
    <row r="2545" spans="1:14" x14ac:dyDescent="0.25">
      <c r="A2545">
        <v>380067</v>
      </c>
      <c r="B2545" t="s">
        <v>5533</v>
      </c>
      <c r="C2545">
        <v>26</v>
      </c>
      <c r="D2545" t="s">
        <v>501</v>
      </c>
      <c r="E2545" t="s">
        <v>3248</v>
      </c>
      <c r="F2545" t="s">
        <v>3249</v>
      </c>
      <c r="G2545" t="s">
        <v>91</v>
      </c>
      <c r="H2545" t="s">
        <v>3250</v>
      </c>
      <c r="I2545" s="110">
        <v>37394.76</v>
      </c>
      <c r="J2545" s="110">
        <v>0</v>
      </c>
      <c r="K2545" s="110">
        <v>1977.05</v>
      </c>
      <c r="L2545" s="110">
        <v>25</v>
      </c>
      <c r="M2545" s="110">
        <v>821</v>
      </c>
      <c r="N2545" s="110">
        <v>1467</v>
      </c>
    </row>
    <row r="2546" spans="1:14" x14ac:dyDescent="0.25">
      <c r="A2546">
        <v>380069</v>
      </c>
      <c r="B2546" t="s">
        <v>5533</v>
      </c>
      <c r="C2546">
        <v>26</v>
      </c>
      <c r="D2546" t="s">
        <v>3251</v>
      </c>
      <c r="E2546" t="s">
        <v>3252</v>
      </c>
      <c r="F2546" t="s">
        <v>3253</v>
      </c>
      <c r="G2546" t="s">
        <v>91</v>
      </c>
      <c r="H2546" t="s">
        <v>3254</v>
      </c>
      <c r="I2546" s="110">
        <v>12323.37</v>
      </c>
      <c r="J2546" s="110">
        <v>0</v>
      </c>
      <c r="K2546" s="110">
        <v>135</v>
      </c>
      <c r="L2546" s="110">
        <v>60</v>
      </c>
      <c r="M2546" s="110">
        <v>0</v>
      </c>
      <c r="N2546" s="110">
        <v>123</v>
      </c>
    </row>
    <row r="2547" spans="1:14" x14ac:dyDescent="0.25">
      <c r="A2547">
        <v>380070</v>
      </c>
      <c r="B2547" t="s">
        <v>5533</v>
      </c>
      <c r="C2547">
        <v>26</v>
      </c>
      <c r="D2547" t="s">
        <v>501</v>
      </c>
      <c r="E2547" t="s">
        <v>3255</v>
      </c>
      <c r="F2547" t="s">
        <v>3256</v>
      </c>
      <c r="G2547" t="s">
        <v>91</v>
      </c>
      <c r="H2547" t="s">
        <v>249</v>
      </c>
      <c r="I2547" s="110">
        <v>4556</v>
      </c>
      <c r="J2547" s="110">
        <v>0</v>
      </c>
      <c r="K2547" s="110">
        <v>474</v>
      </c>
      <c r="L2547" s="110">
        <v>0</v>
      </c>
      <c r="M2547" s="110">
        <v>0</v>
      </c>
      <c r="N2547" s="110">
        <v>0</v>
      </c>
    </row>
    <row r="2548" spans="1:14" x14ac:dyDescent="0.25">
      <c r="A2548">
        <v>380071</v>
      </c>
      <c r="B2548" t="s">
        <v>5533</v>
      </c>
      <c r="C2548">
        <v>26</v>
      </c>
      <c r="D2548" t="s">
        <v>501</v>
      </c>
      <c r="E2548" t="s">
        <v>3257</v>
      </c>
      <c r="F2548" t="s">
        <v>879</v>
      </c>
      <c r="G2548" t="s">
        <v>91</v>
      </c>
      <c r="H2548" t="s">
        <v>3258</v>
      </c>
      <c r="I2548" s="110">
        <v>1000</v>
      </c>
      <c r="J2548" s="110">
        <v>0</v>
      </c>
      <c r="K2548" s="110">
        <v>0</v>
      </c>
      <c r="L2548" s="110">
        <v>0</v>
      </c>
      <c r="M2548" s="110">
        <v>0</v>
      </c>
      <c r="N2548" s="110">
        <v>3610</v>
      </c>
    </row>
    <row r="2549" spans="1:14" x14ac:dyDescent="0.25">
      <c r="A2549">
        <v>380072</v>
      </c>
      <c r="B2549" t="s">
        <v>5533</v>
      </c>
      <c r="C2549">
        <v>26</v>
      </c>
      <c r="D2549" t="s">
        <v>1059</v>
      </c>
      <c r="E2549" t="s">
        <v>3259</v>
      </c>
      <c r="F2549" t="s">
        <v>879</v>
      </c>
      <c r="G2549" t="s">
        <v>91</v>
      </c>
      <c r="H2549" t="s">
        <v>3260</v>
      </c>
      <c r="I2549" s="110">
        <v>10860.75</v>
      </c>
      <c r="J2549" s="110">
        <v>0</v>
      </c>
      <c r="K2549" s="110">
        <v>0</v>
      </c>
      <c r="L2549" s="110">
        <v>0</v>
      </c>
      <c r="M2549" s="110">
        <v>0</v>
      </c>
      <c r="N2549" s="110">
        <v>0</v>
      </c>
    </row>
    <row r="2550" spans="1:14" x14ac:dyDescent="0.25">
      <c r="A2550">
        <v>380075</v>
      </c>
      <c r="B2550" t="s">
        <v>5533</v>
      </c>
      <c r="C2550">
        <v>26</v>
      </c>
      <c r="D2550" t="s">
        <v>3261</v>
      </c>
      <c r="E2550" t="s">
        <v>3262</v>
      </c>
      <c r="F2550" t="s">
        <v>3244</v>
      </c>
      <c r="G2550" t="s">
        <v>91</v>
      </c>
      <c r="H2550" t="s">
        <v>250</v>
      </c>
      <c r="I2550" s="110">
        <v>900</v>
      </c>
      <c r="J2550" s="110">
        <v>0</v>
      </c>
      <c r="K2550" s="110">
        <v>100</v>
      </c>
      <c r="L2550" s="110">
        <v>100</v>
      </c>
      <c r="M2550" s="110">
        <v>0</v>
      </c>
      <c r="N2550" s="110">
        <v>175</v>
      </c>
    </row>
    <row r="2551" spans="1:14" x14ac:dyDescent="0.25">
      <c r="A2551">
        <v>380077</v>
      </c>
      <c r="B2551" t="s">
        <v>5533</v>
      </c>
      <c r="C2551">
        <v>26</v>
      </c>
      <c r="D2551" t="s">
        <v>3263</v>
      </c>
      <c r="E2551" t="s">
        <v>3264</v>
      </c>
      <c r="F2551" t="s">
        <v>3265</v>
      </c>
      <c r="G2551" t="s">
        <v>91</v>
      </c>
      <c r="H2551" t="s">
        <v>3266</v>
      </c>
      <c r="I2551" s="110">
        <v>939.25</v>
      </c>
      <c r="J2551" s="110">
        <v>0</v>
      </c>
      <c r="K2551" s="110">
        <v>0</v>
      </c>
      <c r="L2551" s="110">
        <v>70</v>
      </c>
      <c r="M2551" s="110">
        <v>0</v>
      </c>
      <c r="N2551" s="110">
        <v>0</v>
      </c>
    </row>
    <row r="2552" spans="1:14" x14ac:dyDescent="0.25">
      <c r="A2552">
        <v>380081</v>
      </c>
      <c r="B2552" t="s">
        <v>5533</v>
      </c>
      <c r="C2552">
        <v>26</v>
      </c>
      <c r="D2552" t="s">
        <v>9109</v>
      </c>
      <c r="E2552" t="s">
        <v>9110</v>
      </c>
      <c r="F2552" t="s">
        <v>3244</v>
      </c>
      <c r="G2552" t="s">
        <v>91</v>
      </c>
      <c r="H2552" t="s">
        <v>9111</v>
      </c>
      <c r="I2552" s="110">
        <v>0</v>
      </c>
      <c r="J2552" s="110">
        <v>0</v>
      </c>
      <c r="K2552" s="110">
        <v>0</v>
      </c>
      <c r="L2552" s="110">
        <v>0</v>
      </c>
      <c r="M2552" s="110">
        <v>0</v>
      </c>
      <c r="N2552" s="110">
        <v>0</v>
      </c>
    </row>
    <row r="2553" spans="1:14" x14ac:dyDescent="0.25">
      <c r="A2553">
        <v>380082</v>
      </c>
      <c r="B2553" t="s">
        <v>5533</v>
      </c>
      <c r="C2553">
        <v>26</v>
      </c>
      <c r="D2553" t="s">
        <v>9112</v>
      </c>
      <c r="E2553" t="s">
        <v>9113</v>
      </c>
      <c r="F2553" t="s">
        <v>3249</v>
      </c>
      <c r="G2553" t="s">
        <v>91</v>
      </c>
      <c r="H2553" t="s">
        <v>9114</v>
      </c>
      <c r="I2553" s="110">
        <v>0</v>
      </c>
      <c r="J2553" s="110">
        <v>0</v>
      </c>
      <c r="K2553" s="110">
        <v>0</v>
      </c>
      <c r="L2553" s="110">
        <v>0</v>
      </c>
      <c r="M2553" s="110">
        <v>0</v>
      </c>
      <c r="N2553" s="110">
        <v>0</v>
      </c>
    </row>
    <row r="2554" spans="1:14" x14ac:dyDescent="0.25">
      <c r="A2554">
        <v>360228</v>
      </c>
      <c r="B2554" t="s">
        <v>5531</v>
      </c>
      <c r="C2554">
        <v>24</v>
      </c>
      <c r="D2554" t="s">
        <v>728</v>
      </c>
      <c r="E2554" t="s">
        <v>9115</v>
      </c>
      <c r="F2554" t="s">
        <v>2924</v>
      </c>
      <c r="G2554" t="s">
        <v>93</v>
      </c>
      <c r="H2554" t="s">
        <v>9116</v>
      </c>
      <c r="I2554" s="110">
        <v>0</v>
      </c>
      <c r="J2554" s="110">
        <v>0</v>
      </c>
      <c r="K2554" s="110">
        <v>0</v>
      </c>
      <c r="L2554" s="110">
        <v>0</v>
      </c>
      <c r="M2554" s="110">
        <v>0</v>
      </c>
      <c r="N2554" s="110">
        <v>0</v>
      </c>
    </row>
    <row r="2555" spans="1:14" x14ac:dyDescent="0.25">
      <c r="A2555">
        <v>380084</v>
      </c>
      <c r="B2555" t="s">
        <v>5533</v>
      </c>
      <c r="C2555">
        <v>26</v>
      </c>
      <c r="D2555" t="s">
        <v>9117</v>
      </c>
      <c r="E2555" t="s">
        <v>9118</v>
      </c>
      <c r="F2555" t="s">
        <v>9119</v>
      </c>
      <c r="G2555" t="s">
        <v>913</v>
      </c>
      <c r="H2555" t="s">
        <v>9120</v>
      </c>
      <c r="I2555" s="110">
        <v>0</v>
      </c>
      <c r="J2555" s="110">
        <v>0</v>
      </c>
      <c r="K2555" s="110">
        <v>0</v>
      </c>
      <c r="L2555" s="110">
        <v>0</v>
      </c>
      <c r="M2555" s="110">
        <v>0</v>
      </c>
      <c r="N2555" s="110">
        <v>0</v>
      </c>
    </row>
    <row r="2556" spans="1:14" x14ac:dyDescent="0.25">
      <c r="A2556">
        <v>360248</v>
      </c>
      <c r="B2556" t="s">
        <v>5531</v>
      </c>
      <c r="C2556">
        <v>24</v>
      </c>
      <c r="D2556" t="s">
        <v>9121</v>
      </c>
      <c r="E2556" t="s">
        <v>9122</v>
      </c>
      <c r="F2556" t="s">
        <v>8735</v>
      </c>
      <c r="G2556" t="s">
        <v>93</v>
      </c>
      <c r="H2556" t="s">
        <v>9123</v>
      </c>
      <c r="I2556" s="110">
        <v>0</v>
      </c>
      <c r="J2556" s="110">
        <v>0</v>
      </c>
      <c r="K2556" s="110">
        <v>0</v>
      </c>
      <c r="L2556" s="110">
        <v>0</v>
      </c>
      <c r="M2556" s="110">
        <v>0</v>
      </c>
      <c r="N2556" s="110">
        <v>0</v>
      </c>
    </row>
    <row r="2557" spans="1:14" x14ac:dyDescent="0.25">
      <c r="A2557">
        <v>360251</v>
      </c>
      <c r="B2557" t="s">
        <v>5531</v>
      </c>
      <c r="C2557">
        <v>24</v>
      </c>
      <c r="D2557" t="s">
        <v>9124</v>
      </c>
      <c r="E2557" t="s">
        <v>8086</v>
      </c>
      <c r="F2557" t="s">
        <v>8811</v>
      </c>
      <c r="G2557" t="s">
        <v>93</v>
      </c>
      <c r="H2557" t="s">
        <v>8812</v>
      </c>
      <c r="I2557" s="110">
        <v>0</v>
      </c>
      <c r="J2557" s="110">
        <v>0</v>
      </c>
      <c r="K2557" s="110">
        <v>0</v>
      </c>
      <c r="L2557" s="110">
        <v>0</v>
      </c>
      <c r="M2557" s="110">
        <v>0</v>
      </c>
      <c r="N2557" s="110">
        <v>0</v>
      </c>
    </row>
    <row r="2558" spans="1:14" x14ac:dyDescent="0.25">
      <c r="A2558">
        <v>370011</v>
      </c>
      <c r="B2558" t="s">
        <v>5532</v>
      </c>
      <c r="C2558">
        <v>25</v>
      </c>
      <c r="D2558" t="s">
        <v>9125</v>
      </c>
      <c r="E2558" t="s">
        <v>9126</v>
      </c>
      <c r="F2558" t="s">
        <v>2948</v>
      </c>
      <c r="G2558" t="s">
        <v>92</v>
      </c>
      <c r="H2558" t="s">
        <v>9127</v>
      </c>
      <c r="I2558" s="110">
        <v>0</v>
      </c>
      <c r="J2558" s="110">
        <v>0</v>
      </c>
      <c r="K2558" s="110">
        <v>0</v>
      </c>
      <c r="L2558" s="110">
        <v>0</v>
      </c>
      <c r="M2558" s="110">
        <v>0</v>
      </c>
      <c r="N2558" s="110">
        <v>0</v>
      </c>
    </row>
    <row r="2559" spans="1:14" x14ac:dyDescent="0.25">
      <c r="A2559">
        <v>370046</v>
      </c>
      <c r="B2559" t="s">
        <v>5532</v>
      </c>
      <c r="C2559">
        <v>25</v>
      </c>
      <c r="D2559" t="s">
        <v>501</v>
      </c>
      <c r="E2559" t="s">
        <v>2694</v>
      </c>
      <c r="F2559" t="s">
        <v>4241</v>
      </c>
      <c r="G2559" t="s">
        <v>92</v>
      </c>
      <c r="H2559" t="s">
        <v>9128</v>
      </c>
      <c r="I2559" s="110">
        <v>0</v>
      </c>
      <c r="J2559" s="110">
        <v>0</v>
      </c>
      <c r="K2559" s="110">
        <v>0</v>
      </c>
      <c r="L2559" s="110">
        <v>0</v>
      </c>
      <c r="M2559" s="110">
        <v>0</v>
      </c>
      <c r="N2559" s="110">
        <v>0</v>
      </c>
    </row>
    <row r="2560" spans="1:14" x14ac:dyDescent="0.25">
      <c r="A2560">
        <v>370091</v>
      </c>
      <c r="B2560" t="s">
        <v>5532</v>
      </c>
      <c r="C2560">
        <v>25</v>
      </c>
      <c r="D2560" t="s">
        <v>501</v>
      </c>
      <c r="E2560" t="s">
        <v>1494</v>
      </c>
      <c r="F2560" t="s">
        <v>9129</v>
      </c>
      <c r="G2560" t="s">
        <v>92</v>
      </c>
      <c r="H2560" t="s">
        <v>9130</v>
      </c>
      <c r="I2560" s="110">
        <v>0</v>
      </c>
      <c r="J2560" s="110">
        <v>0</v>
      </c>
      <c r="K2560" s="110">
        <v>0</v>
      </c>
      <c r="L2560" s="110">
        <v>0</v>
      </c>
      <c r="M2560" s="110">
        <v>0</v>
      </c>
      <c r="N2560" s="110">
        <v>0</v>
      </c>
    </row>
    <row r="2561" spans="1:14" x14ac:dyDescent="0.25">
      <c r="A2561">
        <v>389026</v>
      </c>
      <c r="B2561" t="s">
        <v>5533</v>
      </c>
      <c r="C2561">
        <v>26</v>
      </c>
      <c r="D2561" t="s">
        <v>9131</v>
      </c>
      <c r="E2561" t="s">
        <v>9132</v>
      </c>
      <c r="F2561" t="s">
        <v>3244</v>
      </c>
      <c r="G2561" t="s">
        <v>91</v>
      </c>
      <c r="H2561" t="s">
        <v>9133</v>
      </c>
      <c r="I2561" s="110">
        <v>784.51</v>
      </c>
      <c r="J2561" s="110">
        <v>845.41</v>
      </c>
      <c r="K2561" s="110">
        <v>0</v>
      </c>
      <c r="L2561" s="110">
        <v>0</v>
      </c>
      <c r="M2561" s="110">
        <v>0</v>
      </c>
      <c r="N2561" s="110">
        <v>0</v>
      </c>
    </row>
    <row r="2562" spans="1:14" x14ac:dyDescent="0.25">
      <c r="A2562">
        <v>390015</v>
      </c>
      <c r="B2562" t="s">
        <v>5535</v>
      </c>
      <c r="C2562">
        <v>28</v>
      </c>
      <c r="D2562" t="s">
        <v>501</v>
      </c>
      <c r="E2562" t="s">
        <v>3439</v>
      </c>
      <c r="F2562" t="s">
        <v>3440</v>
      </c>
      <c r="G2562" t="s">
        <v>89</v>
      </c>
      <c r="H2562" t="s">
        <v>9134</v>
      </c>
      <c r="I2562" s="110">
        <v>0</v>
      </c>
      <c r="J2562" s="110">
        <v>0</v>
      </c>
      <c r="K2562" s="110">
        <v>0</v>
      </c>
      <c r="L2562" s="110">
        <v>0</v>
      </c>
      <c r="M2562" s="110">
        <v>151</v>
      </c>
      <c r="N2562" s="110">
        <v>405</v>
      </c>
    </row>
    <row r="2563" spans="1:14" x14ac:dyDescent="0.25">
      <c r="A2563">
        <v>390016</v>
      </c>
      <c r="B2563" t="s">
        <v>5535</v>
      </c>
      <c r="C2563">
        <v>28</v>
      </c>
      <c r="D2563" t="s">
        <v>3441</v>
      </c>
      <c r="E2563" t="s">
        <v>3179</v>
      </c>
      <c r="F2563" t="s">
        <v>3442</v>
      </c>
      <c r="G2563" t="s">
        <v>89</v>
      </c>
      <c r="H2563" t="s">
        <v>3443</v>
      </c>
      <c r="I2563" s="110">
        <v>1512.5</v>
      </c>
      <c r="J2563" s="110">
        <v>0</v>
      </c>
      <c r="K2563" s="110">
        <v>194</v>
      </c>
      <c r="L2563" s="110">
        <v>151</v>
      </c>
      <c r="M2563" s="110">
        <v>0</v>
      </c>
      <c r="N2563" s="110">
        <v>257</v>
      </c>
    </row>
    <row r="2564" spans="1:14" x14ac:dyDescent="0.25">
      <c r="A2564">
        <v>390018</v>
      </c>
      <c r="B2564" t="s">
        <v>5535</v>
      </c>
      <c r="C2564">
        <v>28</v>
      </c>
      <c r="D2564" t="s">
        <v>3444</v>
      </c>
      <c r="E2564" t="s">
        <v>3445</v>
      </c>
      <c r="F2564" t="s">
        <v>661</v>
      </c>
      <c r="G2564" t="s">
        <v>89</v>
      </c>
      <c r="H2564" t="s">
        <v>3446</v>
      </c>
      <c r="I2564" s="110">
        <v>7688</v>
      </c>
      <c r="J2564" s="110">
        <v>0</v>
      </c>
      <c r="K2564" s="110">
        <v>759</v>
      </c>
      <c r="L2564" s="110">
        <v>200</v>
      </c>
      <c r="M2564" s="110">
        <v>0</v>
      </c>
      <c r="N2564" s="110">
        <v>1133</v>
      </c>
    </row>
    <row r="2565" spans="1:14" x14ac:dyDescent="0.25">
      <c r="A2565">
        <v>390019</v>
      </c>
      <c r="B2565" t="s">
        <v>5535</v>
      </c>
      <c r="C2565">
        <v>28</v>
      </c>
      <c r="D2565" t="s">
        <v>3447</v>
      </c>
      <c r="E2565" t="s">
        <v>3448</v>
      </c>
      <c r="F2565" t="s">
        <v>3449</v>
      </c>
      <c r="G2565" t="s">
        <v>89</v>
      </c>
      <c r="H2565" t="s">
        <v>3450</v>
      </c>
      <c r="I2565" s="110">
        <v>75</v>
      </c>
      <c r="J2565" s="110">
        <v>0</v>
      </c>
      <c r="K2565" s="110">
        <v>155</v>
      </c>
      <c r="L2565" s="110">
        <v>204</v>
      </c>
      <c r="M2565" s="110">
        <v>0</v>
      </c>
      <c r="N2565" s="110">
        <v>0</v>
      </c>
    </row>
    <row r="2566" spans="1:14" x14ac:dyDescent="0.25">
      <c r="A2566">
        <v>390020</v>
      </c>
      <c r="B2566" t="s">
        <v>5535</v>
      </c>
      <c r="C2566">
        <v>28</v>
      </c>
      <c r="D2566" t="s">
        <v>3451</v>
      </c>
      <c r="E2566" t="s">
        <v>3452</v>
      </c>
      <c r="F2566" t="s">
        <v>3453</v>
      </c>
      <c r="G2566" t="s">
        <v>89</v>
      </c>
      <c r="H2566" t="s">
        <v>3454</v>
      </c>
      <c r="I2566" s="110">
        <v>1900</v>
      </c>
      <c r="J2566" s="110">
        <v>0</v>
      </c>
      <c r="K2566" s="110">
        <v>250</v>
      </c>
      <c r="L2566" s="110">
        <v>427</v>
      </c>
      <c r="M2566" s="110">
        <v>0</v>
      </c>
      <c r="N2566" s="110">
        <v>200</v>
      </c>
    </row>
    <row r="2567" spans="1:14" x14ac:dyDescent="0.25">
      <c r="A2567">
        <v>390021</v>
      </c>
      <c r="B2567" t="s">
        <v>5535</v>
      </c>
      <c r="C2567">
        <v>28</v>
      </c>
      <c r="D2567" t="s">
        <v>501</v>
      </c>
      <c r="E2567" t="s">
        <v>3455</v>
      </c>
      <c r="F2567" t="s">
        <v>3456</v>
      </c>
      <c r="G2567" t="s">
        <v>89</v>
      </c>
      <c r="H2567" t="s">
        <v>372</v>
      </c>
      <c r="I2567" s="110">
        <v>1469</v>
      </c>
      <c r="J2567" s="110">
        <v>0</v>
      </c>
      <c r="K2567" s="110">
        <v>379</v>
      </c>
      <c r="L2567" s="110">
        <v>61</v>
      </c>
      <c r="M2567" s="110">
        <v>0</v>
      </c>
      <c r="N2567" s="110">
        <v>0</v>
      </c>
    </row>
    <row r="2568" spans="1:14" x14ac:dyDescent="0.25">
      <c r="A2568">
        <v>390022</v>
      </c>
      <c r="B2568" t="s">
        <v>5535</v>
      </c>
      <c r="C2568">
        <v>28</v>
      </c>
      <c r="D2568" t="s">
        <v>9135</v>
      </c>
      <c r="E2568" t="s">
        <v>9136</v>
      </c>
      <c r="F2568" t="s">
        <v>1506</v>
      </c>
      <c r="G2568" t="s">
        <v>89</v>
      </c>
      <c r="H2568" t="s">
        <v>9137</v>
      </c>
      <c r="I2568" s="110">
        <v>0</v>
      </c>
      <c r="J2568" s="110">
        <v>0</v>
      </c>
      <c r="K2568" s="110">
        <v>0</v>
      </c>
      <c r="L2568" s="110">
        <v>0</v>
      </c>
      <c r="M2568" s="110">
        <v>0</v>
      </c>
      <c r="N2568" s="110">
        <v>0</v>
      </c>
    </row>
    <row r="2569" spans="1:14" x14ac:dyDescent="0.25">
      <c r="A2569">
        <v>390023</v>
      </c>
      <c r="B2569" t="s">
        <v>5535</v>
      </c>
      <c r="C2569">
        <v>28</v>
      </c>
      <c r="D2569" t="s">
        <v>605</v>
      </c>
      <c r="E2569" t="s">
        <v>3457</v>
      </c>
      <c r="F2569" t="s">
        <v>3458</v>
      </c>
      <c r="G2569" t="s">
        <v>89</v>
      </c>
      <c r="H2569" t="s">
        <v>485</v>
      </c>
      <c r="I2569" s="110">
        <v>5808.2</v>
      </c>
      <c r="J2569" s="110">
        <v>15</v>
      </c>
      <c r="K2569" s="110">
        <v>608</v>
      </c>
      <c r="L2569" s="110">
        <v>155</v>
      </c>
      <c r="M2569" s="110">
        <v>0</v>
      </c>
      <c r="N2569" s="110">
        <v>0</v>
      </c>
    </row>
    <row r="2570" spans="1:14" x14ac:dyDescent="0.25">
      <c r="A2570">
        <v>390024</v>
      </c>
      <c r="B2570" t="s">
        <v>5535</v>
      </c>
      <c r="C2570">
        <v>28</v>
      </c>
      <c r="D2570" t="s">
        <v>501</v>
      </c>
      <c r="E2570" t="s">
        <v>3459</v>
      </c>
      <c r="F2570" t="s">
        <v>3460</v>
      </c>
      <c r="G2570" t="s">
        <v>89</v>
      </c>
      <c r="H2570" t="s">
        <v>3461</v>
      </c>
      <c r="I2570" s="110">
        <v>1300</v>
      </c>
      <c r="J2570" s="110">
        <v>94.95</v>
      </c>
      <c r="K2570" s="110">
        <v>138</v>
      </c>
      <c r="L2570" s="110">
        <v>160</v>
      </c>
      <c r="M2570" s="110">
        <v>60</v>
      </c>
      <c r="N2570" s="110">
        <v>108</v>
      </c>
    </row>
    <row r="2571" spans="1:14" x14ac:dyDescent="0.25">
      <c r="A2571">
        <v>390025</v>
      </c>
      <c r="B2571" t="s">
        <v>5535</v>
      </c>
      <c r="C2571">
        <v>28</v>
      </c>
      <c r="D2571" t="s">
        <v>3462</v>
      </c>
      <c r="E2571" t="s">
        <v>3463</v>
      </c>
      <c r="F2571" t="s">
        <v>679</v>
      </c>
      <c r="G2571" t="s">
        <v>89</v>
      </c>
      <c r="H2571" t="s">
        <v>3464</v>
      </c>
      <c r="I2571" s="110">
        <v>3310.1</v>
      </c>
      <c r="J2571" s="110">
        <v>0</v>
      </c>
      <c r="K2571" s="110">
        <v>213</v>
      </c>
      <c r="L2571" s="110">
        <v>335</v>
      </c>
      <c r="M2571" s="110">
        <v>30</v>
      </c>
      <c r="N2571" s="110">
        <v>239</v>
      </c>
    </row>
    <row r="2572" spans="1:14" x14ac:dyDescent="0.25">
      <c r="A2572">
        <v>390026</v>
      </c>
      <c r="B2572" t="s">
        <v>5535</v>
      </c>
      <c r="C2572">
        <v>28</v>
      </c>
      <c r="D2572" t="s">
        <v>3465</v>
      </c>
      <c r="E2572" t="s">
        <v>3466</v>
      </c>
      <c r="F2572" t="s">
        <v>679</v>
      </c>
      <c r="G2572" t="s">
        <v>89</v>
      </c>
      <c r="H2572" t="s">
        <v>3467</v>
      </c>
      <c r="I2572" s="110">
        <v>987.81</v>
      </c>
      <c r="J2572" s="110">
        <v>0</v>
      </c>
      <c r="K2572" s="110">
        <v>60</v>
      </c>
      <c r="L2572" s="110">
        <v>36</v>
      </c>
      <c r="M2572" s="110">
        <v>132</v>
      </c>
      <c r="N2572" s="110">
        <v>155</v>
      </c>
    </row>
    <row r="2573" spans="1:14" x14ac:dyDescent="0.25">
      <c r="A2573">
        <v>390028</v>
      </c>
      <c r="B2573" t="s">
        <v>5535</v>
      </c>
      <c r="C2573">
        <v>28</v>
      </c>
      <c r="D2573" t="s">
        <v>501</v>
      </c>
      <c r="E2573" t="s">
        <v>657</v>
      </c>
      <c r="F2573" t="s">
        <v>3468</v>
      </c>
      <c r="G2573" t="s">
        <v>89</v>
      </c>
      <c r="H2573" t="s">
        <v>3469</v>
      </c>
      <c r="I2573" s="110">
        <v>1227.29</v>
      </c>
      <c r="J2573" s="110">
        <v>0</v>
      </c>
      <c r="K2573" s="110">
        <v>100</v>
      </c>
      <c r="L2573" s="110">
        <v>100</v>
      </c>
      <c r="M2573" s="110">
        <v>0</v>
      </c>
      <c r="N2573" s="110">
        <v>110</v>
      </c>
    </row>
    <row r="2574" spans="1:14" x14ac:dyDescent="0.25">
      <c r="A2574">
        <v>390029</v>
      </c>
      <c r="B2574" t="s">
        <v>5535</v>
      </c>
      <c r="C2574">
        <v>28</v>
      </c>
      <c r="D2574" t="s">
        <v>501</v>
      </c>
      <c r="E2574" t="s">
        <v>3470</v>
      </c>
      <c r="F2574" t="s">
        <v>3471</v>
      </c>
      <c r="G2574" t="s">
        <v>89</v>
      </c>
      <c r="H2574" t="s">
        <v>3472</v>
      </c>
      <c r="I2574" s="110">
        <v>4662.96</v>
      </c>
      <c r="J2574" s="110">
        <v>508.01</v>
      </c>
      <c r="K2574" s="110">
        <v>885.1</v>
      </c>
      <c r="L2574" s="110">
        <v>437.5</v>
      </c>
      <c r="M2574" s="110">
        <v>0</v>
      </c>
      <c r="N2574" s="110">
        <v>948</v>
      </c>
    </row>
    <row r="2575" spans="1:14" x14ac:dyDescent="0.25">
      <c r="A2575">
        <v>390030</v>
      </c>
      <c r="B2575" t="s">
        <v>5535</v>
      </c>
      <c r="C2575">
        <v>28</v>
      </c>
      <c r="D2575" t="s">
        <v>1945</v>
      </c>
      <c r="E2575" t="s">
        <v>9138</v>
      </c>
      <c r="F2575" t="s">
        <v>972</v>
      </c>
      <c r="G2575" t="s">
        <v>89</v>
      </c>
      <c r="H2575" t="s">
        <v>9139</v>
      </c>
      <c r="I2575" s="110">
        <v>0</v>
      </c>
      <c r="J2575" s="110">
        <v>0</v>
      </c>
      <c r="K2575" s="110">
        <v>0</v>
      </c>
      <c r="L2575" s="110">
        <v>0</v>
      </c>
      <c r="M2575" s="110">
        <v>0</v>
      </c>
      <c r="N2575" s="110">
        <v>0</v>
      </c>
    </row>
    <row r="2576" spans="1:14" x14ac:dyDescent="0.25">
      <c r="A2576">
        <v>390032</v>
      </c>
      <c r="B2576" t="s">
        <v>5535</v>
      </c>
      <c r="C2576">
        <v>28</v>
      </c>
      <c r="D2576" t="s">
        <v>3473</v>
      </c>
      <c r="E2576" t="s">
        <v>3474</v>
      </c>
      <c r="F2576" t="s">
        <v>3475</v>
      </c>
      <c r="G2576" t="s">
        <v>89</v>
      </c>
      <c r="H2576" t="s">
        <v>3476</v>
      </c>
      <c r="I2576" s="110">
        <v>1546</v>
      </c>
      <c r="J2576" s="110">
        <v>0</v>
      </c>
      <c r="K2576" s="110">
        <v>295</v>
      </c>
      <c r="L2576" s="110">
        <v>315</v>
      </c>
      <c r="M2576" s="110">
        <v>0</v>
      </c>
      <c r="N2576" s="110">
        <v>50</v>
      </c>
    </row>
    <row r="2577" spans="1:14" x14ac:dyDescent="0.25">
      <c r="A2577">
        <v>390033</v>
      </c>
      <c r="B2577" t="s">
        <v>5535</v>
      </c>
      <c r="C2577">
        <v>28</v>
      </c>
      <c r="D2577" t="s">
        <v>3477</v>
      </c>
      <c r="E2577" t="s">
        <v>2035</v>
      </c>
      <c r="F2577" t="s">
        <v>1526</v>
      </c>
      <c r="G2577" t="s">
        <v>89</v>
      </c>
      <c r="H2577" t="s">
        <v>3478</v>
      </c>
      <c r="I2577" s="110">
        <v>0</v>
      </c>
      <c r="J2577" s="110">
        <v>0</v>
      </c>
      <c r="K2577" s="110">
        <v>275</v>
      </c>
      <c r="L2577" s="110">
        <v>0</v>
      </c>
      <c r="M2577" s="110">
        <v>0</v>
      </c>
      <c r="N2577" s="110">
        <v>0</v>
      </c>
    </row>
    <row r="2578" spans="1:14" x14ac:dyDescent="0.25">
      <c r="A2578">
        <v>390035</v>
      </c>
      <c r="B2578" t="s">
        <v>5535</v>
      </c>
      <c r="C2578">
        <v>28</v>
      </c>
      <c r="D2578" t="s">
        <v>9140</v>
      </c>
      <c r="E2578" t="s">
        <v>9141</v>
      </c>
      <c r="F2578" t="s">
        <v>9142</v>
      </c>
      <c r="G2578" t="s">
        <v>89</v>
      </c>
      <c r="H2578" t="s">
        <v>9143</v>
      </c>
      <c r="I2578" s="110">
        <v>0</v>
      </c>
      <c r="J2578" s="110">
        <v>0</v>
      </c>
      <c r="K2578" s="110">
        <v>0</v>
      </c>
      <c r="L2578" s="110">
        <v>0</v>
      </c>
      <c r="M2578" s="110">
        <v>0</v>
      </c>
      <c r="N2578" s="110">
        <v>0</v>
      </c>
    </row>
    <row r="2579" spans="1:14" x14ac:dyDescent="0.25">
      <c r="A2579">
        <v>390038</v>
      </c>
      <c r="B2579" t="s">
        <v>5535</v>
      </c>
      <c r="C2579">
        <v>28</v>
      </c>
      <c r="D2579" t="s">
        <v>501</v>
      </c>
      <c r="E2579" t="s">
        <v>5361</v>
      </c>
      <c r="F2579" t="s">
        <v>9144</v>
      </c>
      <c r="G2579" t="s">
        <v>89</v>
      </c>
      <c r="H2579" t="s">
        <v>9145</v>
      </c>
      <c r="I2579" s="110">
        <v>0</v>
      </c>
      <c r="J2579" s="110">
        <v>0</v>
      </c>
      <c r="K2579" s="110">
        <v>0</v>
      </c>
      <c r="L2579" s="110">
        <v>0</v>
      </c>
      <c r="M2579" s="110">
        <v>0</v>
      </c>
      <c r="N2579" s="110">
        <v>0</v>
      </c>
    </row>
    <row r="2580" spans="1:14" x14ac:dyDescent="0.25">
      <c r="A2580">
        <v>390039</v>
      </c>
      <c r="B2580" t="s">
        <v>5535</v>
      </c>
      <c r="C2580">
        <v>28</v>
      </c>
      <c r="D2580" t="s">
        <v>9146</v>
      </c>
      <c r="E2580" t="s">
        <v>9147</v>
      </c>
      <c r="F2580" t="s">
        <v>1312</v>
      </c>
      <c r="G2580" t="s">
        <v>89</v>
      </c>
      <c r="H2580" t="s">
        <v>9148</v>
      </c>
      <c r="I2580" s="110">
        <v>0</v>
      </c>
      <c r="J2580" s="110">
        <v>0</v>
      </c>
      <c r="K2580" s="110">
        <v>0</v>
      </c>
      <c r="L2580" s="110">
        <v>0</v>
      </c>
      <c r="M2580" s="110">
        <v>0</v>
      </c>
      <c r="N2580" s="110">
        <v>0</v>
      </c>
    </row>
    <row r="2581" spans="1:14" x14ac:dyDescent="0.25">
      <c r="A2581">
        <v>390040</v>
      </c>
      <c r="B2581" t="s">
        <v>5535</v>
      </c>
      <c r="C2581">
        <v>28</v>
      </c>
      <c r="D2581" t="s">
        <v>9149</v>
      </c>
      <c r="E2581" t="s">
        <v>4332</v>
      </c>
      <c r="F2581" t="s">
        <v>9150</v>
      </c>
      <c r="G2581" t="s">
        <v>89</v>
      </c>
      <c r="H2581" t="s">
        <v>9151</v>
      </c>
      <c r="I2581" s="110">
        <v>0</v>
      </c>
      <c r="J2581" s="110">
        <v>0</v>
      </c>
      <c r="K2581" s="110">
        <v>0</v>
      </c>
      <c r="L2581" s="110">
        <v>0</v>
      </c>
      <c r="M2581" s="110">
        <v>0</v>
      </c>
      <c r="N2581" s="110">
        <v>0</v>
      </c>
    </row>
    <row r="2582" spans="1:14" x14ac:dyDescent="0.25">
      <c r="A2582">
        <v>390041</v>
      </c>
      <c r="B2582" t="s">
        <v>5535</v>
      </c>
      <c r="C2582">
        <v>28</v>
      </c>
      <c r="D2582" t="s">
        <v>501</v>
      </c>
      <c r="E2582" t="s">
        <v>3479</v>
      </c>
      <c r="F2582" t="s">
        <v>3480</v>
      </c>
      <c r="G2582" t="s">
        <v>89</v>
      </c>
      <c r="H2582" t="s">
        <v>262</v>
      </c>
      <c r="I2582" s="110">
        <v>2785</v>
      </c>
      <c r="J2582" s="110">
        <v>16</v>
      </c>
      <c r="K2582" s="110">
        <v>150</v>
      </c>
      <c r="L2582" s="110">
        <v>115</v>
      </c>
      <c r="M2582" s="110">
        <v>62</v>
      </c>
      <c r="N2582" s="110">
        <v>150</v>
      </c>
    </row>
    <row r="2583" spans="1:14" x14ac:dyDescent="0.25">
      <c r="A2583">
        <v>390043</v>
      </c>
      <c r="B2583" t="s">
        <v>5535</v>
      </c>
      <c r="C2583">
        <v>28</v>
      </c>
      <c r="D2583" t="s">
        <v>501</v>
      </c>
      <c r="E2583" t="s">
        <v>3481</v>
      </c>
      <c r="F2583" t="s">
        <v>104</v>
      </c>
      <c r="G2583" t="s">
        <v>89</v>
      </c>
      <c r="H2583" t="s">
        <v>3482</v>
      </c>
      <c r="I2583" s="110">
        <v>2200</v>
      </c>
      <c r="J2583" s="110">
        <v>0</v>
      </c>
      <c r="K2583" s="110">
        <v>643</v>
      </c>
      <c r="L2583" s="110">
        <v>250</v>
      </c>
      <c r="M2583" s="110">
        <v>67</v>
      </c>
      <c r="N2583" s="110">
        <v>95</v>
      </c>
    </row>
    <row r="2584" spans="1:14" x14ac:dyDescent="0.25">
      <c r="A2584">
        <v>390044</v>
      </c>
      <c r="B2584" t="s">
        <v>5535</v>
      </c>
      <c r="C2584">
        <v>28</v>
      </c>
      <c r="D2584" t="s">
        <v>501</v>
      </c>
      <c r="E2584" t="s">
        <v>9152</v>
      </c>
      <c r="F2584" t="s">
        <v>9153</v>
      </c>
      <c r="G2584" t="s">
        <v>89</v>
      </c>
      <c r="H2584" t="s">
        <v>9154</v>
      </c>
      <c r="I2584" s="110">
        <v>0</v>
      </c>
      <c r="J2584" s="110">
        <v>0</v>
      </c>
      <c r="K2584" s="110">
        <v>0</v>
      </c>
      <c r="L2584" s="110">
        <v>0</v>
      </c>
      <c r="M2584" s="110">
        <v>0</v>
      </c>
      <c r="N2584" s="110">
        <v>0</v>
      </c>
    </row>
    <row r="2585" spans="1:14" x14ac:dyDescent="0.25">
      <c r="A2585">
        <v>390045</v>
      </c>
      <c r="B2585" t="s">
        <v>5535</v>
      </c>
      <c r="C2585">
        <v>28</v>
      </c>
      <c r="D2585" t="s">
        <v>7420</v>
      </c>
      <c r="E2585" t="s">
        <v>9155</v>
      </c>
      <c r="F2585" t="s">
        <v>9153</v>
      </c>
      <c r="G2585" t="s">
        <v>89</v>
      </c>
      <c r="H2585" t="s">
        <v>9156</v>
      </c>
      <c r="I2585" s="110">
        <v>0</v>
      </c>
      <c r="J2585" s="110">
        <v>0</v>
      </c>
      <c r="K2585" s="110">
        <v>0</v>
      </c>
      <c r="L2585" s="110">
        <v>0</v>
      </c>
      <c r="M2585" s="110">
        <v>0</v>
      </c>
      <c r="N2585" s="110">
        <v>0</v>
      </c>
    </row>
    <row r="2586" spans="1:14" x14ac:dyDescent="0.25">
      <c r="A2586">
        <v>390046</v>
      </c>
      <c r="B2586" t="s">
        <v>5535</v>
      </c>
      <c r="C2586">
        <v>28</v>
      </c>
      <c r="D2586" t="s">
        <v>501</v>
      </c>
      <c r="E2586" t="s">
        <v>3483</v>
      </c>
      <c r="F2586" t="s">
        <v>3484</v>
      </c>
      <c r="G2586" t="s">
        <v>89</v>
      </c>
      <c r="H2586" t="s">
        <v>3485</v>
      </c>
      <c r="I2586" s="110">
        <v>1773.4</v>
      </c>
      <c r="J2586" s="110">
        <v>0</v>
      </c>
      <c r="K2586" s="110">
        <v>212</v>
      </c>
      <c r="L2586" s="110">
        <v>187</v>
      </c>
      <c r="M2586" s="110">
        <v>0</v>
      </c>
      <c r="N2586" s="110">
        <v>0</v>
      </c>
    </row>
    <row r="2587" spans="1:14" x14ac:dyDescent="0.25">
      <c r="A2587">
        <v>390047</v>
      </c>
      <c r="B2587" t="s">
        <v>5535</v>
      </c>
      <c r="C2587">
        <v>28</v>
      </c>
      <c r="D2587" t="s">
        <v>605</v>
      </c>
      <c r="E2587" t="s">
        <v>3486</v>
      </c>
      <c r="F2587" t="s">
        <v>3487</v>
      </c>
      <c r="G2587" t="s">
        <v>89</v>
      </c>
      <c r="H2587" t="s">
        <v>3488</v>
      </c>
      <c r="I2587" s="110">
        <v>6224.11</v>
      </c>
      <c r="J2587" s="110">
        <v>0</v>
      </c>
      <c r="K2587" s="110">
        <v>0</v>
      </c>
      <c r="L2587" s="110">
        <v>0</v>
      </c>
      <c r="M2587" s="110">
        <v>0</v>
      </c>
      <c r="N2587" s="110">
        <v>0</v>
      </c>
    </row>
    <row r="2588" spans="1:14" x14ac:dyDescent="0.25">
      <c r="A2588">
        <v>390048</v>
      </c>
      <c r="B2588" t="s">
        <v>5535</v>
      </c>
      <c r="C2588">
        <v>28</v>
      </c>
      <c r="D2588" t="s">
        <v>3489</v>
      </c>
      <c r="E2588" t="s">
        <v>3490</v>
      </c>
      <c r="F2588" t="s">
        <v>2829</v>
      </c>
      <c r="G2588" t="s">
        <v>89</v>
      </c>
      <c r="H2588" t="s">
        <v>3491</v>
      </c>
      <c r="I2588" s="110">
        <v>2325</v>
      </c>
      <c r="J2588" s="110">
        <v>708</v>
      </c>
      <c r="K2588" s="110">
        <v>50</v>
      </c>
      <c r="L2588" s="110">
        <v>0</v>
      </c>
      <c r="M2588" s="110">
        <v>0</v>
      </c>
      <c r="N2588" s="110">
        <v>0</v>
      </c>
    </row>
    <row r="2589" spans="1:14" x14ac:dyDescent="0.25">
      <c r="A2589">
        <v>390049</v>
      </c>
      <c r="B2589" t="s">
        <v>5535</v>
      </c>
      <c r="C2589">
        <v>28</v>
      </c>
      <c r="D2589" t="s">
        <v>501</v>
      </c>
      <c r="E2589" t="s">
        <v>3492</v>
      </c>
      <c r="F2589" t="s">
        <v>3493</v>
      </c>
      <c r="G2589" t="s">
        <v>89</v>
      </c>
      <c r="H2589" t="s">
        <v>3494</v>
      </c>
      <c r="I2589" s="110">
        <v>0</v>
      </c>
      <c r="J2589" s="110">
        <v>0</v>
      </c>
      <c r="K2589" s="110">
        <v>50</v>
      </c>
      <c r="L2589" s="110">
        <v>50</v>
      </c>
      <c r="M2589" s="110">
        <v>100</v>
      </c>
      <c r="N2589" s="110">
        <v>50</v>
      </c>
    </row>
    <row r="2590" spans="1:14" x14ac:dyDescent="0.25">
      <c r="A2590">
        <v>390050</v>
      </c>
      <c r="B2590" t="s">
        <v>5535</v>
      </c>
      <c r="C2590">
        <v>28</v>
      </c>
      <c r="D2590" t="s">
        <v>3495</v>
      </c>
      <c r="E2590" t="s">
        <v>2464</v>
      </c>
      <c r="F2590" t="s">
        <v>3496</v>
      </c>
      <c r="G2590" t="s">
        <v>89</v>
      </c>
      <c r="H2590" t="s">
        <v>3497</v>
      </c>
      <c r="I2590" s="110">
        <v>7630</v>
      </c>
      <c r="J2590" s="110">
        <v>0</v>
      </c>
      <c r="K2590" s="110">
        <v>463</v>
      </c>
      <c r="L2590" s="110">
        <v>685</v>
      </c>
      <c r="M2590" s="110">
        <v>100</v>
      </c>
      <c r="N2590" s="110">
        <v>492</v>
      </c>
    </row>
    <row r="2591" spans="1:14" x14ac:dyDescent="0.25">
      <c r="A2591">
        <v>390052</v>
      </c>
      <c r="B2591" t="s">
        <v>5535</v>
      </c>
      <c r="C2591">
        <v>28</v>
      </c>
      <c r="D2591" t="s">
        <v>501</v>
      </c>
      <c r="E2591" t="s">
        <v>3498</v>
      </c>
      <c r="F2591" t="s">
        <v>3499</v>
      </c>
      <c r="G2591" t="s">
        <v>89</v>
      </c>
      <c r="H2591" t="s">
        <v>9157</v>
      </c>
      <c r="I2591" s="110">
        <v>2500</v>
      </c>
      <c r="J2591" s="110">
        <v>282</v>
      </c>
      <c r="K2591" s="110">
        <v>213</v>
      </c>
      <c r="L2591" s="110">
        <v>70</v>
      </c>
      <c r="M2591" s="110">
        <v>0</v>
      </c>
      <c r="N2591" s="110">
        <v>0</v>
      </c>
    </row>
    <row r="2592" spans="1:14" x14ac:dyDescent="0.25">
      <c r="A2592">
        <v>390054</v>
      </c>
      <c r="B2592" t="s">
        <v>5535</v>
      </c>
      <c r="C2592">
        <v>28</v>
      </c>
      <c r="D2592" t="s">
        <v>1291</v>
      </c>
      <c r="E2592" t="s">
        <v>3500</v>
      </c>
      <c r="F2592" t="s">
        <v>3501</v>
      </c>
      <c r="G2592" t="s">
        <v>89</v>
      </c>
      <c r="H2592" t="s">
        <v>3502</v>
      </c>
      <c r="I2592" s="110">
        <v>0</v>
      </c>
      <c r="J2592" s="110">
        <v>0</v>
      </c>
      <c r="K2592" s="110">
        <v>135</v>
      </c>
      <c r="L2592" s="110">
        <v>0</v>
      </c>
      <c r="M2592" s="110">
        <v>88</v>
      </c>
      <c r="N2592" s="110">
        <v>0</v>
      </c>
    </row>
    <row r="2593" spans="1:14" x14ac:dyDescent="0.25">
      <c r="A2593">
        <v>390056</v>
      </c>
      <c r="B2593" t="s">
        <v>5535</v>
      </c>
      <c r="C2593">
        <v>28</v>
      </c>
      <c r="D2593" t="s">
        <v>501</v>
      </c>
      <c r="E2593" t="s">
        <v>3503</v>
      </c>
      <c r="F2593" t="s">
        <v>3504</v>
      </c>
      <c r="G2593" t="s">
        <v>89</v>
      </c>
      <c r="H2593" t="s">
        <v>3505</v>
      </c>
      <c r="I2593" s="110">
        <v>3141</v>
      </c>
      <c r="J2593" s="110">
        <v>0</v>
      </c>
      <c r="K2593" s="110">
        <v>0</v>
      </c>
      <c r="L2593" s="110">
        <v>60</v>
      </c>
      <c r="M2593" s="110">
        <v>0</v>
      </c>
      <c r="N2593" s="110">
        <v>58</v>
      </c>
    </row>
    <row r="2594" spans="1:14" x14ac:dyDescent="0.25">
      <c r="A2594">
        <v>390057</v>
      </c>
      <c r="B2594" t="s">
        <v>5535</v>
      </c>
      <c r="C2594">
        <v>28</v>
      </c>
      <c r="D2594" t="s">
        <v>4795</v>
      </c>
      <c r="E2594" t="s">
        <v>9158</v>
      </c>
      <c r="F2594" t="s">
        <v>8903</v>
      </c>
      <c r="G2594" t="s">
        <v>89</v>
      </c>
      <c r="H2594" t="s">
        <v>9159</v>
      </c>
      <c r="I2594" s="110">
        <v>0</v>
      </c>
      <c r="J2594" s="110">
        <v>0</v>
      </c>
      <c r="K2594" s="110">
        <v>0</v>
      </c>
      <c r="L2594" s="110">
        <v>0</v>
      </c>
      <c r="M2594" s="110">
        <v>0</v>
      </c>
      <c r="N2594" s="110">
        <v>0</v>
      </c>
    </row>
    <row r="2595" spans="1:14" x14ac:dyDescent="0.25">
      <c r="A2595">
        <v>370149</v>
      </c>
      <c r="B2595" t="s">
        <v>5532</v>
      </c>
      <c r="C2595">
        <v>25</v>
      </c>
      <c r="D2595" t="s">
        <v>9160</v>
      </c>
      <c r="E2595" t="s">
        <v>9161</v>
      </c>
      <c r="F2595" t="s">
        <v>3103</v>
      </c>
      <c r="G2595" t="s">
        <v>92</v>
      </c>
      <c r="H2595" t="s">
        <v>9162</v>
      </c>
      <c r="I2595" s="110">
        <v>0</v>
      </c>
      <c r="J2595" s="110">
        <v>0</v>
      </c>
      <c r="K2595" s="110">
        <v>0</v>
      </c>
      <c r="L2595" s="110">
        <v>0</v>
      </c>
      <c r="M2595" s="110">
        <v>0</v>
      </c>
      <c r="N2595" s="110">
        <v>0</v>
      </c>
    </row>
    <row r="2596" spans="1:14" x14ac:dyDescent="0.25">
      <c r="A2596">
        <v>390062</v>
      </c>
      <c r="B2596" t="s">
        <v>5535</v>
      </c>
      <c r="C2596">
        <v>28</v>
      </c>
      <c r="D2596" t="s">
        <v>3506</v>
      </c>
      <c r="E2596" t="s">
        <v>3507</v>
      </c>
      <c r="F2596" t="s">
        <v>3508</v>
      </c>
      <c r="G2596" t="s">
        <v>89</v>
      </c>
      <c r="H2596" t="s">
        <v>3509</v>
      </c>
      <c r="I2596" s="110">
        <v>135</v>
      </c>
      <c r="J2596" s="110">
        <v>0</v>
      </c>
      <c r="K2596" s="110">
        <v>0</v>
      </c>
      <c r="L2596" s="110">
        <v>0</v>
      </c>
      <c r="M2596" s="110">
        <v>0</v>
      </c>
      <c r="N2596" s="110">
        <v>0</v>
      </c>
    </row>
    <row r="2597" spans="1:14" x14ac:dyDescent="0.25">
      <c r="A2597">
        <v>390063</v>
      </c>
      <c r="B2597" t="s">
        <v>5535</v>
      </c>
      <c r="C2597">
        <v>28</v>
      </c>
      <c r="D2597" t="s">
        <v>9163</v>
      </c>
      <c r="E2597" t="s">
        <v>9164</v>
      </c>
      <c r="F2597" t="s">
        <v>3508</v>
      </c>
      <c r="G2597" t="s">
        <v>89</v>
      </c>
      <c r="H2597" t="s">
        <v>9165</v>
      </c>
      <c r="I2597" s="110">
        <v>0</v>
      </c>
      <c r="J2597" s="110">
        <v>0</v>
      </c>
      <c r="K2597" s="110">
        <v>0</v>
      </c>
      <c r="L2597" s="110">
        <v>0</v>
      </c>
      <c r="M2597" s="110">
        <v>0</v>
      </c>
      <c r="N2597" s="110">
        <v>0</v>
      </c>
    </row>
    <row r="2598" spans="1:14" x14ac:dyDescent="0.25">
      <c r="A2598">
        <v>390065</v>
      </c>
      <c r="B2598" t="s">
        <v>5535</v>
      </c>
      <c r="C2598">
        <v>28</v>
      </c>
      <c r="D2598" t="s">
        <v>3510</v>
      </c>
      <c r="E2598" t="s">
        <v>3511</v>
      </c>
      <c r="F2598" t="s">
        <v>2467</v>
      </c>
      <c r="G2598" t="s">
        <v>89</v>
      </c>
      <c r="H2598" t="s">
        <v>3512</v>
      </c>
      <c r="I2598" s="110">
        <v>3029.5</v>
      </c>
      <c r="J2598" s="110">
        <v>0</v>
      </c>
      <c r="K2598" s="110">
        <v>0</v>
      </c>
      <c r="L2598" s="110">
        <v>95</v>
      </c>
      <c r="M2598" s="110">
        <v>0</v>
      </c>
      <c r="N2598" s="110">
        <v>0</v>
      </c>
    </row>
    <row r="2599" spans="1:14" x14ac:dyDescent="0.25">
      <c r="A2599">
        <v>390066</v>
      </c>
      <c r="B2599" t="s">
        <v>5535</v>
      </c>
      <c r="C2599">
        <v>28</v>
      </c>
      <c r="D2599" t="s">
        <v>501</v>
      </c>
      <c r="E2599" t="s">
        <v>3513</v>
      </c>
      <c r="F2599" t="s">
        <v>2125</v>
      </c>
      <c r="G2599" t="s">
        <v>89</v>
      </c>
      <c r="H2599" t="s">
        <v>3514</v>
      </c>
      <c r="I2599" s="110">
        <v>1925</v>
      </c>
      <c r="J2599" s="110">
        <v>0</v>
      </c>
      <c r="K2599" s="110">
        <v>70</v>
      </c>
      <c r="L2599" s="110">
        <v>0</v>
      </c>
      <c r="M2599" s="110">
        <v>15</v>
      </c>
      <c r="N2599" s="110">
        <v>70</v>
      </c>
    </row>
    <row r="2600" spans="1:14" x14ac:dyDescent="0.25">
      <c r="A2600">
        <v>390069</v>
      </c>
      <c r="B2600" t="s">
        <v>5535</v>
      </c>
      <c r="C2600">
        <v>28</v>
      </c>
      <c r="D2600" t="s">
        <v>3515</v>
      </c>
      <c r="E2600" t="s">
        <v>3516</v>
      </c>
      <c r="F2600" t="s">
        <v>3517</v>
      </c>
      <c r="G2600" t="s">
        <v>89</v>
      </c>
      <c r="H2600" t="s">
        <v>3518</v>
      </c>
      <c r="I2600" s="110">
        <v>933.42</v>
      </c>
      <c r="J2600" s="110">
        <v>0</v>
      </c>
      <c r="K2600" s="110">
        <v>313</v>
      </c>
      <c r="L2600" s="110">
        <v>235</v>
      </c>
      <c r="M2600" s="110">
        <v>0</v>
      </c>
      <c r="N2600" s="110">
        <v>0</v>
      </c>
    </row>
    <row r="2601" spans="1:14" x14ac:dyDescent="0.25">
      <c r="A2601">
        <v>390070</v>
      </c>
      <c r="B2601" t="s">
        <v>5535</v>
      </c>
      <c r="C2601">
        <v>28</v>
      </c>
      <c r="D2601" t="s">
        <v>501</v>
      </c>
      <c r="E2601" t="s">
        <v>9166</v>
      </c>
      <c r="F2601" t="s">
        <v>9167</v>
      </c>
      <c r="G2601" t="s">
        <v>89</v>
      </c>
      <c r="H2601" t="s">
        <v>9168</v>
      </c>
      <c r="I2601" s="110">
        <v>0</v>
      </c>
      <c r="J2601" s="110">
        <v>0</v>
      </c>
      <c r="K2601" s="110">
        <v>0</v>
      </c>
      <c r="L2601" s="110">
        <v>0</v>
      </c>
      <c r="M2601" s="110">
        <v>0</v>
      </c>
      <c r="N2601" s="110">
        <v>0</v>
      </c>
    </row>
    <row r="2602" spans="1:14" x14ac:dyDescent="0.25">
      <c r="A2602">
        <v>390071</v>
      </c>
      <c r="B2602" t="s">
        <v>5535</v>
      </c>
      <c r="C2602">
        <v>28</v>
      </c>
      <c r="D2602" t="s">
        <v>728</v>
      </c>
      <c r="E2602" t="s">
        <v>3519</v>
      </c>
      <c r="F2602" t="s">
        <v>3520</v>
      </c>
      <c r="G2602" t="s">
        <v>89</v>
      </c>
      <c r="H2602" t="s">
        <v>3521</v>
      </c>
      <c r="I2602" s="110">
        <v>1775</v>
      </c>
      <c r="J2602" s="110">
        <v>0</v>
      </c>
      <c r="K2602" s="110">
        <v>725</v>
      </c>
      <c r="L2602" s="110">
        <v>596</v>
      </c>
      <c r="M2602" s="110">
        <v>0</v>
      </c>
      <c r="N2602" s="110">
        <v>785</v>
      </c>
    </row>
    <row r="2603" spans="1:14" x14ac:dyDescent="0.25">
      <c r="A2603">
        <v>390072</v>
      </c>
      <c r="B2603" t="s">
        <v>5535</v>
      </c>
      <c r="C2603">
        <v>28</v>
      </c>
      <c r="D2603" t="s">
        <v>9169</v>
      </c>
      <c r="E2603" t="s">
        <v>9170</v>
      </c>
      <c r="F2603" t="s">
        <v>9171</v>
      </c>
      <c r="G2603" t="s">
        <v>89</v>
      </c>
      <c r="H2603" t="s">
        <v>9172</v>
      </c>
      <c r="I2603" s="110">
        <v>0</v>
      </c>
      <c r="J2603" s="110">
        <v>0</v>
      </c>
      <c r="K2603" s="110">
        <v>0</v>
      </c>
      <c r="L2603" s="110">
        <v>0</v>
      </c>
      <c r="M2603" s="110">
        <v>0</v>
      </c>
      <c r="N2603" s="110">
        <v>0</v>
      </c>
    </row>
    <row r="2604" spans="1:14" x14ac:dyDescent="0.25">
      <c r="A2604">
        <v>390073</v>
      </c>
      <c r="B2604" t="s">
        <v>5535</v>
      </c>
      <c r="C2604">
        <v>28</v>
      </c>
      <c r="D2604" t="s">
        <v>9173</v>
      </c>
      <c r="E2604" t="s">
        <v>1494</v>
      </c>
      <c r="F2604" t="s">
        <v>9174</v>
      </c>
      <c r="G2604" t="s">
        <v>89</v>
      </c>
      <c r="H2604" t="s">
        <v>9175</v>
      </c>
      <c r="I2604" s="110">
        <v>0</v>
      </c>
      <c r="J2604" s="110">
        <v>76</v>
      </c>
      <c r="K2604" s="110">
        <v>0</v>
      </c>
      <c r="L2604" s="110">
        <v>0</v>
      </c>
      <c r="M2604" s="110">
        <v>0</v>
      </c>
      <c r="N2604" s="110">
        <v>0</v>
      </c>
    </row>
    <row r="2605" spans="1:14" x14ac:dyDescent="0.25">
      <c r="A2605">
        <v>390075</v>
      </c>
      <c r="B2605" t="s">
        <v>5535</v>
      </c>
      <c r="C2605">
        <v>28</v>
      </c>
      <c r="D2605" t="s">
        <v>728</v>
      </c>
      <c r="E2605" t="s">
        <v>3522</v>
      </c>
      <c r="F2605" t="s">
        <v>3523</v>
      </c>
      <c r="G2605" t="s">
        <v>89</v>
      </c>
      <c r="H2605" t="s">
        <v>3524</v>
      </c>
      <c r="I2605" s="110">
        <v>21160.97</v>
      </c>
      <c r="J2605" s="110">
        <v>0</v>
      </c>
      <c r="K2605" s="110">
        <v>335</v>
      </c>
      <c r="L2605" s="110">
        <v>301</v>
      </c>
      <c r="M2605" s="110">
        <v>0</v>
      </c>
      <c r="N2605" s="110">
        <v>0</v>
      </c>
    </row>
    <row r="2606" spans="1:14" x14ac:dyDescent="0.25">
      <c r="A2606">
        <v>390076</v>
      </c>
      <c r="B2606" t="s">
        <v>5535</v>
      </c>
      <c r="C2606">
        <v>28</v>
      </c>
      <c r="D2606" t="s">
        <v>3525</v>
      </c>
      <c r="E2606" t="s">
        <v>3526</v>
      </c>
      <c r="F2606" t="s">
        <v>913</v>
      </c>
      <c r="G2606" t="s">
        <v>89</v>
      </c>
      <c r="H2606" t="s">
        <v>3527</v>
      </c>
      <c r="I2606" s="110">
        <v>5000</v>
      </c>
      <c r="J2606" s="110">
        <v>0</v>
      </c>
      <c r="K2606" s="110">
        <v>497</v>
      </c>
      <c r="L2606" s="110">
        <v>460</v>
      </c>
      <c r="M2606" s="110">
        <v>200</v>
      </c>
      <c r="N2606" s="110">
        <v>200</v>
      </c>
    </row>
    <row r="2607" spans="1:14" x14ac:dyDescent="0.25">
      <c r="A2607">
        <v>390077</v>
      </c>
      <c r="B2607" t="s">
        <v>5535</v>
      </c>
      <c r="C2607">
        <v>28</v>
      </c>
      <c r="D2607" t="s">
        <v>501</v>
      </c>
      <c r="E2607" t="s">
        <v>3528</v>
      </c>
      <c r="F2607" t="s">
        <v>913</v>
      </c>
      <c r="G2607" t="s">
        <v>89</v>
      </c>
      <c r="H2607" t="s">
        <v>3529</v>
      </c>
      <c r="I2607" s="110">
        <v>681</v>
      </c>
      <c r="J2607" s="110">
        <v>120</v>
      </c>
      <c r="K2607" s="110">
        <v>433</v>
      </c>
      <c r="L2607" s="110">
        <v>0</v>
      </c>
      <c r="M2607" s="110">
        <v>0</v>
      </c>
      <c r="N2607" s="110">
        <v>0</v>
      </c>
    </row>
    <row r="2608" spans="1:14" x14ac:dyDescent="0.25">
      <c r="A2608">
        <v>390078</v>
      </c>
      <c r="B2608" t="s">
        <v>5535</v>
      </c>
      <c r="C2608">
        <v>28</v>
      </c>
      <c r="D2608" t="s">
        <v>3530</v>
      </c>
      <c r="E2608" t="s">
        <v>3531</v>
      </c>
      <c r="F2608" t="s">
        <v>913</v>
      </c>
      <c r="G2608" t="s">
        <v>89</v>
      </c>
      <c r="H2608" t="s">
        <v>3532</v>
      </c>
      <c r="I2608" s="110">
        <v>754</v>
      </c>
      <c r="J2608" s="110">
        <v>0</v>
      </c>
      <c r="K2608" s="110">
        <v>100</v>
      </c>
      <c r="L2608" s="110">
        <v>0</v>
      </c>
      <c r="M2608" s="110">
        <v>62</v>
      </c>
      <c r="N2608" s="110">
        <v>535</v>
      </c>
    </row>
    <row r="2609" spans="1:14" x14ac:dyDescent="0.25">
      <c r="A2609">
        <v>390081</v>
      </c>
      <c r="B2609" t="s">
        <v>5535</v>
      </c>
      <c r="C2609">
        <v>28</v>
      </c>
      <c r="D2609" t="s">
        <v>2788</v>
      </c>
      <c r="E2609" t="s">
        <v>9176</v>
      </c>
      <c r="F2609" t="s">
        <v>7122</v>
      </c>
      <c r="G2609" t="s">
        <v>89</v>
      </c>
      <c r="H2609" t="s">
        <v>9177</v>
      </c>
      <c r="I2609" s="110">
        <v>1327.95</v>
      </c>
      <c r="J2609" s="110">
        <v>0</v>
      </c>
      <c r="K2609" s="110">
        <v>165</v>
      </c>
      <c r="L2609" s="110">
        <v>0</v>
      </c>
      <c r="M2609" s="110">
        <v>104</v>
      </c>
      <c r="N2609" s="110">
        <v>102</v>
      </c>
    </row>
    <row r="2610" spans="1:14" x14ac:dyDescent="0.25">
      <c r="A2610">
        <v>390086</v>
      </c>
      <c r="B2610" t="s">
        <v>5535</v>
      </c>
      <c r="C2610">
        <v>28</v>
      </c>
      <c r="D2610" t="s">
        <v>619</v>
      </c>
      <c r="E2610" t="s">
        <v>9178</v>
      </c>
      <c r="F2610" t="s">
        <v>8903</v>
      </c>
      <c r="G2610" t="s">
        <v>89</v>
      </c>
      <c r="H2610" t="s">
        <v>9179</v>
      </c>
      <c r="I2610" s="110">
        <v>0</v>
      </c>
      <c r="J2610" s="110">
        <v>0</v>
      </c>
      <c r="K2610" s="110">
        <v>0</v>
      </c>
      <c r="L2610" s="110">
        <v>0</v>
      </c>
      <c r="M2610" s="110">
        <v>0</v>
      </c>
      <c r="N2610" s="110">
        <v>0</v>
      </c>
    </row>
    <row r="2611" spans="1:14" x14ac:dyDescent="0.25">
      <c r="A2611">
        <v>390089</v>
      </c>
      <c r="B2611" t="s">
        <v>5535</v>
      </c>
      <c r="C2611">
        <v>28</v>
      </c>
      <c r="D2611" t="s">
        <v>9180</v>
      </c>
      <c r="E2611" t="s">
        <v>9181</v>
      </c>
      <c r="F2611" t="s">
        <v>9182</v>
      </c>
      <c r="G2611" t="s">
        <v>89</v>
      </c>
      <c r="H2611" t="s">
        <v>9183</v>
      </c>
      <c r="I2611" s="110">
        <v>0</v>
      </c>
      <c r="J2611" s="110">
        <v>0</v>
      </c>
      <c r="K2611" s="110">
        <v>0</v>
      </c>
      <c r="L2611" s="110">
        <v>0</v>
      </c>
      <c r="M2611" s="110">
        <v>0</v>
      </c>
      <c r="N2611" s="110">
        <v>0</v>
      </c>
    </row>
    <row r="2612" spans="1:14" x14ac:dyDescent="0.25">
      <c r="A2612">
        <v>370181</v>
      </c>
      <c r="B2612" t="s">
        <v>5532</v>
      </c>
      <c r="C2612">
        <v>25</v>
      </c>
      <c r="D2612" t="s">
        <v>9184</v>
      </c>
      <c r="E2612" t="s">
        <v>1533</v>
      </c>
      <c r="F2612" t="s">
        <v>9185</v>
      </c>
      <c r="G2612" t="s">
        <v>92</v>
      </c>
      <c r="H2612" t="s">
        <v>9186</v>
      </c>
      <c r="I2612" s="110">
        <v>0</v>
      </c>
      <c r="J2612" s="110">
        <v>0</v>
      </c>
      <c r="K2612" s="110">
        <v>0</v>
      </c>
      <c r="L2612" s="110">
        <v>0</v>
      </c>
      <c r="M2612" s="110">
        <v>0</v>
      </c>
      <c r="N2612" s="110">
        <v>0</v>
      </c>
    </row>
    <row r="2613" spans="1:14" x14ac:dyDescent="0.25">
      <c r="A2613">
        <v>390095</v>
      </c>
      <c r="B2613" t="s">
        <v>5535</v>
      </c>
      <c r="C2613">
        <v>28</v>
      </c>
      <c r="D2613" t="s">
        <v>9187</v>
      </c>
      <c r="E2613" t="s">
        <v>9188</v>
      </c>
      <c r="F2613" t="s">
        <v>3508</v>
      </c>
      <c r="G2613" t="s">
        <v>89</v>
      </c>
      <c r="H2613" t="s">
        <v>9189</v>
      </c>
      <c r="I2613" s="110">
        <v>0</v>
      </c>
      <c r="J2613" s="110">
        <v>0</v>
      </c>
      <c r="K2613" s="110">
        <v>0</v>
      </c>
      <c r="L2613" s="110">
        <v>0</v>
      </c>
      <c r="M2613" s="110">
        <v>0</v>
      </c>
      <c r="N2613" s="110">
        <v>0</v>
      </c>
    </row>
    <row r="2614" spans="1:14" x14ac:dyDescent="0.25">
      <c r="A2614">
        <v>370204</v>
      </c>
      <c r="B2614" t="s">
        <v>5532</v>
      </c>
      <c r="C2614">
        <v>25</v>
      </c>
      <c r="D2614" t="s">
        <v>9190</v>
      </c>
      <c r="E2614" t="s">
        <v>9191</v>
      </c>
      <c r="F2614" t="s">
        <v>9192</v>
      </c>
      <c r="G2614" t="s">
        <v>92</v>
      </c>
      <c r="H2614" t="s">
        <v>9193</v>
      </c>
      <c r="I2614" s="110">
        <v>0</v>
      </c>
      <c r="J2614" s="110">
        <v>0</v>
      </c>
      <c r="K2614" s="110">
        <v>0</v>
      </c>
      <c r="L2614" s="110">
        <v>0</v>
      </c>
      <c r="M2614" s="110">
        <v>0</v>
      </c>
      <c r="N2614" s="110">
        <v>0</v>
      </c>
    </row>
    <row r="2615" spans="1:14" x14ac:dyDescent="0.25">
      <c r="A2615">
        <v>390101</v>
      </c>
      <c r="B2615" t="s">
        <v>5535</v>
      </c>
      <c r="C2615">
        <v>28</v>
      </c>
      <c r="D2615" t="s">
        <v>9194</v>
      </c>
      <c r="E2615" t="s">
        <v>9195</v>
      </c>
      <c r="F2615" t="s">
        <v>8903</v>
      </c>
      <c r="G2615" t="s">
        <v>89</v>
      </c>
      <c r="H2615" t="s">
        <v>9196</v>
      </c>
      <c r="I2615" s="110">
        <v>0</v>
      </c>
      <c r="J2615" s="110">
        <v>0</v>
      </c>
      <c r="K2615" s="110">
        <v>0</v>
      </c>
      <c r="L2615" s="110">
        <v>0</v>
      </c>
      <c r="M2615" s="110">
        <v>0</v>
      </c>
      <c r="N2615" s="110">
        <v>0</v>
      </c>
    </row>
    <row r="2616" spans="1:14" x14ac:dyDescent="0.25">
      <c r="A2616">
        <v>370234</v>
      </c>
      <c r="B2616" t="s">
        <v>5532</v>
      </c>
      <c r="C2616">
        <v>25</v>
      </c>
      <c r="D2616" t="s">
        <v>9197</v>
      </c>
      <c r="E2616" t="s">
        <v>9198</v>
      </c>
      <c r="F2616" t="s">
        <v>2967</v>
      </c>
      <c r="G2616" t="s">
        <v>92</v>
      </c>
      <c r="H2616" t="s">
        <v>9199</v>
      </c>
      <c r="I2616" s="110">
        <v>0</v>
      </c>
      <c r="J2616" s="110">
        <v>0</v>
      </c>
      <c r="K2616" s="110">
        <v>0</v>
      </c>
      <c r="L2616" s="110">
        <v>0</v>
      </c>
      <c r="M2616" s="110">
        <v>0</v>
      </c>
      <c r="N2616" s="110">
        <v>0</v>
      </c>
    </row>
    <row r="2617" spans="1:14" x14ac:dyDescent="0.25">
      <c r="A2617">
        <v>370239</v>
      </c>
      <c r="B2617" t="s">
        <v>5532</v>
      </c>
      <c r="C2617">
        <v>25</v>
      </c>
      <c r="D2617" t="s">
        <v>9200</v>
      </c>
      <c r="E2617" t="s">
        <v>9201</v>
      </c>
      <c r="F2617" t="s">
        <v>3150</v>
      </c>
      <c r="G2617" t="s">
        <v>92</v>
      </c>
      <c r="H2617" t="s">
        <v>9202</v>
      </c>
      <c r="I2617" s="110">
        <v>0</v>
      </c>
      <c r="J2617" s="110">
        <v>0</v>
      </c>
      <c r="K2617" s="110">
        <v>0</v>
      </c>
      <c r="L2617" s="110">
        <v>0</v>
      </c>
      <c r="M2617" s="110">
        <v>0</v>
      </c>
      <c r="N2617" s="110">
        <v>0</v>
      </c>
    </row>
    <row r="2618" spans="1:14" x14ac:dyDescent="0.25">
      <c r="A2618">
        <v>370241</v>
      </c>
      <c r="B2618" t="s">
        <v>5532</v>
      </c>
      <c r="C2618">
        <v>25</v>
      </c>
      <c r="D2618" t="s">
        <v>9203</v>
      </c>
      <c r="E2618" t="s">
        <v>9204</v>
      </c>
      <c r="F2618" t="s">
        <v>9205</v>
      </c>
      <c r="G2618" t="s">
        <v>92</v>
      </c>
      <c r="H2618" t="s">
        <v>9206</v>
      </c>
      <c r="I2618" s="110">
        <v>0</v>
      </c>
      <c r="J2618" s="110">
        <v>0</v>
      </c>
      <c r="K2618" s="110">
        <v>0</v>
      </c>
      <c r="L2618" s="110">
        <v>0</v>
      </c>
      <c r="M2618" s="110">
        <v>0</v>
      </c>
      <c r="N2618" s="110">
        <v>0</v>
      </c>
    </row>
    <row r="2619" spans="1:14" x14ac:dyDescent="0.25">
      <c r="A2619">
        <v>370245</v>
      </c>
      <c r="B2619" t="s">
        <v>5532</v>
      </c>
      <c r="C2619">
        <v>25</v>
      </c>
      <c r="D2619" t="s">
        <v>9207</v>
      </c>
      <c r="E2619" t="s">
        <v>9208</v>
      </c>
      <c r="F2619" t="s">
        <v>9024</v>
      </c>
      <c r="G2619" t="s">
        <v>92</v>
      </c>
      <c r="H2619" t="s">
        <v>9209</v>
      </c>
      <c r="I2619" s="110">
        <v>0</v>
      </c>
      <c r="J2619" s="110">
        <v>0</v>
      </c>
      <c r="K2619" s="110">
        <v>0</v>
      </c>
      <c r="L2619" s="110">
        <v>0</v>
      </c>
      <c r="M2619" s="110">
        <v>0</v>
      </c>
      <c r="N2619" s="110">
        <v>0</v>
      </c>
    </row>
    <row r="2620" spans="1:14" x14ac:dyDescent="0.25">
      <c r="A2620">
        <v>399028</v>
      </c>
      <c r="B2620" t="s">
        <v>5535</v>
      </c>
      <c r="C2620">
        <v>28</v>
      </c>
      <c r="D2620" t="s">
        <v>9210</v>
      </c>
      <c r="E2620" t="s">
        <v>9211</v>
      </c>
      <c r="F2620" t="s">
        <v>3508</v>
      </c>
      <c r="G2620" t="s">
        <v>89</v>
      </c>
      <c r="H2620" t="s">
        <v>9212</v>
      </c>
      <c r="I2620" s="110">
        <v>0</v>
      </c>
      <c r="J2620" s="110">
        <v>0</v>
      </c>
      <c r="K2620" s="110">
        <v>0</v>
      </c>
      <c r="L2620" s="110">
        <v>0</v>
      </c>
      <c r="M2620" s="110">
        <v>0</v>
      </c>
      <c r="N2620" s="110">
        <v>0</v>
      </c>
    </row>
    <row r="2621" spans="1:14" x14ac:dyDescent="0.25">
      <c r="A2621">
        <v>410004</v>
      </c>
      <c r="B2621" t="s">
        <v>9213</v>
      </c>
      <c r="C2621">
        <v>29</v>
      </c>
      <c r="D2621" t="s">
        <v>501</v>
      </c>
      <c r="E2621" t="s">
        <v>3533</v>
      </c>
      <c r="F2621" t="s">
        <v>3534</v>
      </c>
      <c r="G2621" t="s">
        <v>88</v>
      </c>
      <c r="H2621" t="s">
        <v>3535</v>
      </c>
      <c r="I2621" s="110">
        <v>0</v>
      </c>
      <c r="J2621" s="110">
        <v>0</v>
      </c>
      <c r="K2621" s="110">
        <v>238</v>
      </c>
      <c r="L2621" s="110">
        <v>100</v>
      </c>
      <c r="M2621" s="110">
        <v>162</v>
      </c>
      <c r="N2621" s="110">
        <v>308</v>
      </c>
    </row>
    <row r="2622" spans="1:14" x14ac:dyDescent="0.25">
      <c r="A2622">
        <v>410006</v>
      </c>
      <c r="B2622" t="s">
        <v>9213</v>
      </c>
      <c r="C2622">
        <v>29</v>
      </c>
      <c r="D2622" t="s">
        <v>9214</v>
      </c>
      <c r="E2622" t="s">
        <v>9215</v>
      </c>
      <c r="F2622" t="s">
        <v>9216</v>
      </c>
      <c r="G2622" t="s">
        <v>88</v>
      </c>
      <c r="H2622" t="s">
        <v>9217</v>
      </c>
      <c r="I2622" s="110">
        <v>0</v>
      </c>
      <c r="J2622" s="110">
        <v>0</v>
      </c>
      <c r="K2622" s="110">
        <v>0</v>
      </c>
      <c r="L2622" s="110">
        <v>0</v>
      </c>
      <c r="M2622" s="110">
        <v>0</v>
      </c>
      <c r="N2622" s="110">
        <v>0</v>
      </c>
    </row>
    <row r="2623" spans="1:14" x14ac:dyDescent="0.25">
      <c r="A2623">
        <v>410007</v>
      </c>
      <c r="B2623" t="s">
        <v>9213</v>
      </c>
      <c r="C2623">
        <v>29</v>
      </c>
      <c r="D2623" t="s">
        <v>9218</v>
      </c>
      <c r="E2623" t="s">
        <v>9219</v>
      </c>
      <c r="F2623" t="s">
        <v>3681</v>
      </c>
      <c r="G2623" t="s">
        <v>88</v>
      </c>
      <c r="H2623" t="s">
        <v>9220</v>
      </c>
      <c r="I2623" s="110">
        <v>0</v>
      </c>
      <c r="J2623" s="110">
        <v>0</v>
      </c>
      <c r="K2623" s="110">
        <v>0</v>
      </c>
      <c r="L2623" s="110">
        <v>0</v>
      </c>
      <c r="M2623" s="110">
        <v>0</v>
      </c>
      <c r="N2623" s="110">
        <v>0</v>
      </c>
    </row>
    <row r="2624" spans="1:14" x14ac:dyDescent="0.25">
      <c r="A2624">
        <v>410008</v>
      </c>
      <c r="B2624" t="s">
        <v>9213</v>
      </c>
      <c r="C2624">
        <v>29</v>
      </c>
      <c r="D2624" t="s">
        <v>728</v>
      </c>
      <c r="E2624" t="s">
        <v>3536</v>
      </c>
      <c r="F2624" t="s">
        <v>3537</v>
      </c>
      <c r="G2624" t="s">
        <v>88</v>
      </c>
      <c r="H2624" t="s">
        <v>3538</v>
      </c>
      <c r="I2624" s="110">
        <v>144.15</v>
      </c>
      <c r="J2624" s="110">
        <v>0</v>
      </c>
      <c r="K2624" s="110">
        <v>0</v>
      </c>
      <c r="L2624" s="110">
        <v>0</v>
      </c>
      <c r="M2624" s="110">
        <v>0</v>
      </c>
      <c r="N2624" s="110">
        <v>0</v>
      </c>
    </row>
    <row r="2625" spans="1:14" x14ac:dyDescent="0.25">
      <c r="A2625">
        <v>410009</v>
      </c>
      <c r="B2625" t="s">
        <v>9213</v>
      </c>
      <c r="C2625">
        <v>29</v>
      </c>
      <c r="D2625" t="s">
        <v>568</v>
      </c>
      <c r="E2625" t="s">
        <v>3539</v>
      </c>
      <c r="F2625" t="s">
        <v>3537</v>
      </c>
      <c r="G2625" t="s">
        <v>88</v>
      </c>
      <c r="H2625" t="s">
        <v>3540</v>
      </c>
      <c r="I2625" s="110">
        <v>3200</v>
      </c>
      <c r="J2625" s="110">
        <v>0</v>
      </c>
      <c r="K2625" s="110">
        <v>536</v>
      </c>
      <c r="L2625" s="110">
        <v>293</v>
      </c>
      <c r="M2625" s="110">
        <v>0</v>
      </c>
      <c r="N2625" s="110">
        <v>0</v>
      </c>
    </row>
    <row r="2626" spans="1:14" x14ac:dyDescent="0.25">
      <c r="A2626">
        <v>410010</v>
      </c>
      <c r="B2626" t="s">
        <v>9213</v>
      </c>
      <c r="C2626">
        <v>29</v>
      </c>
      <c r="D2626" t="s">
        <v>501</v>
      </c>
      <c r="E2626" t="s">
        <v>3541</v>
      </c>
      <c r="F2626" t="s">
        <v>3542</v>
      </c>
      <c r="G2626" t="s">
        <v>88</v>
      </c>
      <c r="H2626" t="s">
        <v>3543</v>
      </c>
      <c r="I2626" s="110">
        <v>0</v>
      </c>
      <c r="J2626" s="110">
        <v>0</v>
      </c>
      <c r="K2626" s="110">
        <v>56</v>
      </c>
      <c r="L2626" s="110">
        <v>55</v>
      </c>
      <c r="M2626" s="110">
        <v>0</v>
      </c>
      <c r="N2626" s="110">
        <v>100</v>
      </c>
    </row>
    <row r="2627" spans="1:14" x14ac:dyDescent="0.25">
      <c r="A2627">
        <v>410012</v>
      </c>
      <c r="B2627" t="s">
        <v>9213</v>
      </c>
      <c r="C2627">
        <v>29</v>
      </c>
      <c r="D2627" t="s">
        <v>9221</v>
      </c>
      <c r="E2627" t="s">
        <v>1112</v>
      </c>
      <c r="F2627" t="s">
        <v>4285</v>
      </c>
      <c r="G2627" t="s">
        <v>88</v>
      </c>
      <c r="H2627" t="s">
        <v>9222</v>
      </c>
      <c r="I2627" s="110">
        <v>0</v>
      </c>
      <c r="J2627" s="110">
        <v>0</v>
      </c>
      <c r="K2627" s="110">
        <v>0</v>
      </c>
      <c r="L2627" s="110">
        <v>0</v>
      </c>
      <c r="M2627" s="110">
        <v>0</v>
      </c>
      <c r="N2627" s="110">
        <v>0</v>
      </c>
    </row>
    <row r="2628" spans="1:14" x14ac:dyDescent="0.25">
      <c r="A2628">
        <v>410014</v>
      </c>
      <c r="B2628" t="s">
        <v>9213</v>
      </c>
      <c r="C2628">
        <v>29</v>
      </c>
      <c r="D2628" t="s">
        <v>9223</v>
      </c>
      <c r="E2628" t="s">
        <v>9224</v>
      </c>
      <c r="F2628" t="s">
        <v>3537</v>
      </c>
      <c r="G2628" t="s">
        <v>88</v>
      </c>
      <c r="H2628" t="s">
        <v>9225</v>
      </c>
      <c r="I2628" s="110">
        <v>0</v>
      </c>
      <c r="J2628" s="110">
        <v>0</v>
      </c>
      <c r="K2628" s="110">
        <v>0</v>
      </c>
      <c r="L2628" s="110">
        <v>0</v>
      </c>
      <c r="M2628" s="110">
        <v>50</v>
      </c>
      <c r="N2628" s="110">
        <v>0</v>
      </c>
    </row>
    <row r="2629" spans="1:14" x14ac:dyDescent="0.25">
      <c r="A2629">
        <v>410015</v>
      </c>
      <c r="B2629" t="s">
        <v>9213</v>
      </c>
      <c r="C2629">
        <v>29</v>
      </c>
      <c r="D2629" t="s">
        <v>501</v>
      </c>
      <c r="E2629" t="s">
        <v>3544</v>
      </c>
      <c r="F2629" t="s">
        <v>3545</v>
      </c>
      <c r="G2629" t="s">
        <v>88</v>
      </c>
      <c r="H2629" t="s">
        <v>264</v>
      </c>
      <c r="I2629" s="110">
        <v>1172.8900000000001</v>
      </c>
      <c r="J2629" s="110">
        <v>0</v>
      </c>
      <c r="K2629" s="110">
        <v>0</v>
      </c>
      <c r="L2629" s="110">
        <v>0</v>
      </c>
      <c r="M2629" s="110">
        <v>0</v>
      </c>
      <c r="N2629" s="110">
        <v>100</v>
      </c>
    </row>
    <row r="2630" spans="1:14" x14ac:dyDescent="0.25">
      <c r="A2630">
        <v>410016</v>
      </c>
      <c r="B2630" t="s">
        <v>9213</v>
      </c>
      <c r="C2630">
        <v>29</v>
      </c>
      <c r="D2630" t="s">
        <v>501</v>
      </c>
      <c r="E2630" t="s">
        <v>3546</v>
      </c>
      <c r="F2630" t="s">
        <v>1954</v>
      </c>
      <c r="G2630" t="s">
        <v>88</v>
      </c>
      <c r="H2630" t="s">
        <v>3547</v>
      </c>
      <c r="I2630" s="110">
        <v>3115</v>
      </c>
      <c r="J2630" s="110">
        <v>0</v>
      </c>
      <c r="K2630" s="110">
        <v>485</v>
      </c>
      <c r="L2630" s="110">
        <v>440</v>
      </c>
      <c r="M2630" s="110">
        <v>0</v>
      </c>
      <c r="N2630" s="110">
        <v>0</v>
      </c>
    </row>
    <row r="2631" spans="1:14" x14ac:dyDescent="0.25">
      <c r="A2631">
        <v>410018</v>
      </c>
      <c r="B2631" t="s">
        <v>9213</v>
      </c>
      <c r="C2631">
        <v>29</v>
      </c>
      <c r="D2631" t="s">
        <v>9226</v>
      </c>
      <c r="E2631" t="s">
        <v>9227</v>
      </c>
      <c r="F2631" t="s">
        <v>9228</v>
      </c>
      <c r="G2631" t="s">
        <v>88</v>
      </c>
      <c r="H2631" t="s">
        <v>9229</v>
      </c>
      <c r="I2631" s="110">
        <v>0</v>
      </c>
      <c r="J2631" s="110">
        <v>0</v>
      </c>
      <c r="K2631" s="110">
        <v>0</v>
      </c>
      <c r="L2631" s="110">
        <v>0</v>
      </c>
      <c r="M2631" s="110">
        <v>0</v>
      </c>
      <c r="N2631" s="110">
        <v>0</v>
      </c>
    </row>
    <row r="2632" spans="1:14" x14ac:dyDescent="0.25">
      <c r="A2632">
        <v>410020</v>
      </c>
      <c r="B2632" t="s">
        <v>9213</v>
      </c>
      <c r="C2632">
        <v>29</v>
      </c>
      <c r="D2632" t="s">
        <v>9230</v>
      </c>
      <c r="E2632" t="s">
        <v>9231</v>
      </c>
      <c r="F2632" t="s">
        <v>9232</v>
      </c>
      <c r="G2632" t="s">
        <v>88</v>
      </c>
      <c r="H2632" t="s">
        <v>9233</v>
      </c>
      <c r="I2632" s="110">
        <v>0</v>
      </c>
      <c r="J2632" s="110">
        <v>0</v>
      </c>
      <c r="K2632" s="110">
        <v>0</v>
      </c>
      <c r="L2632" s="110">
        <v>0</v>
      </c>
      <c r="M2632" s="110">
        <v>0</v>
      </c>
      <c r="N2632" s="110">
        <v>0</v>
      </c>
    </row>
    <row r="2633" spans="1:14" x14ac:dyDescent="0.25">
      <c r="A2633">
        <v>410021</v>
      </c>
      <c r="B2633" t="s">
        <v>9213</v>
      </c>
      <c r="C2633">
        <v>29</v>
      </c>
      <c r="D2633" t="s">
        <v>3548</v>
      </c>
      <c r="E2633" t="s">
        <v>3549</v>
      </c>
      <c r="F2633" t="s">
        <v>3550</v>
      </c>
      <c r="G2633" t="s">
        <v>88</v>
      </c>
      <c r="H2633" t="s">
        <v>479</v>
      </c>
      <c r="I2633" s="110">
        <v>0</v>
      </c>
      <c r="J2633" s="110">
        <v>0</v>
      </c>
      <c r="K2633" s="110">
        <v>80</v>
      </c>
      <c r="L2633" s="110">
        <v>0</v>
      </c>
      <c r="M2633" s="110">
        <v>0</v>
      </c>
      <c r="N2633" s="110">
        <v>0</v>
      </c>
    </row>
    <row r="2634" spans="1:14" x14ac:dyDescent="0.25">
      <c r="A2634">
        <v>410022</v>
      </c>
      <c r="B2634" t="s">
        <v>5527</v>
      </c>
      <c r="C2634">
        <v>21</v>
      </c>
      <c r="D2634" t="s">
        <v>501</v>
      </c>
      <c r="E2634" t="s">
        <v>2544</v>
      </c>
      <c r="F2634" t="s">
        <v>548</v>
      </c>
      <c r="G2634" t="s">
        <v>88</v>
      </c>
      <c r="H2634" t="s">
        <v>213</v>
      </c>
      <c r="I2634" s="110">
        <v>0</v>
      </c>
      <c r="J2634" s="110">
        <v>0</v>
      </c>
      <c r="K2634" s="110">
        <v>30</v>
      </c>
      <c r="L2634" s="110">
        <v>0</v>
      </c>
      <c r="M2634" s="110">
        <v>0</v>
      </c>
      <c r="N2634" s="110">
        <v>0</v>
      </c>
    </row>
    <row r="2635" spans="1:14" x14ac:dyDescent="0.25">
      <c r="A2635">
        <v>410027</v>
      </c>
      <c r="B2635" t="s">
        <v>9213</v>
      </c>
      <c r="C2635">
        <v>29</v>
      </c>
      <c r="D2635" t="s">
        <v>9234</v>
      </c>
      <c r="E2635" t="s">
        <v>6570</v>
      </c>
      <c r="F2635" t="s">
        <v>9235</v>
      </c>
      <c r="G2635" t="s">
        <v>88</v>
      </c>
      <c r="H2635" t="s">
        <v>9236</v>
      </c>
      <c r="I2635" s="110">
        <v>0</v>
      </c>
      <c r="J2635" s="110">
        <v>0</v>
      </c>
      <c r="K2635" s="110">
        <v>0</v>
      </c>
      <c r="L2635" s="110">
        <v>0</v>
      </c>
      <c r="M2635" s="110">
        <v>0</v>
      </c>
      <c r="N2635" s="110">
        <v>0</v>
      </c>
    </row>
    <row r="2636" spans="1:14" x14ac:dyDescent="0.25">
      <c r="A2636">
        <v>410028</v>
      </c>
      <c r="B2636" t="s">
        <v>9213</v>
      </c>
      <c r="C2636">
        <v>29</v>
      </c>
      <c r="D2636" t="s">
        <v>9237</v>
      </c>
      <c r="E2636" t="s">
        <v>9238</v>
      </c>
      <c r="F2636" t="s">
        <v>9235</v>
      </c>
      <c r="G2636" t="s">
        <v>88</v>
      </c>
      <c r="H2636" t="s">
        <v>9239</v>
      </c>
      <c r="I2636" s="110">
        <v>0</v>
      </c>
      <c r="J2636" s="110">
        <v>0</v>
      </c>
      <c r="K2636" s="110">
        <v>0</v>
      </c>
      <c r="L2636" s="110">
        <v>0</v>
      </c>
      <c r="M2636" s="110">
        <v>0</v>
      </c>
      <c r="N2636" s="110">
        <v>0</v>
      </c>
    </row>
    <row r="2637" spans="1:14" x14ac:dyDescent="0.25">
      <c r="A2637">
        <v>410029</v>
      </c>
      <c r="B2637" t="s">
        <v>9213</v>
      </c>
      <c r="C2637">
        <v>29</v>
      </c>
      <c r="D2637" t="s">
        <v>9240</v>
      </c>
      <c r="E2637" t="s">
        <v>9241</v>
      </c>
      <c r="F2637" t="s">
        <v>9242</v>
      </c>
      <c r="G2637" t="s">
        <v>88</v>
      </c>
      <c r="H2637" t="s">
        <v>9243</v>
      </c>
      <c r="I2637" s="110">
        <v>0</v>
      </c>
      <c r="J2637" s="110">
        <v>0</v>
      </c>
      <c r="K2637" s="110">
        <v>0</v>
      </c>
      <c r="L2637" s="110">
        <v>0</v>
      </c>
      <c r="M2637" s="110">
        <v>0</v>
      </c>
      <c r="N2637" s="110">
        <v>0</v>
      </c>
    </row>
    <row r="2638" spans="1:14" x14ac:dyDescent="0.25">
      <c r="A2638">
        <v>410030</v>
      </c>
      <c r="B2638" t="s">
        <v>9213</v>
      </c>
      <c r="C2638">
        <v>29</v>
      </c>
      <c r="D2638" t="s">
        <v>501</v>
      </c>
      <c r="E2638" t="s">
        <v>9244</v>
      </c>
      <c r="F2638" t="s">
        <v>2818</v>
      </c>
      <c r="G2638" t="s">
        <v>88</v>
      </c>
      <c r="H2638" t="s">
        <v>9245</v>
      </c>
      <c r="I2638" s="110">
        <v>0</v>
      </c>
      <c r="J2638" s="110">
        <v>0</v>
      </c>
      <c r="K2638" s="110">
        <v>0</v>
      </c>
      <c r="L2638" s="110">
        <v>0</v>
      </c>
      <c r="M2638" s="110">
        <v>0</v>
      </c>
      <c r="N2638" s="110">
        <v>0</v>
      </c>
    </row>
    <row r="2639" spans="1:14" x14ac:dyDescent="0.25">
      <c r="A2639">
        <v>410031</v>
      </c>
      <c r="B2639" t="s">
        <v>9213</v>
      </c>
      <c r="C2639">
        <v>29</v>
      </c>
      <c r="D2639" t="s">
        <v>9246</v>
      </c>
      <c r="E2639" t="s">
        <v>9247</v>
      </c>
      <c r="F2639" t="s">
        <v>3573</v>
      </c>
      <c r="G2639" t="s">
        <v>88</v>
      </c>
      <c r="H2639" t="s">
        <v>9248</v>
      </c>
      <c r="I2639" s="110">
        <v>0</v>
      </c>
      <c r="J2639" s="110">
        <v>0</v>
      </c>
      <c r="K2639" s="110">
        <v>0</v>
      </c>
      <c r="L2639" s="110">
        <v>0</v>
      </c>
      <c r="M2639" s="110">
        <v>0</v>
      </c>
      <c r="N2639" s="110">
        <v>0</v>
      </c>
    </row>
    <row r="2640" spans="1:14" x14ac:dyDescent="0.25">
      <c r="A2640">
        <v>410032</v>
      </c>
      <c r="B2640" t="s">
        <v>9213</v>
      </c>
      <c r="C2640">
        <v>29</v>
      </c>
      <c r="D2640" t="s">
        <v>3551</v>
      </c>
      <c r="E2640" t="s">
        <v>3552</v>
      </c>
      <c r="F2640" t="s">
        <v>3553</v>
      </c>
      <c r="G2640" t="s">
        <v>88</v>
      </c>
      <c r="H2640" t="s">
        <v>3554</v>
      </c>
      <c r="I2640" s="110">
        <v>5625.12</v>
      </c>
      <c r="J2640" s="110">
        <v>0</v>
      </c>
      <c r="K2640" s="110">
        <v>185</v>
      </c>
      <c r="L2640" s="110">
        <v>65</v>
      </c>
      <c r="M2640" s="110">
        <v>0</v>
      </c>
      <c r="N2640" s="110">
        <v>127</v>
      </c>
    </row>
    <row r="2641" spans="1:14" x14ac:dyDescent="0.25">
      <c r="A2641">
        <v>410034</v>
      </c>
      <c r="B2641" t="s">
        <v>9213</v>
      </c>
      <c r="C2641">
        <v>29</v>
      </c>
      <c r="D2641" t="s">
        <v>3555</v>
      </c>
      <c r="E2641" t="s">
        <v>3556</v>
      </c>
      <c r="F2641" t="s">
        <v>3557</v>
      </c>
      <c r="G2641" t="s">
        <v>88</v>
      </c>
      <c r="H2641" t="s">
        <v>3558</v>
      </c>
      <c r="I2641" s="110">
        <v>0</v>
      </c>
      <c r="J2641" s="110">
        <v>0</v>
      </c>
      <c r="K2641" s="110">
        <v>200</v>
      </c>
      <c r="L2641" s="110">
        <v>0</v>
      </c>
      <c r="M2641" s="110">
        <v>0</v>
      </c>
      <c r="N2641" s="110">
        <v>200</v>
      </c>
    </row>
    <row r="2642" spans="1:14" x14ac:dyDescent="0.25">
      <c r="A2642">
        <v>410035</v>
      </c>
      <c r="B2642" t="s">
        <v>9213</v>
      </c>
      <c r="C2642">
        <v>29</v>
      </c>
      <c r="D2642" t="s">
        <v>9249</v>
      </c>
      <c r="E2642" t="s">
        <v>9250</v>
      </c>
      <c r="F2642" t="s">
        <v>9251</v>
      </c>
      <c r="G2642" t="s">
        <v>88</v>
      </c>
      <c r="H2642" t="s">
        <v>9252</v>
      </c>
      <c r="I2642" s="110">
        <v>0</v>
      </c>
      <c r="J2642" s="110">
        <v>0</v>
      </c>
      <c r="K2642" s="110">
        <v>0</v>
      </c>
      <c r="L2642" s="110">
        <v>0</v>
      </c>
      <c r="M2642" s="110">
        <v>0</v>
      </c>
      <c r="N2642" s="110">
        <v>0</v>
      </c>
    </row>
    <row r="2643" spans="1:14" x14ac:dyDescent="0.25">
      <c r="A2643">
        <v>410037</v>
      </c>
      <c r="B2643" t="s">
        <v>9213</v>
      </c>
      <c r="C2643">
        <v>29</v>
      </c>
      <c r="D2643" t="s">
        <v>9253</v>
      </c>
      <c r="E2643" t="s">
        <v>9254</v>
      </c>
      <c r="F2643" t="s">
        <v>9255</v>
      </c>
      <c r="G2643" t="s">
        <v>88</v>
      </c>
      <c r="H2643" t="s">
        <v>9256</v>
      </c>
      <c r="I2643" s="110">
        <v>0</v>
      </c>
      <c r="J2643" s="110">
        <v>0</v>
      </c>
      <c r="K2643" s="110">
        <v>0</v>
      </c>
      <c r="L2643" s="110">
        <v>0</v>
      </c>
      <c r="M2643" s="110">
        <v>0</v>
      </c>
      <c r="N2643" s="110">
        <v>0</v>
      </c>
    </row>
    <row r="2644" spans="1:14" x14ac:dyDescent="0.25">
      <c r="A2644">
        <v>410038</v>
      </c>
      <c r="B2644" t="s">
        <v>9213</v>
      </c>
      <c r="C2644">
        <v>29</v>
      </c>
      <c r="D2644" t="s">
        <v>8147</v>
      </c>
      <c r="E2644" t="s">
        <v>9257</v>
      </c>
      <c r="F2644" t="s">
        <v>9258</v>
      </c>
      <c r="G2644" t="s">
        <v>88</v>
      </c>
      <c r="H2644" t="s">
        <v>9259</v>
      </c>
      <c r="I2644" s="110">
        <v>0</v>
      </c>
      <c r="J2644" s="110">
        <v>0</v>
      </c>
      <c r="K2644" s="110">
        <v>0</v>
      </c>
      <c r="L2644" s="110">
        <v>0</v>
      </c>
      <c r="M2644" s="110">
        <v>0</v>
      </c>
      <c r="N2644" s="110">
        <v>0</v>
      </c>
    </row>
    <row r="2645" spans="1:14" x14ac:dyDescent="0.25">
      <c r="A2645">
        <v>410039</v>
      </c>
      <c r="B2645" t="s">
        <v>9213</v>
      </c>
      <c r="C2645">
        <v>29</v>
      </c>
      <c r="D2645" t="s">
        <v>9260</v>
      </c>
      <c r="E2645" t="s">
        <v>9261</v>
      </c>
      <c r="F2645" t="s">
        <v>3550</v>
      </c>
      <c r="G2645" t="s">
        <v>88</v>
      </c>
      <c r="H2645" t="s">
        <v>9262</v>
      </c>
      <c r="I2645" s="110">
        <v>0</v>
      </c>
      <c r="J2645" s="110">
        <v>0</v>
      </c>
      <c r="K2645" s="110">
        <v>0</v>
      </c>
      <c r="L2645" s="110">
        <v>0</v>
      </c>
      <c r="M2645" s="110">
        <v>0</v>
      </c>
      <c r="N2645" s="110">
        <v>0</v>
      </c>
    </row>
    <row r="2646" spans="1:14" x14ac:dyDescent="0.25">
      <c r="A2646">
        <v>410040</v>
      </c>
      <c r="B2646" t="s">
        <v>9213</v>
      </c>
      <c r="C2646">
        <v>29</v>
      </c>
      <c r="D2646" t="s">
        <v>3559</v>
      </c>
      <c r="E2646" t="s">
        <v>3560</v>
      </c>
      <c r="F2646" t="s">
        <v>3550</v>
      </c>
      <c r="G2646" t="s">
        <v>88</v>
      </c>
      <c r="H2646" t="s">
        <v>3561</v>
      </c>
      <c r="I2646" s="110">
        <v>0</v>
      </c>
      <c r="J2646" s="110">
        <v>0</v>
      </c>
      <c r="K2646" s="110">
        <v>80</v>
      </c>
      <c r="L2646" s="110">
        <v>0</v>
      </c>
      <c r="M2646" s="110">
        <v>64</v>
      </c>
      <c r="N2646" s="110">
        <v>0</v>
      </c>
    </row>
    <row r="2647" spans="1:14" x14ac:dyDescent="0.25">
      <c r="A2647">
        <v>410043</v>
      </c>
      <c r="B2647" t="s">
        <v>9213</v>
      </c>
      <c r="C2647">
        <v>29</v>
      </c>
      <c r="D2647" t="s">
        <v>3562</v>
      </c>
      <c r="E2647" t="s">
        <v>3563</v>
      </c>
      <c r="F2647" t="s">
        <v>3564</v>
      </c>
      <c r="G2647" t="s">
        <v>88</v>
      </c>
      <c r="H2647" t="s">
        <v>3565</v>
      </c>
      <c r="I2647" s="110">
        <v>0</v>
      </c>
      <c r="J2647" s="110">
        <v>0</v>
      </c>
      <c r="K2647" s="110">
        <v>50</v>
      </c>
      <c r="L2647" s="110">
        <v>50</v>
      </c>
      <c r="M2647" s="110">
        <v>0</v>
      </c>
      <c r="N2647" s="110">
        <v>50</v>
      </c>
    </row>
    <row r="2648" spans="1:14" x14ac:dyDescent="0.25">
      <c r="A2648">
        <v>410045</v>
      </c>
      <c r="B2648" t="s">
        <v>9213</v>
      </c>
      <c r="C2648">
        <v>29</v>
      </c>
      <c r="D2648" t="s">
        <v>9263</v>
      </c>
      <c r="E2648" t="s">
        <v>9264</v>
      </c>
      <c r="F2648" t="s">
        <v>9265</v>
      </c>
      <c r="G2648" t="s">
        <v>88</v>
      </c>
      <c r="H2648" t="s">
        <v>9266</v>
      </c>
      <c r="I2648" s="110">
        <v>0</v>
      </c>
      <c r="J2648" s="110">
        <v>0</v>
      </c>
      <c r="K2648" s="110">
        <v>0</v>
      </c>
      <c r="L2648" s="110">
        <v>0</v>
      </c>
      <c r="M2648" s="110">
        <v>0</v>
      </c>
      <c r="N2648" s="110">
        <v>0</v>
      </c>
    </row>
    <row r="2649" spans="1:14" x14ac:dyDescent="0.25">
      <c r="A2649">
        <v>410048</v>
      </c>
      <c r="B2649" t="s">
        <v>9213</v>
      </c>
      <c r="C2649">
        <v>29</v>
      </c>
      <c r="D2649" t="s">
        <v>9267</v>
      </c>
      <c r="E2649" t="s">
        <v>1420</v>
      </c>
      <c r="F2649" t="s">
        <v>9268</v>
      </c>
      <c r="G2649" t="s">
        <v>88</v>
      </c>
      <c r="H2649" t="s">
        <v>9269</v>
      </c>
      <c r="I2649" s="110">
        <v>0</v>
      </c>
      <c r="J2649" s="110">
        <v>0</v>
      </c>
      <c r="K2649" s="110">
        <v>0</v>
      </c>
      <c r="L2649" s="110">
        <v>0</v>
      </c>
      <c r="M2649" s="110">
        <v>0</v>
      </c>
      <c r="N2649" s="110">
        <v>0</v>
      </c>
    </row>
    <row r="2650" spans="1:14" x14ac:dyDescent="0.25">
      <c r="A2650">
        <v>410049</v>
      </c>
      <c r="B2650" t="s">
        <v>9213</v>
      </c>
      <c r="C2650">
        <v>29</v>
      </c>
      <c r="D2650" t="s">
        <v>1626</v>
      </c>
      <c r="E2650" t="s">
        <v>3566</v>
      </c>
      <c r="F2650" t="s">
        <v>3567</v>
      </c>
      <c r="G2650" t="s">
        <v>88</v>
      </c>
      <c r="H2650" t="s">
        <v>3568</v>
      </c>
      <c r="I2650" s="110">
        <v>0</v>
      </c>
      <c r="J2650" s="110">
        <v>0</v>
      </c>
      <c r="K2650" s="110">
        <v>0</v>
      </c>
      <c r="L2650" s="110">
        <v>0</v>
      </c>
      <c r="M2650" s="110">
        <v>100</v>
      </c>
      <c r="N2650" s="110">
        <v>0</v>
      </c>
    </row>
    <row r="2651" spans="1:14" x14ac:dyDescent="0.25">
      <c r="A2651">
        <v>410050</v>
      </c>
      <c r="B2651" t="s">
        <v>9213</v>
      </c>
      <c r="C2651">
        <v>29</v>
      </c>
      <c r="D2651" t="s">
        <v>9270</v>
      </c>
      <c r="E2651" t="s">
        <v>9271</v>
      </c>
      <c r="F2651" t="s">
        <v>3567</v>
      </c>
      <c r="G2651" t="s">
        <v>88</v>
      </c>
      <c r="H2651" t="s">
        <v>9272</v>
      </c>
      <c r="I2651" s="110">
        <v>0</v>
      </c>
      <c r="J2651" s="110">
        <v>0</v>
      </c>
      <c r="K2651" s="110">
        <v>0</v>
      </c>
      <c r="L2651" s="110">
        <v>0</v>
      </c>
      <c r="M2651" s="110">
        <v>0</v>
      </c>
      <c r="N2651" s="110">
        <v>0</v>
      </c>
    </row>
    <row r="2652" spans="1:14" x14ac:dyDescent="0.25">
      <c r="A2652">
        <v>410051</v>
      </c>
      <c r="B2652" t="s">
        <v>9213</v>
      </c>
      <c r="C2652">
        <v>29</v>
      </c>
      <c r="D2652" t="s">
        <v>3987</v>
      </c>
      <c r="E2652" t="s">
        <v>9273</v>
      </c>
      <c r="F2652" t="s">
        <v>3573</v>
      </c>
      <c r="G2652" t="s">
        <v>88</v>
      </c>
      <c r="H2652" t="s">
        <v>9274</v>
      </c>
      <c r="I2652" s="110">
        <v>0</v>
      </c>
      <c r="J2652" s="110">
        <v>0</v>
      </c>
      <c r="K2652" s="110">
        <v>0</v>
      </c>
      <c r="L2652" s="110">
        <v>0</v>
      </c>
      <c r="M2652" s="110">
        <v>0</v>
      </c>
      <c r="N2652" s="110">
        <v>0</v>
      </c>
    </row>
    <row r="2653" spans="1:14" x14ac:dyDescent="0.25">
      <c r="A2653">
        <v>410056</v>
      </c>
      <c r="B2653" t="s">
        <v>9213</v>
      </c>
      <c r="C2653">
        <v>29</v>
      </c>
      <c r="D2653" t="s">
        <v>3569</v>
      </c>
      <c r="E2653" t="s">
        <v>3570</v>
      </c>
      <c r="F2653" t="s">
        <v>1954</v>
      </c>
      <c r="G2653" t="s">
        <v>88</v>
      </c>
      <c r="H2653" t="s">
        <v>263</v>
      </c>
      <c r="I2653" s="110">
        <v>0</v>
      </c>
      <c r="J2653" s="110">
        <v>0</v>
      </c>
      <c r="K2653" s="110">
        <v>100</v>
      </c>
      <c r="L2653" s="110">
        <v>100</v>
      </c>
      <c r="M2653" s="110">
        <v>0</v>
      </c>
      <c r="N2653" s="110">
        <v>125</v>
      </c>
    </row>
    <row r="2654" spans="1:14" x14ac:dyDescent="0.25">
      <c r="A2654">
        <v>410057</v>
      </c>
      <c r="B2654" t="s">
        <v>9213</v>
      </c>
      <c r="C2654">
        <v>29</v>
      </c>
      <c r="D2654" t="s">
        <v>9275</v>
      </c>
      <c r="E2654" t="s">
        <v>9276</v>
      </c>
      <c r="F2654" t="s">
        <v>3567</v>
      </c>
      <c r="G2654" t="s">
        <v>88</v>
      </c>
      <c r="H2654" t="s">
        <v>9277</v>
      </c>
      <c r="I2654" s="110">
        <v>0</v>
      </c>
      <c r="J2654" s="110">
        <v>0</v>
      </c>
      <c r="K2654" s="110">
        <v>0</v>
      </c>
      <c r="L2654" s="110">
        <v>0</v>
      </c>
      <c r="M2654" s="110">
        <v>0</v>
      </c>
      <c r="N2654" s="110">
        <v>0</v>
      </c>
    </row>
    <row r="2655" spans="1:14" x14ac:dyDescent="0.25">
      <c r="A2655">
        <v>410058</v>
      </c>
      <c r="B2655" t="s">
        <v>5527</v>
      </c>
      <c r="C2655">
        <v>21</v>
      </c>
      <c r="D2655" t="s">
        <v>9278</v>
      </c>
      <c r="E2655" t="s">
        <v>9279</v>
      </c>
      <c r="F2655" t="s">
        <v>9280</v>
      </c>
      <c r="G2655" t="s">
        <v>88</v>
      </c>
      <c r="H2655" t="s">
        <v>9281</v>
      </c>
      <c r="I2655" s="110">
        <v>0</v>
      </c>
      <c r="J2655" s="110">
        <v>0</v>
      </c>
      <c r="K2655" s="110">
        <v>0</v>
      </c>
      <c r="L2655" s="110">
        <v>0</v>
      </c>
      <c r="M2655" s="110">
        <v>0</v>
      </c>
      <c r="N2655" s="110">
        <v>0</v>
      </c>
    </row>
    <row r="2656" spans="1:14" x14ac:dyDescent="0.25">
      <c r="A2656">
        <v>410059</v>
      </c>
      <c r="B2656" t="s">
        <v>9213</v>
      </c>
      <c r="C2656">
        <v>29</v>
      </c>
      <c r="D2656" t="s">
        <v>3571</v>
      </c>
      <c r="E2656" t="s">
        <v>3572</v>
      </c>
      <c r="F2656" t="s">
        <v>3573</v>
      </c>
      <c r="G2656" t="s">
        <v>88</v>
      </c>
      <c r="H2656" t="s">
        <v>3574</v>
      </c>
      <c r="I2656" s="110">
        <v>200</v>
      </c>
      <c r="J2656" s="110">
        <v>0</v>
      </c>
      <c r="K2656" s="110">
        <v>0</v>
      </c>
      <c r="L2656" s="110">
        <v>0</v>
      </c>
      <c r="M2656" s="110">
        <v>0</v>
      </c>
      <c r="N2656" s="110">
        <v>0</v>
      </c>
    </row>
    <row r="2657" spans="1:14" x14ac:dyDescent="0.25">
      <c r="A2657">
        <v>410061</v>
      </c>
      <c r="B2657" t="s">
        <v>9213</v>
      </c>
      <c r="C2657">
        <v>29</v>
      </c>
      <c r="D2657" t="s">
        <v>9282</v>
      </c>
      <c r="F2657" t="s">
        <v>9216</v>
      </c>
      <c r="G2657" t="s">
        <v>88</v>
      </c>
      <c r="H2657" t="s">
        <v>9283</v>
      </c>
      <c r="I2657" s="110">
        <v>0</v>
      </c>
      <c r="J2657" s="110">
        <v>0</v>
      </c>
      <c r="K2657" s="110">
        <v>0</v>
      </c>
      <c r="L2657" s="110">
        <v>0</v>
      </c>
      <c r="M2657" s="110">
        <v>0</v>
      </c>
      <c r="N2657" s="110">
        <v>0</v>
      </c>
    </row>
    <row r="2658" spans="1:14" x14ac:dyDescent="0.25">
      <c r="A2658">
        <v>410063</v>
      </c>
      <c r="B2658" t="s">
        <v>9213</v>
      </c>
      <c r="C2658">
        <v>29</v>
      </c>
      <c r="D2658" t="s">
        <v>9284</v>
      </c>
      <c r="E2658" t="s">
        <v>9285</v>
      </c>
      <c r="F2658" t="s">
        <v>9251</v>
      </c>
      <c r="G2658" t="s">
        <v>88</v>
      </c>
      <c r="H2658" t="s">
        <v>9286</v>
      </c>
      <c r="I2658" s="110">
        <v>0</v>
      </c>
      <c r="J2658" s="110">
        <v>0</v>
      </c>
      <c r="K2658" s="110">
        <v>0</v>
      </c>
      <c r="L2658" s="110">
        <v>0</v>
      </c>
      <c r="M2658" s="110">
        <v>0</v>
      </c>
      <c r="N2658" s="110">
        <v>0</v>
      </c>
    </row>
    <row r="2659" spans="1:14" x14ac:dyDescent="0.25">
      <c r="A2659">
        <v>410068</v>
      </c>
      <c r="B2659" t="s">
        <v>9213</v>
      </c>
      <c r="C2659">
        <v>29</v>
      </c>
      <c r="D2659" t="s">
        <v>9287</v>
      </c>
      <c r="E2659" t="s">
        <v>9288</v>
      </c>
      <c r="F2659" t="s">
        <v>9289</v>
      </c>
      <c r="G2659" t="s">
        <v>88</v>
      </c>
      <c r="H2659" t="s">
        <v>9290</v>
      </c>
      <c r="I2659" s="110">
        <v>0</v>
      </c>
      <c r="J2659" s="110">
        <v>0</v>
      </c>
      <c r="K2659" s="110">
        <v>0</v>
      </c>
      <c r="L2659" s="110">
        <v>0</v>
      </c>
      <c r="M2659" s="110">
        <v>0</v>
      </c>
      <c r="N2659" s="110">
        <v>0</v>
      </c>
    </row>
    <row r="2660" spans="1:14" x14ac:dyDescent="0.25">
      <c r="A2660">
        <v>410069</v>
      </c>
      <c r="B2660" t="s">
        <v>9213</v>
      </c>
      <c r="C2660">
        <v>29</v>
      </c>
      <c r="D2660" t="s">
        <v>3575</v>
      </c>
      <c r="E2660" t="s">
        <v>3576</v>
      </c>
      <c r="F2660" t="s">
        <v>1954</v>
      </c>
      <c r="G2660" t="s">
        <v>88</v>
      </c>
      <c r="H2660" t="s">
        <v>415</v>
      </c>
      <c r="I2660" s="110">
        <v>0</v>
      </c>
      <c r="J2660" s="110">
        <v>0</v>
      </c>
      <c r="K2660" s="110">
        <v>36</v>
      </c>
      <c r="L2660" s="110">
        <v>0</v>
      </c>
      <c r="M2660" s="110">
        <v>0</v>
      </c>
      <c r="N2660" s="110">
        <v>0</v>
      </c>
    </row>
    <row r="2661" spans="1:14" x14ac:dyDescent="0.25">
      <c r="A2661">
        <v>410072</v>
      </c>
      <c r="B2661" t="s">
        <v>9213</v>
      </c>
      <c r="C2661">
        <v>29</v>
      </c>
      <c r="D2661" t="s">
        <v>9291</v>
      </c>
      <c r="E2661" t="s">
        <v>9292</v>
      </c>
      <c r="F2661" t="s">
        <v>3550</v>
      </c>
      <c r="G2661" t="s">
        <v>88</v>
      </c>
      <c r="H2661" t="s">
        <v>9293</v>
      </c>
      <c r="I2661" s="110">
        <v>0</v>
      </c>
      <c r="J2661" s="110">
        <v>0</v>
      </c>
      <c r="K2661" s="110">
        <v>0</v>
      </c>
      <c r="L2661" s="110">
        <v>0</v>
      </c>
      <c r="M2661" s="110">
        <v>0</v>
      </c>
      <c r="N2661" s="110">
        <v>0</v>
      </c>
    </row>
    <row r="2662" spans="1:14" x14ac:dyDescent="0.25">
      <c r="A2662">
        <v>419029</v>
      </c>
      <c r="B2662" t="s">
        <v>9213</v>
      </c>
      <c r="C2662">
        <v>29</v>
      </c>
      <c r="D2662" t="s">
        <v>9294</v>
      </c>
      <c r="E2662" t="s">
        <v>3544</v>
      </c>
      <c r="F2662" t="s">
        <v>3545</v>
      </c>
      <c r="G2662" t="s">
        <v>88</v>
      </c>
      <c r="H2662" t="s">
        <v>264</v>
      </c>
      <c r="I2662" s="110">
        <v>0</v>
      </c>
      <c r="J2662" s="110">
        <v>0</v>
      </c>
      <c r="K2662" s="110">
        <v>0</v>
      </c>
      <c r="L2662" s="110">
        <v>0</v>
      </c>
      <c r="M2662" s="110">
        <v>0</v>
      </c>
      <c r="N2662" s="110">
        <v>0</v>
      </c>
    </row>
    <row r="2663" spans="1:14" x14ac:dyDescent="0.25">
      <c r="A2663">
        <v>420194</v>
      </c>
      <c r="B2663" t="s">
        <v>5538</v>
      </c>
      <c r="C2663">
        <v>32</v>
      </c>
      <c r="D2663" t="s">
        <v>501</v>
      </c>
      <c r="E2663" t="s">
        <v>4447</v>
      </c>
      <c r="F2663" t="s">
        <v>4448</v>
      </c>
      <c r="G2663" t="s">
        <v>9295</v>
      </c>
      <c r="H2663" t="s">
        <v>4449</v>
      </c>
      <c r="I2663" s="110">
        <v>4800</v>
      </c>
      <c r="J2663" s="110">
        <v>0</v>
      </c>
      <c r="K2663" s="110">
        <v>0</v>
      </c>
      <c r="L2663" s="110">
        <v>10</v>
      </c>
      <c r="M2663" s="110">
        <v>35</v>
      </c>
      <c r="N2663" s="110">
        <v>20</v>
      </c>
    </row>
    <row r="2664" spans="1:14" x14ac:dyDescent="0.25">
      <c r="A2664">
        <v>420195</v>
      </c>
      <c r="B2664" t="s">
        <v>5538</v>
      </c>
      <c r="C2664">
        <v>32</v>
      </c>
      <c r="D2664" t="s">
        <v>501</v>
      </c>
      <c r="E2664" t="s">
        <v>9296</v>
      </c>
      <c r="F2664" t="s">
        <v>9297</v>
      </c>
      <c r="G2664" t="s">
        <v>9295</v>
      </c>
      <c r="H2664" t="s">
        <v>9298</v>
      </c>
      <c r="I2664" s="110">
        <v>0</v>
      </c>
      <c r="J2664" s="110">
        <v>0</v>
      </c>
      <c r="K2664" s="110">
        <v>0</v>
      </c>
      <c r="L2664" s="110">
        <v>0</v>
      </c>
      <c r="M2664" s="110">
        <v>0</v>
      </c>
      <c r="N2664" s="110">
        <v>0</v>
      </c>
    </row>
    <row r="2665" spans="1:14" x14ac:dyDescent="0.25">
      <c r="A2665">
        <v>420196</v>
      </c>
      <c r="B2665" t="s">
        <v>5538</v>
      </c>
      <c r="C2665">
        <v>32</v>
      </c>
      <c r="D2665" t="s">
        <v>9299</v>
      </c>
      <c r="E2665" t="s">
        <v>9300</v>
      </c>
      <c r="F2665" t="s">
        <v>4448</v>
      </c>
      <c r="G2665" t="s">
        <v>9295</v>
      </c>
      <c r="H2665" t="s">
        <v>9301</v>
      </c>
      <c r="I2665" s="110">
        <v>0</v>
      </c>
      <c r="J2665" s="110">
        <v>0</v>
      </c>
      <c r="K2665" s="110">
        <v>0</v>
      </c>
      <c r="L2665" s="110">
        <v>0</v>
      </c>
      <c r="M2665" s="110">
        <v>0</v>
      </c>
      <c r="N2665" s="110">
        <v>0</v>
      </c>
    </row>
    <row r="2666" spans="1:14" x14ac:dyDescent="0.25">
      <c r="A2666">
        <v>430003</v>
      </c>
      <c r="B2666" t="s">
        <v>5537</v>
      </c>
      <c r="C2666">
        <v>31</v>
      </c>
      <c r="D2666" t="s">
        <v>9302</v>
      </c>
      <c r="E2666" t="s">
        <v>9303</v>
      </c>
      <c r="F2666" t="s">
        <v>9304</v>
      </c>
      <c r="G2666" t="s">
        <v>86</v>
      </c>
      <c r="H2666" t="s">
        <v>9305</v>
      </c>
      <c r="I2666" s="110">
        <v>0</v>
      </c>
      <c r="J2666" s="110">
        <v>0</v>
      </c>
      <c r="K2666" s="110">
        <v>0</v>
      </c>
      <c r="L2666" s="110">
        <v>0</v>
      </c>
      <c r="M2666" s="110">
        <v>0</v>
      </c>
      <c r="N2666" s="110">
        <v>0</v>
      </c>
    </row>
    <row r="2667" spans="1:14" x14ac:dyDescent="0.25">
      <c r="A2667">
        <v>430004</v>
      </c>
      <c r="B2667" t="s">
        <v>5537</v>
      </c>
      <c r="C2667">
        <v>31</v>
      </c>
      <c r="D2667" t="s">
        <v>501</v>
      </c>
      <c r="E2667" t="s">
        <v>875</v>
      </c>
      <c r="F2667" t="s">
        <v>4082</v>
      </c>
      <c r="G2667" t="s">
        <v>86</v>
      </c>
      <c r="H2667" t="s">
        <v>4083</v>
      </c>
      <c r="I2667" s="110">
        <v>2000</v>
      </c>
      <c r="J2667" s="110">
        <v>0</v>
      </c>
      <c r="K2667" s="110">
        <v>0</v>
      </c>
      <c r="L2667" s="110">
        <v>0</v>
      </c>
      <c r="M2667" s="110">
        <v>0</v>
      </c>
      <c r="N2667" s="110">
        <v>0</v>
      </c>
    </row>
    <row r="2668" spans="1:14" x14ac:dyDescent="0.25">
      <c r="A2668">
        <v>430005</v>
      </c>
      <c r="B2668" t="s">
        <v>5537</v>
      </c>
      <c r="C2668">
        <v>31</v>
      </c>
      <c r="D2668" t="s">
        <v>4084</v>
      </c>
      <c r="E2668" t="s">
        <v>4085</v>
      </c>
      <c r="F2668" t="s">
        <v>4086</v>
      </c>
      <c r="G2668" t="s">
        <v>86</v>
      </c>
      <c r="H2668" t="s">
        <v>443</v>
      </c>
      <c r="I2668" s="110">
        <v>0</v>
      </c>
      <c r="J2668" s="110">
        <v>0</v>
      </c>
      <c r="K2668" s="110">
        <v>100</v>
      </c>
      <c r="L2668" s="110">
        <v>100</v>
      </c>
      <c r="M2668" s="110">
        <v>114</v>
      </c>
      <c r="N2668" s="110">
        <v>0</v>
      </c>
    </row>
    <row r="2669" spans="1:14" x14ac:dyDescent="0.25">
      <c r="A2669">
        <v>430006</v>
      </c>
      <c r="B2669" t="s">
        <v>5537</v>
      </c>
      <c r="C2669">
        <v>31</v>
      </c>
      <c r="D2669" t="s">
        <v>501</v>
      </c>
      <c r="E2669" t="s">
        <v>1300</v>
      </c>
      <c r="F2669" t="s">
        <v>4087</v>
      </c>
      <c r="G2669" t="s">
        <v>86</v>
      </c>
      <c r="H2669" t="s">
        <v>4088</v>
      </c>
      <c r="I2669" s="110">
        <v>1950</v>
      </c>
      <c r="J2669" s="110">
        <v>0</v>
      </c>
      <c r="K2669" s="110">
        <v>0</v>
      </c>
      <c r="L2669" s="110">
        <v>0</v>
      </c>
      <c r="M2669" s="110">
        <v>0</v>
      </c>
      <c r="N2669" s="110">
        <v>0</v>
      </c>
    </row>
    <row r="2670" spans="1:14" x14ac:dyDescent="0.25">
      <c r="A2670">
        <v>430007</v>
      </c>
      <c r="B2670" t="s">
        <v>5537</v>
      </c>
      <c r="C2670">
        <v>31</v>
      </c>
      <c r="D2670" t="s">
        <v>9306</v>
      </c>
      <c r="E2670" t="s">
        <v>5564</v>
      </c>
      <c r="F2670" t="s">
        <v>9307</v>
      </c>
      <c r="G2670" t="s">
        <v>86</v>
      </c>
      <c r="H2670" t="s">
        <v>9308</v>
      </c>
      <c r="I2670" s="110">
        <v>0</v>
      </c>
      <c r="J2670" s="110">
        <v>0</v>
      </c>
      <c r="K2670" s="110">
        <v>0</v>
      </c>
      <c r="L2670" s="110">
        <v>0</v>
      </c>
      <c r="M2670" s="110">
        <v>0</v>
      </c>
      <c r="N2670" s="110">
        <v>0</v>
      </c>
    </row>
    <row r="2671" spans="1:14" x14ac:dyDescent="0.25">
      <c r="A2671">
        <v>430009</v>
      </c>
      <c r="B2671" t="s">
        <v>5537</v>
      </c>
      <c r="C2671">
        <v>31</v>
      </c>
      <c r="D2671" t="s">
        <v>4089</v>
      </c>
      <c r="E2671" t="s">
        <v>4090</v>
      </c>
      <c r="F2671" t="s">
        <v>4091</v>
      </c>
      <c r="G2671" t="s">
        <v>86</v>
      </c>
      <c r="H2671" t="s">
        <v>279</v>
      </c>
      <c r="I2671" s="110">
        <v>2200</v>
      </c>
      <c r="J2671" s="110">
        <v>0</v>
      </c>
      <c r="K2671" s="110">
        <v>0</v>
      </c>
      <c r="L2671" s="110">
        <v>0</v>
      </c>
      <c r="M2671" s="110">
        <v>0</v>
      </c>
      <c r="N2671" s="110">
        <v>0</v>
      </c>
    </row>
    <row r="2672" spans="1:14" x14ac:dyDescent="0.25">
      <c r="A2672">
        <v>430010</v>
      </c>
      <c r="B2672" t="s">
        <v>5537</v>
      </c>
      <c r="C2672">
        <v>31</v>
      </c>
      <c r="D2672" t="s">
        <v>501</v>
      </c>
      <c r="E2672" t="s">
        <v>4092</v>
      </c>
      <c r="F2672" t="s">
        <v>4091</v>
      </c>
      <c r="G2672" t="s">
        <v>86</v>
      </c>
      <c r="H2672" t="s">
        <v>4093</v>
      </c>
      <c r="I2672" s="110">
        <v>7525</v>
      </c>
      <c r="J2672" s="110">
        <v>0</v>
      </c>
      <c r="K2672" s="110">
        <v>100</v>
      </c>
      <c r="L2672" s="110">
        <v>305</v>
      </c>
      <c r="M2672" s="110">
        <v>0</v>
      </c>
      <c r="N2672" s="110">
        <v>581</v>
      </c>
    </row>
    <row r="2673" spans="1:14" x14ac:dyDescent="0.25">
      <c r="A2673">
        <v>430011</v>
      </c>
      <c r="B2673" t="s">
        <v>5537</v>
      </c>
      <c r="C2673">
        <v>31</v>
      </c>
      <c r="D2673" t="s">
        <v>501</v>
      </c>
      <c r="E2673" t="s">
        <v>4094</v>
      </c>
      <c r="F2673" t="s">
        <v>972</v>
      </c>
      <c r="G2673" t="s">
        <v>86</v>
      </c>
      <c r="H2673" t="s">
        <v>282</v>
      </c>
      <c r="I2673" s="110">
        <v>0</v>
      </c>
      <c r="J2673" s="110">
        <v>0</v>
      </c>
      <c r="K2673" s="110">
        <v>401</v>
      </c>
      <c r="L2673" s="110">
        <v>303</v>
      </c>
      <c r="M2673" s="110">
        <v>0</v>
      </c>
      <c r="N2673" s="110">
        <v>0</v>
      </c>
    </row>
    <row r="2674" spans="1:14" x14ac:dyDescent="0.25">
      <c r="A2674">
        <v>430012</v>
      </c>
      <c r="B2674" t="s">
        <v>5537</v>
      </c>
      <c r="C2674">
        <v>31</v>
      </c>
      <c r="D2674" t="s">
        <v>501</v>
      </c>
      <c r="E2674" t="s">
        <v>4095</v>
      </c>
      <c r="F2674" t="s">
        <v>2727</v>
      </c>
      <c r="G2674" t="s">
        <v>86</v>
      </c>
      <c r="H2674" t="s">
        <v>4096</v>
      </c>
      <c r="I2674" s="110">
        <v>1902.01</v>
      </c>
      <c r="J2674" s="110">
        <v>0</v>
      </c>
      <c r="K2674" s="110">
        <v>0</v>
      </c>
      <c r="L2674" s="110">
        <v>0</v>
      </c>
      <c r="M2674" s="110">
        <v>0</v>
      </c>
      <c r="N2674" s="110">
        <v>0</v>
      </c>
    </row>
    <row r="2675" spans="1:14" x14ac:dyDescent="0.25">
      <c r="A2675">
        <v>430013</v>
      </c>
      <c r="B2675" t="s">
        <v>5537</v>
      </c>
      <c r="C2675">
        <v>31</v>
      </c>
      <c r="D2675" t="s">
        <v>4097</v>
      </c>
      <c r="E2675" t="s">
        <v>4098</v>
      </c>
      <c r="F2675" t="s">
        <v>4099</v>
      </c>
      <c r="G2675" t="s">
        <v>86</v>
      </c>
      <c r="H2675" t="s">
        <v>284</v>
      </c>
      <c r="I2675" s="110">
        <v>206.65</v>
      </c>
      <c r="J2675" s="110">
        <v>225</v>
      </c>
      <c r="K2675" s="110">
        <v>300</v>
      </c>
      <c r="L2675" s="110">
        <v>0</v>
      </c>
      <c r="M2675" s="110">
        <v>25</v>
      </c>
      <c r="N2675" s="110">
        <v>100</v>
      </c>
    </row>
    <row r="2676" spans="1:14" x14ac:dyDescent="0.25">
      <c r="A2676">
        <v>430014</v>
      </c>
      <c r="B2676" t="s">
        <v>5537</v>
      </c>
      <c r="C2676">
        <v>31</v>
      </c>
      <c r="D2676" t="s">
        <v>9309</v>
      </c>
      <c r="E2676" t="s">
        <v>9310</v>
      </c>
      <c r="F2676" t="s">
        <v>9311</v>
      </c>
      <c r="G2676" t="s">
        <v>86</v>
      </c>
      <c r="H2676" t="s">
        <v>9312</v>
      </c>
      <c r="I2676" s="110">
        <v>0</v>
      </c>
      <c r="J2676" s="110">
        <v>0</v>
      </c>
      <c r="K2676" s="110">
        <v>0</v>
      </c>
      <c r="L2676" s="110">
        <v>0</v>
      </c>
      <c r="M2676" s="110">
        <v>0</v>
      </c>
      <c r="N2676" s="110">
        <v>0</v>
      </c>
    </row>
    <row r="2677" spans="1:14" x14ac:dyDescent="0.25">
      <c r="A2677">
        <v>430017</v>
      </c>
      <c r="B2677" t="s">
        <v>5537</v>
      </c>
      <c r="C2677">
        <v>31</v>
      </c>
      <c r="D2677" t="s">
        <v>501</v>
      </c>
      <c r="E2677" t="s">
        <v>4100</v>
      </c>
      <c r="F2677" t="s">
        <v>4101</v>
      </c>
      <c r="G2677" t="s">
        <v>86</v>
      </c>
      <c r="H2677" t="s">
        <v>4102</v>
      </c>
      <c r="I2677" s="110">
        <v>0</v>
      </c>
      <c r="J2677" s="110">
        <v>122.92</v>
      </c>
      <c r="K2677" s="110">
        <v>321</v>
      </c>
      <c r="L2677" s="110">
        <v>312</v>
      </c>
      <c r="M2677" s="110">
        <v>0</v>
      </c>
      <c r="N2677" s="110">
        <v>0</v>
      </c>
    </row>
    <row r="2678" spans="1:14" x14ac:dyDescent="0.25">
      <c r="A2678">
        <v>430018</v>
      </c>
      <c r="B2678" t="s">
        <v>5537</v>
      </c>
      <c r="C2678">
        <v>31</v>
      </c>
      <c r="D2678" t="s">
        <v>990</v>
      </c>
      <c r="E2678" t="s">
        <v>4103</v>
      </c>
      <c r="F2678" t="s">
        <v>4104</v>
      </c>
      <c r="G2678" t="s">
        <v>86</v>
      </c>
      <c r="H2678" t="s">
        <v>4105</v>
      </c>
      <c r="I2678" s="110">
        <v>8942.2900000000009</v>
      </c>
      <c r="J2678" s="110">
        <v>0</v>
      </c>
      <c r="K2678" s="110">
        <v>427</v>
      </c>
      <c r="L2678" s="110">
        <v>210</v>
      </c>
      <c r="M2678" s="110">
        <v>398</v>
      </c>
      <c r="N2678" s="110">
        <v>345</v>
      </c>
    </row>
    <row r="2679" spans="1:14" x14ac:dyDescent="0.25">
      <c r="A2679">
        <v>430019</v>
      </c>
      <c r="B2679" t="s">
        <v>5537</v>
      </c>
      <c r="C2679">
        <v>31</v>
      </c>
      <c r="D2679" t="s">
        <v>9313</v>
      </c>
      <c r="E2679" t="s">
        <v>9314</v>
      </c>
      <c r="F2679" t="s">
        <v>4091</v>
      </c>
      <c r="G2679" t="s">
        <v>86</v>
      </c>
      <c r="H2679" t="s">
        <v>9315</v>
      </c>
      <c r="I2679" s="110">
        <v>0</v>
      </c>
      <c r="J2679" s="110">
        <v>0</v>
      </c>
      <c r="K2679" s="110">
        <v>0</v>
      </c>
      <c r="L2679" s="110">
        <v>0</v>
      </c>
      <c r="M2679" s="110">
        <v>0</v>
      </c>
      <c r="N2679" s="110">
        <v>0</v>
      </c>
    </row>
    <row r="2680" spans="1:14" x14ac:dyDescent="0.25">
      <c r="A2680">
        <v>430021</v>
      </c>
      <c r="B2680" t="s">
        <v>5537</v>
      </c>
      <c r="C2680">
        <v>31</v>
      </c>
      <c r="D2680" t="s">
        <v>501</v>
      </c>
      <c r="E2680" t="s">
        <v>9316</v>
      </c>
      <c r="F2680" t="s">
        <v>9317</v>
      </c>
      <c r="G2680" t="s">
        <v>86</v>
      </c>
      <c r="H2680" t="s">
        <v>9318</v>
      </c>
      <c r="I2680" s="110">
        <v>0</v>
      </c>
      <c r="J2680" s="110">
        <v>0</v>
      </c>
      <c r="K2680" s="110">
        <v>0</v>
      </c>
      <c r="L2680" s="110">
        <v>0</v>
      </c>
      <c r="M2680" s="110">
        <v>0</v>
      </c>
      <c r="N2680" s="110">
        <v>0</v>
      </c>
    </row>
    <row r="2681" spans="1:14" x14ac:dyDescent="0.25">
      <c r="A2681">
        <v>430024</v>
      </c>
      <c r="B2681" t="s">
        <v>5537</v>
      </c>
      <c r="C2681">
        <v>31</v>
      </c>
      <c r="D2681" t="s">
        <v>4106</v>
      </c>
      <c r="E2681" t="s">
        <v>4107</v>
      </c>
      <c r="F2681" t="s">
        <v>2276</v>
      </c>
      <c r="G2681" t="s">
        <v>86</v>
      </c>
      <c r="H2681" t="s">
        <v>4108</v>
      </c>
      <c r="I2681" s="110">
        <v>1500</v>
      </c>
      <c r="J2681" s="110">
        <v>0</v>
      </c>
      <c r="K2681" s="110">
        <v>310</v>
      </c>
      <c r="L2681" s="110">
        <v>20</v>
      </c>
      <c r="M2681" s="110">
        <v>0</v>
      </c>
      <c r="N2681" s="110">
        <v>230</v>
      </c>
    </row>
    <row r="2682" spans="1:14" x14ac:dyDescent="0.25">
      <c r="A2682">
        <v>430027</v>
      </c>
      <c r="B2682" t="s">
        <v>5537</v>
      </c>
      <c r="C2682">
        <v>31</v>
      </c>
      <c r="D2682" t="s">
        <v>1258</v>
      </c>
      <c r="E2682" t="s">
        <v>9319</v>
      </c>
      <c r="F2682" t="s">
        <v>9320</v>
      </c>
      <c r="G2682" t="s">
        <v>86</v>
      </c>
      <c r="H2682" t="s">
        <v>9321</v>
      </c>
      <c r="I2682" s="110">
        <v>0</v>
      </c>
      <c r="J2682" s="110">
        <v>0</v>
      </c>
      <c r="K2682" s="110">
        <v>0</v>
      </c>
      <c r="L2682" s="110">
        <v>0</v>
      </c>
      <c r="M2682" s="110">
        <v>0</v>
      </c>
      <c r="N2682" s="110">
        <v>0</v>
      </c>
    </row>
    <row r="2683" spans="1:14" x14ac:dyDescent="0.25">
      <c r="A2683">
        <v>430029</v>
      </c>
      <c r="B2683" t="s">
        <v>5537</v>
      </c>
      <c r="C2683">
        <v>31</v>
      </c>
      <c r="D2683" t="s">
        <v>9322</v>
      </c>
      <c r="E2683" t="s">
        <v>9323</v>
      </c>
      <c r="F2683" t="s">
        <v>4111</v>
      </c>
      <c r="G2683" t="s">
        <v>86</v>
      </c>
      <c r="H2683" t="s">
        <v>9324</v>
      </c>
      <c r="I2683" s="110">
        <v>0</v>
      </c>
      <c r="J2683" s="110">
        <v>0</v>
      </c>
      <c r="K2683" s="110">
        <v>100</v>
      </c>
      <c r="L2683" s="110">
        <v>100</v>
      </c>
      <c r="M2683" s="110">
        <v>0</v>
      </c>
      <c r="N2683" s="110">
        <v>0</v>
      </c>
    </row>
    <row r="2684" spans="1:14" x14ac:dyDescent="0.25">
      <c r="A2684">
        <v>430030</v>
      </c>
      <c r="B2684" t="s">
        <v>5537</v>
      </c>
      <c r="C2684">
        <v>31</v>
      </c>
      <c r="D2684" t="s">
        <v>4109</v>
      </c>
      <c r="E2684" t="s">
        <v>4110</v>
      </c>
      <c r="F2684" t="s">
        <v>4111</v>
      </c>
      <c r="G2684" t="s">
        <v>86</v>
      </c>
      <c r="H2684" t="s">
        <v>491</v>
      </c>
      <c r="I2684" s="110">
        <v>12360</v>
      </c>
      <c r="J2684" s="110">
        <v>55</v>
      </c>
      <c r="K2684" s="110">
        <v>195</v>
      </c>
      <c r="L2684" s="110">
        <v>300</v>
      </c>
      <c r="M2684" s="110">
        <v>210</v>
      </c>
      <c r="N2684" s="110">
        <v>360</v>
      </c>
    </row>
    <row r="2685" spans="1:14" x14ac:dyDescent="0.25">
      <c r="A2685">
        <v>430031</v>
      </c>
      <c r="B2685" t="s">
        <v>5537</v>
      </c>
      <c r="C2685">
        <v>31</v>
      </c>
      <c r="D2685" t="s">
        <v>4112</v>
      </c>
      <c r="E2685" t="s">
        <v>4113</v>
      </c>
      <c r="F2685" t="s">
        <v>4111</v>
      </c>
      <c r="G2685" t="s">
        <v>86</v>
      </c>
      <c r="H2685" t="s">
        <v>4114</v>
      </c>
      <c r="I2685" s="110">
        <v>6745.58</v>
      </c>
      <c r="J2685" s="110">
        <v>0</v>
      </c>
      <c r="K2685" s="110">
        <v>365</v>
      </c>
      <c r="L2685" s="110">
        <v>170</v>
      </c>
      <c r="M2685" s="110">
        <v>0</v>
      </c>
      <c r="N2685" s="110">
        <v>50</v>
      </c>
    </row>
    <row r="2686" spans="1:14" x14ac:dyDescent="0.25">
      <c r="A2686">
        <v>430032</v>
      </c>
      <c r="B2686" t="s">
        <v>5537</v>
      </c>
      <c r="C2686">
        <v>31</v>
      </c>
      <c r="D2686" t="s">
        <v>501</v>
      </c>
      <c r="E2686" t="s">
        <v>4115</v>
      </c>
      <c r="F2686" t="s">
        <v>4116</v>
      </c>
      <c r="G2686" t="s">
        <v>86</v>
      </c>
      <c r="H2686" t="s">
        <v>4117</v>
      </c>
      <c r="I2686" s="110">
        <v>14320.24</v>
      </c>
      <c r="J2686" s="110">
        <v>92.04</v>
      </c>
      <c r="K2686" s="110">
        <v>894</v>
      </c>
      <c r="L2686" s="110">
        <v>0</v>
      </c>
      <c r="M2686" s="110">
        <v>0</v>
      </c>
      <c r="N2686" s="110">
        <v>620</v>
      </c>
    </row>
    <row r="2687" spans="1:14" x14ac:dyDescent="0.25">
      <c r="A2687">
        <v>430035</v>
      </c>
      <c r="B2687" t="s">
        <v>5537</v>
      </c>
      <c r="C2687">
        <v>31</v>
      </c>
      <c r="D2687" t="s">
        <v>728</v>
      </c>
      <c r="E2687" t="s">
        <v>4118</v>
      </c>
      <c r="F2687" t="s">
        <v>4119</v>
      </c>
      <c r="G2687" t="s">
        <v>86</v>
      </c>
      <c r="H2687" t="s">
        <v>4120</v>
      </c>
      <c r="I2687" s="110">
        <v>1100</v>
      </c>
      <c r="J2687" s="110">
        <v>86</v>
      </c>
      <c r="K2687" s="110">
        <v>377</v>
      </c>
      <c r="L2687" s="110">
        <v>345</v>
      </c>
      <c r="M2687" s="110">
        <v>180</v>
      </c>
      <c r="N2687" s="110">
        <v>439</v>
      </c>
    </row>
    <row r="2688" spans="1:14" x14ac:dyDescent="0.25">
      <c r="A2688">
        <v>430036</v>
      </c>
      <c r="B2688" t="s">
        <v>5537</v>
      </c>
      <c r="C2688">
        <v>31</v>
      </c>
      <c r="D2688" t="s">
        <v>4121</v>
      </c>
      <c r="E2688" t="s">
        <v>4122</v>
      </c>
      <c r="F2688" t="s">
        <v>4119</v>
      </c>
      <c r="G2688" t="s">
        <v>86</v>
      </c>
      <c r="H2688" t="s">
        <v>4123</v>
      </c>
      <c r="I2688" s="110">
        <v>12190</v>
      </c>
      <c r="J2688" s="110">
        <v>0</v>
      </c>
      <c r="K2688" s="110">
        <v>1180</v>
      </c>
      <c r="L2688" s="110">
        <v>475</v>
      </c>
      <c r="M2688" s="110">
        <v>0</v>
      </c>
      <c r="N2688" s="110">
        <v>425</v>
      </c>
    </row>
    <row r="2689" spans="1:14" x14ac:dyDescent="0.25">
      <c r="A2689">
        <v>430038</v>
      </c>
      <c r="B2689" t="s">
        <v>5537</v>
      </c>
      <c r="C2689">
        <v>31</v>
      </c>
      <c r="D2689" t="s">
        <v>4124</v>
      </c>
      <c r="E2689" t="s">
        <v>4125</v>
      </c>
      <c r="F2689" t="s">
        <v>4126</v>
      </c>
      <c r="G2689" t="s">
        <v>6206</v>
      </c>
      <c r="H2689" t="s">
        <v>454</v>
      </c>
      <c r="I2689" s="110">
        <v>0</v>
      </c>
      <c r="J2689" s="110">
        <v>0</v>
      </c>
      <c r="K2689" s="110">
        <v>184</v>
      </c>
      <c r="L2689" s="110">
        <v>0</v>
      </c>
      <c r="M2689" s="110">
        <v>0</v>
      </c>
      <c r="N2689" s="110">
        <v>75</v>
      </c>
    </row>
    <row r="2690" spans="1:14" x14ac:dyDescent="0.25">
      <c r="A2690">
        <v>430039</v>
      </c>
      <c r="B2690" t="s">
        <v>5537</v>
      </c>
      <c r="C2690">
        <v>31</v>
      </c>
      <c r="D2690" t="s">
        <v>4127</v>
      </c>
      <c r="E2690" t="s">
        <v>4128</v>
      </c>
      <c r="F2690" t="s">
        <v>4129</v>
      </c>
      <c r="G2690" t="s">
        <v>86</v>
      </c>
      <c r="H2690" t="s">
        <v>4130</v>
      </c>
      <c r="I2690" s="110">
        <v>150</v>
      </c>
      <c r="J2690" s="110">
        <v>0</v>
      </c>
      <c r="K2690" s="110">
        <v>0</v>
      </c>
      <c r="L2690" s="110">
        <v>0</v>
      </c>
      <c r="M2690" s="110">
        <v>0</v>
      </c>
      <c r="N2690" s="110">
        <v>100</v>
      </c>
    </row>
    <row r="2691" spans="1:14" x14ac:dyDescent="0.25">
      <c r="A2691">
        <v>430040</v>
      </c>
      <c r="B2691" t="s">
        <v>5537</v>
      </c>
      <c r="C2691">
        <v>31</v>
      </c>
      <c r="D2691" t="s">
        <v>4131</v>
      </c>
      <c r="E2691" t="s">
        <v>4132</v>
      </c>
      <c r="F2691" t="s">
        <v>4119</v>
      </c>
      <c r="G2691" t="s">
        <v>86</v>
      </c>
      <c r="H2691" t="s">
        <v>4133</v>
      </c>
      <c r="I2691" s="110">
        <v>0</v>
      </c>
      <c r="J2691" s="110">
        <v>50</v>
      </c>
      <c r="K2691" s="110">
        <v>1890</v>
      </c>
      <c r="L2691" s="110">
        <v>0</v>
      </c>
      <c r="M2691" s="110">
        <v>0</v>
      </c>
      <c r="N2691" s="110">
        <v>0</v>
      </c>
    </row>
    <row r="2692" spans="1:14" x14ac:dyDescent="0.25">
      <c r="A2692">
        <v>430042</v>
      </c>
      <c r="B2692" t="s">
        <v>5537</v>
      </c>
      <c r="C2692">
        <v>31</v>
      </c>
      <c r="D2692" t="s">
        <v>1266</v>
      </c>
      <c r="E2692" t="s">
        <v>4134</v>
      </c>
      <c r="F2692" t="s">
        <v>4119</v>
      </c>
      <c r="G2692" t="s">
        <v>86</v>
      </c>
      <c r="H2692" t="s">
        <v>467</v>
      </c>
      <c r="I2692" s="110">
        <v>3145.05</v>
      </c>
      <c r="J2692" s="110">
        <v>0</v>
      </c>
      <c r="K2692" s="110">
        <v>0</v>
      </c>
      <c r="L2692" s="110">
        <v>50</v>
      </c>
      <c r="M2692" s="110">
        <v>25</v>
      </c>
      <c r="N2692" s="110">
        <v>0</v>
      </c>
    </row>
    <row r="2693" spans="1:14" x14ac:dyDescent="0.25">
      <c r="A2693">
        <v>430043</v>
      </c>
      <c r="B2693" t="s">
        <v>5537</v>
      </c>
      <c r="C2693">
        <v>31</v>
      </c>
      <c r="D2693" t="s">
        <v>4135</v>
      </c>
      <c r="E2693" t="s">
        <v>4136</v>
      </c>
      <c r="F2693" t="s">
        <v>4119</v>
      </c>
      <c r="G2693" t="s">
        <v>86</v>
      </c>
      <c r="H2693" t="s">
        <v>417</v>
      </c>
      <c r="I2693" s="110">
        <v>33333.300000000003</v>
      </c>
      <c r="J2693" s="110">
        <v>0</v>
      </c>
      <c r="K2693" s="110">
        <v>0</v>
      </c>
      <c r="L2693" s="110">
        <v>0</v>
      </c>
      <c r="M2693" s="110">
        <v>0</v>
      </c>
      <c r="N2693" s="110">
        <v>0</v>
      </c>
    </row>
    <row r="2694" spans="1:14" x14ac:dyDescent="0.25">
      <c r="A2694">
        <v>370246</v>
      </c>
      <c r="B2694" t="s">
        <v>5532</v>
      </c>
      <c r="C2694">
        <v>25</v>
      </c>
      <c r="D2694" t="s">
        <v>9325</v>
      </c>
      <c r="E2694" t="s">
        <v>9326</v>
      </c>
      <c r="F2694" t="s">
        <v>3080</v>
      </c>
      <c r="G2694" t="s">
        <v>92</v>
      </c>
      <c r="H2694" t="s">
        <v>9327</v>
      </c>
      <c r="I2694" s="110">
        <v>0</v>
      </c>
      <c r="J2694" s="110">
        <v>0</v>
      </c>
      <c r="K2694" s="110">
        <v>0</v>
      </c>
      <c r="L2694" s="110">
        <v>0</v>
      </c>
      <c r="M2694" s="110">
        <v>0</v>
      </c>
      <c r="N2694" s="110">
        <v>0</v>
      </c>
    </row>
    <row r="2695" spans="1:14" x14ac:dyDescent="0.25">
      <c r="A2695">
        <v>430048</v>
      </c>
      <c r="B2695" t="s">
        <v>5537</v>
      </c>
      <c r="C2695">
        <v>31</v>
      </c>
      <c r="D2695" t="s">
        <v>9328</v>
      </c>
      <c r="E2695" t="s">
        <v>9329</v>
      </c>
      <c r="F2695" t="s">
        <v>4119</v>
      </c>
      <c r="G2695" t="s">
        <v>86</v>
      </c>
      <c r="H2695" t="s">
        <v>9330</v>
      </c>
      <c r="I2695" s="110">
        <v>0</v>
      </c>
      <c r="J2695" s="110">
        <v>0</v>
      </c>
      <c r="K2695" s="110">
        <v>0</v>
      </c>
      <c r="L2695" s="110">
        <v>0</v>
      </c>
      <c r="M2695" s="110">
        <v>0</v>
      </c>
      <c r="N2695" s="110">
        <v>0</v>
      </c>
    </row>
    <row r="2696" spans="1:14" x14ac:dyDescent="0.25">
      <c r="A2696">
        <v>430054</v>
      </c>
      <c r="B2696" t="s">
        <v>5537</v>
      </c>
      <c r="C2696">
        <v>31</v>
      </c>
      <c r="D2696" t="s">
        <v>728</v>
      </c>
      <c r="E2696" t="s">
        <v>4137</v>
      </c>
      <c r="F2696" t="s">
        <v>4138</v>
      </c>
      <c r="G2696" t="s">
        <v>86</v>
      </c>
      <c r="H2696" t="s">
        <v>4139</v>
      </c>
      <c r="I2696" s="110">
        <v>5204.17</v>
      </c>
      <c r="J2696" s="110">
        <v>998.12</v>
      </c>
      <c r="K2696" s="110">
        <v>425</v>
      </c>
      <c r="L2696" s="110">
        <v>0</v>
      </c>
      <c r="M2696" s="110">
        <v>0</v>
      </c>
      <c r="N2696" s="110">
        <v>502</v>
      </c>
    </row>
    <row r="2697" spans="1:14" x14ac:dyDescent="0.25">
      <c r="A2697">
        <v>430055</v>
      </c>
      <c r="B2697" t="s">
        <v>5537</v>
      </c>
      <c r="C2697">
        <v>31</v>
      </c>
      <c r="D2697" t="s">
        <v>4140</v>
      </c>
      <c r="E2697" t="s">
        <v>4141</v>
      </c>
      <c r="F2697" t="s">
        <v>4142</v>
      </c>
      <c r="G2697" t="s">
        <v>86</v>
      </c>
      <c r="H2697" t="s">
        <v>4143</v>
      </c>
      <c r="I2697" s="110">
        <v>0</v>
      </c>
      <c r="J2697" s="110">
        <v>235.75</v>
      </c>
      <c r="K2697" s="110">
        <v>160.58000000000001</v>
      </c>
      <c r="L2697" s="110">
        <v>136.13999999999999</v>
      </c>
      <c r="M2697" s="110">
        <v>0</v>
      </c>
      <c r="N2697" s="110">
        <v>0</v>
      </c>
    </row>
    <row r="2698" spans="1:14" x14ac:dyDescent="0.25">
      <c r="A2698">
        <v>430056</v>
      </c>
      <c r="B2698" t="s">
        <v>5537</v>
      </c>
      <c r="C2698">
        <v>31</v>
      </c>
      <c r="D2698" t="s">
        <v>2256</v>
      </c>
      <c r="E2698" t="s">
        <v>9331</v>
      </c>
      <c r="F2698" t="s">
        <v>4142</v>
      </c>
      <c r="G2698" t="s">
        <v>86</v>
      </c>
      <c r="H2698" t="s">
        <v>9332</v>
      </c>
      <c r="I2698" s="110">
        <v>0</v>
      </c>
      <c r="J2698" s="110">
        <v>0</v>
      </c>
      <c r="K2698" s="110">
        <v>0</v>
      </c>
      <c r="L2698" s="110">
        <v>0</v>
      </c>
      <c r="M2698" s="110">
        <v>0</v>
      </c>
      <c r="N2698" s="110">
        <v>0</v>
      </c>
    </row>
    <row r="2699" spans="1:14" x14ac:dyDescent="0.25">
      <c r="A2699">
        <v>430057</v>
      </c>
      <c r="B2699" t="s">
        <v>5537</v>
      </c>
      <c r="C2699">
        <v>31</v>
      </c>
      <c r="D2699" t="s">
        <v>2928</v>
      </c>
      <c r="E2699" t="s">
        <v>9333</v>
      </c>
      <c r="F2699" t="s">
        <v>9334</v>
      </c>
      <c r="G2699" t="s">
        <v>86</v>
      </c>
      <c r="H2699" t="s">
        <v>9335</v>
      </c>
      <c r="I2699" s="110">
        <v>0</v>
      </c>
      <c r="J2699" s="110">
        <v>0</v>
      </c>
      <c r="K2699" s="110">
        <v>0</v>
      </c>
      <c r="L2699" s="110">
        <v>0</v>
      </c>
      <c r="M2699" s="110">
        <v>0</v>
      </c>
      <c r="N2699" s="110">
        <v>0</v>
      </c>
    </row>
    <row r="2700" spans="1:14" x14ac:dyDescent="0.25">
      <c r="A2700">
        <v>430058</v>
      </c>
      <c r="B2700" t="s">
        <v>5537</v>
      </c>
      <c r="C2700">
        <v>31</v>
      </c>
      <c r="D2700" t="s">
        <v>4144</v>
      </c>
      <c r="E2700" t="s">
        <v>4145</v>
      </c>
      <c r="F2700" t="s">
        <v>4142</v>
      </c>
      <c r="G2700" t="s">
        <v>86</v>
      </c>
      <c r="H2700" t="s">
        <v>355</v>
      </c>
      <c r="I2700" s="110">
        <v>6300</v>
      </c>
      <c r="J2700" s="110">
        <v>0</v>
      </c>
      <c r="K2700" s="110">
        <v>461</v>
      </c>
      <c r="L2700" s="110">
        <v>270</v>
      </c>
      <c r="M2700" s="110">
        <v>0</v>
      </c>
      <c r="N2700" s="110">
        <v>0</v>
      </c>
    </row>
    <row r="2701" spans="1:14" x14ac:dyDescent="0.25">
      <c r="A2701">
        <v>430059</v>
      </c>
      <c r="B2701" t="s">
        <v>5537</v>
      </c>
      <c r="C2701">
        <v>31</v>
      </c>
      <c r="D2701" t="s">
        <v>3092</v>
      </c>
      <c r="E2701" t="s">
        <v>4146</v>
      </c>
      <c r="F2701" t="s">
        <v>4142</v>
      </c>
      <c r="G2701" t="s">
        <v>86</v>
      </c>
      <c r="H2701" t="s">
        <v>4147</v>
      </c>
      <c r="I2701" s="110">
        <v>0</v>
      </c>
      <c r="J2701" s="110">
        <v>0</v>
      </c>
      <c r="K2701" s="110">
        <v>395</v>
      </c>
      <c r="L2701" s="110">
        <v>325</v>
      </c>
      <c r="M2701" s="110">
        <v>0</v>
      </c>
      <c r="N2701" s="110">
        <v>0</v>
      </c>
    </row>
    <row r="2702" spans="1:14" x14ac:dyDescent="0.25">
      <c r="A2702">
        <v>430061</v>
      </c>
      <c r="B2702" t="s">
        <v>5537</v>
      </c>
      <c r="C2702">
        <v>31</v>
      </c>
      <c r="D2702" t="s">
        <v>4148</v>
      </c>
      <c r="E2702" t="s">
        <v>4149</v>
      </c>
      <c r="F2702" t="s">
        <v>4142</v>
      </c>
      <c r="G2702" t="s">
        <v>86</v>
      </c>
      <c r="H2702" t="s">
        <v>4150</v>
      </c>
      <c r="I2702" s="110">
        <v>12078.87</v>
      </c>
      <c r="J2702" s="110">
        <v>65</v>
      </c>
      <c r="K2702" s="110">
        <v>1938</v>
      </c>
      <c r="L2702" s="110">
        <v>1035</v>
      </c>
      <c r="M2702" s="110">
        <v>1580</v>
      </c>
      <c r="N2702" s="110">
        <v>1280</v>
      </c>
    </row>
    <row r="2703" spans="1:14" x14ac:dyDescent="0.25">
      <c r="A2703">
        <v>430062</v>
      </c>
      <c r="B2703" t="s">
        <v>5537</v>
      </c>
      <c r="C2703">
        <v>31</v>
      </c>
      <c r="D2703" t="s">
        <v>4151</v>
      </c>
      <c r="E2703" t="s">
        <v>4152</v>
      </c>
      <c r="F2703" t="s">
        <v>4142</v>
      </c>
      <c r="G2703" t="s">
        <v>86</v>
      </c>
      <c r="H2703" t="s">
        <v>4153</v>
      </c>
      <c r="I2703" s="110">
        <v>21250</v>
      </c>
      <c r="J2703" s="110">
        <v>0</v>
      </c>
      <c r="K2703" s="110">
        <v>0</v>
      </c>
      <c r="L2703" s="110">
        <v>0</v>
      </c>
      <c r="M2703" s="110">
        <v>0</v>
      </c>
      <c r="N2703" s="110">
        <v>0</v>
      </c>
    </row>
    <row r="2704" spans="1:14" x14ac:dyDescent="0.25">
      <c r="A2704">
        <v>430063</v>
      </c>
      <c r="B2704" t="s">
        <v>5537</v>
      </c>
      <c r="C2704">
        <v>31</v>
      </c>
      <c r="D2704" t="s">
        <v>501</v>
      </c>
      <c r="E2704" t="s">
        <v>4154</v>
      </c>
      <c r="F2704" t="s">
        <v>4155</v>
      </c>
      <c r="G2704" t="s">
        <v>86</v>
      </c>
      <c r="H2704" t="s">
        <v>4156</v>
      </c>
      <c r="I2704" s="110">
        <v>5500</v>
      </c>
      <c r="J2704" s="110">
        <v>50</v>
      </c>
      <c r="K2704" s="110">
        <v>395</v>
      </c>
      <c r="L2704" s="110">
        <v>310</v>
      </c>
      <c r="M2704" s="110">
        <v>0</v>
      </c>
      <c r="N2704" s="110">
        <v>0</v>
      </c>
    </row>
    <row r="2705" spans="1:14" x14ac:dyDescent="0.25">
      <c r="A2705">
        <v>430064</v>
      </c>
      <c r="B2705" t="s">
        <v>5537</v>
      </c>
      <c r="C2705">
        <v>31</v>
      </c>
      <c r="D2705" t="s">
        <v>501</v>
      </c>
      <c r="E2705" t="s">
        <v>4157</v>
      </c>
      <c r="F2705" t="s">
        <v>837</v>
      </c>
      <c r="G2705" t="s">
        <v>86</v>
      </c>
      <c r="H2705" t="s">
        <v>285</v>
      </c>
      <c r="I2705" s="110">
        <v>1000</v>
      </c>
      <c r="J2705" s="110">
        <v>0</v>
      </c>
      <c r="K2705" s="110">
        <v>130</v>
      </c>
      <c r="L2705" s="110">
        <v>750</v>
      </c>
      <c r="M2705" s="110">
        <v>0</v>
      </c>
      <c r="N2705" s="110">
        <v>0</v>
      </c>
    </row>
    <row r="2706" spans="1:14" x14ac:dyDescent="0.25">
      <c r="A2706">
        <v>430065</v>
      </c>
      <c r="B2706" t="s">
        <v>5537</v>
      </c>
      <c r="C2706">
        <v>31</v>
      </c>
      <c r="D2706" t="s">
        <v>1422</v>
      </c>
      <c r="E2706" t="s">
        <v>4158</v>
      </c>
      <c r="F2706" t="s">
        <v>4159</v>
      </c>
      <c r="G2706" t="s">
        <v>86</v>
      </c>
      <c r="H2706" t="s">
        <v>280</v>
      </c>
      <c r="I2706" s="110">
        <v>8000</v>
      </c>
      <c r="J2706" s="110">
        <v>0</v>
      </c>
      <c r="K2706" s="110">
        <v>0</v>
      </c>
      <c r="L2706" s="110">
        <v>120</v>
      </c>
      <c r="M2706" s="110">
        <v>0</v>
      </c>
      <c r="N2706" s="110">
        <v>0</v>
      </c>
    </row>
    <row r="2707" spans="1:14" x14ac:dyDescent="0.25">
      <c r="A2707">
        <v>430066</v>
      </c>
      <c r="B2707" t="s">
        <v>5537</v>
      </c>
      <c r="C2707">
        <v>31</v>
      </c>
      <c r="D2707" t="s">
        <v>9336</v>
      </c>
      <c r="E2707" t="s">
        <v>779</v>
      </c>
      <c r="F2707" t="s">
        <v>9337</v>
      </c>
      <c r="G2707" t="s">
        <v>86</v>
      </c>
      <c r="H2707" t="s">
        <v>9338</v>
      </c>
      <c r="I2707" s="110">
        <v>0</v>
      </c>
      <c r="J2707" s="110">
        <v>0</v>
      </c>
      <c r="K2707" s="110">
        <v>0</v>
      </c>
      <c r="L2707" s="110">
        <v>0</v>
      </c>
      <c r="M2707" s="110">
        <v>0</v>
      </c>
      <c r="N2707" s="110">
        <v>0</v>
      </c>
    </row>
    <row r="2708" spans="1:14" x14ac:dyDescent="0.25">
      <c r="A2708">
        <v>430067</v>
      </c>
      <c r="B2708" t="s">
        <v>5537</v>
      </c>
      <c r="C2708">
        <v>31</v>
      </c>
      <c r="D2708" t="s">
        <v>501</v>
      </c>
      <c r="E2708" t="s">
        <v>4160</v>
      </c>
      <c r="F2708" t="s">
        <v>1190</v>
      </c>
      <c r="G2708" t="s">
        <v>86</v>
      </c>
      <c r="H2708" t="s">
        <v>283</v>
      </c>
      <c r="I2708" s="110">
        <v>11729</v>
      </c>
      <c r="J2708" s="110">
        <v>0</v>
      </c>
      <c r="K2708" s="110">
        <v>330</v>
      </c>
      <c r="L2708" s="110">
        <v>215</v>
      </c>
      <c r="M2708" s="110">
        <v>0</v>
      </c>
      <c r="N2708" s="110">
        <v>0</v>
      </c>
    </row>
    <row r="2709" spans="1:14" x14ac:dyDescent="0.25">
      <c r="A2709">
        <v>430068</v>
      </c>
      <c r="B2709" t="s">
        <v>5537</v>
      </c>
      <c r="C2709">
        <v>31</v>
      </c>
      <c r="D2709" t="s">
        <v>501</v>
      </c>
      <c r="E2709" t="s">
        <v>9339</v>
      </c>
      <c r="F2709" t="s">
        <v>7006</v>
      </c>
      <c r="G2709" t="s">
        <v>86</v>
      </c>
      <c r="H2709" t="s">
        <v>9340</v>
      </c>
      <c r="I2709" s="110">
        <v>0</v>
      </c>
      <c r="J2709" s="110">
        <v>0</v>
      </c>
      <c r="K2709" s="110">
        <v>0</v>
      </c>
      <c r="L2709" s="110">
        <v>0</v>
      </c>
      <c r="M2709" s="110">
        <v>0</v>
      </c>
      <c r="N2709" s="110">
        <v>0</v>
      </c>
    </row>
    <row r="2710" spans="1:14" x14ac:dyDescent="0.25">
      <c r="A2710">
        <v>430069</v>
      </c>
      <c r="B2710" t="s">
        <v>5537</v>
      </c>
      <c r="C2710">
        <v>31</v>
      </c>
      <c r="D2710" t="s">
        <v>728</v>
      </c>
      <c r="E2710" t="s">
        <v>1152</v>
      </c>
      <c r="F2710" t="s">
        <v>879</v>
      </c>
      <c r="G2710" t="s">
        <v>86</v>
      </c>
      <c r="H2710" t="s">
        <v>4161</v>
      </c>
      <c r="I2710" s="110">
        <v>3400</v>
      </c>
      <c r="J2710" s="110">
        <v>0</v>
      </c>
      <c r="K2710" s="110">
        <v>70</v>
      </c>
      <c r="L2710" s="110">
        <v>52</v>
      </c>
      <c r="M2710" s="110">
        <v>0</v>
      </c>
      <c r="N2710" s="110">
        <v>0</v>
      </c>
    </row>
    <row r="2711" spans="1:14" x14ac:dyDescent="0.25">
      <c r="A2711">
        <v>430070</v>
      </c>
      <c r="B2711" t="s">
        <v>5537</v>
      </c>
      <c r="C2711">
        <v>31</v>
      </c>
      <c r="D2711" t="s">
        <v>501</v>
      </c>
      <c r="E2711" t="s">
        <v>2874</v>
      </c>
      <c r="F2711" t="s">
        <v>4162</v>
      </c>
      <c r="G2711" t="s">
        <v>86</v>
      </c>
      <c r="H2711" t="s">
        <v>4163</v>
      </c>
      <c r="I2711" s="110">
        <v>9139</v>
      </c>
      <c r="J2711" s="110">
        <v>0</v>
      </c>
      <c r="K2711" s="110">
        <v>0</v>
      </c>
      <c r="L2711" s="110">
        <v>248</v>
      </c>
      <c r="M2711" s="110">
        <v>0</v>
      </c>
      <c r="N2711" s="110">
        <v>248</v>
      </c>
    </row>
    <row r="2712" spans="1:14" x14ac:dyDescent="0.25">
      <c r="A2712">
        <v>430071</v>
      </c>
      <c r="B2712" t="s">
        <v>5537</v>
      </c>
      <c r="C2712">
        <v>31</v>
      </c>
      <c r="D2712" t="s">
        <v>501</v>
      </c>
      <c r="E2712" t="s">
        <v>4164</v>
      </c>
      <c r="F2712" t="s">
        <v>4165</v>
      </c>
      <c r="G2712" t="s">
        <v>86</v>
      </c>
      <c r="H2712" t="s">
        <v>490</v>
      </c>
      <c r="I2712" s="110">
        <v>1800</v>
      </c>
      <c r="J2712" s="110">
        <v>150</v>
      </c>
      <c r="K2712" s="110">
        <v>95</v>
      </c>
      <c r="L2712" s="110">
        <v>80</v>
      </c>
      <c r="M2712" s="110">
        <v>70</v>
      </c>
      <c r="N2712" s="110">
        <v>0</v>
      </c>
    </row>
    <row r="2713" spans="1:14" x14ac:dyDescent="0.25">
      <c r="A2713">
        <v>430072</v>
      </c>
      <c r="B2713" t="s">
        <v>5537</v>
      </c>
      <c r="C2713">
        <v>31</v>
      </c>
      <c r="D2713" t="s">
        <v>501</v>
      </c>
      <c r="E2713" t="s">
        <v>3880</v>
      </c>
      <c r="F2713" t="s">
        <v>9341</v>
      </c>
      <c r="G2713" t="s">
        <v>86</v>
      </c>
      <c r="H2713" t="s">
        <v>9342</v>
      </c>
      <c r="I2713" s="110">
        <v>0</v>
      </c>
      <c r="J2713" s="110">
        <v>0</v>
      </c>
      <c r="K2713" s="110">
        <v>0</v>
      </c>
      <c r="L2713" s="110">
        <v>0</v>
      </c>
      <c r="M2713" s="110">
        <v>0</v>
      </c>
      <c r="N2713" s="110">
        <v>0</v>
      </c>
    </row>
    <row r="2714" spans="1:14" x14ac:dyDescent="0.25">
      <c r="A2714">
        <v>430073</v>
      </c>
      <c r="B2714" t="s">
        <v>5537</v>
      </c>
      <c r="C2714">
        <v>31</v>
      </c>
      <c r="D2714" t="s">
        <v>740</v>
      </c>
      <c r="E2714" t="s">
        <v>9343</v>
      </c>
      <c r="F2714" t="s">
        <v>4142</v>
      </c>
      <c r="G2714" t="s">
        <v>86</v>
      </c>
      <c r="H2714" t="s">
        <v>9344</v>
      </c>
      <c r="I2714" s="110">
        <v>0</v>
      </c>
      <c r="J2714" s="110">
        <v>0</v>
      </c>
      <c r="K2714" s="110">
        <v>0</v>
      </c>
      <c r="L2714" s="110">
        <v>0</v>
      </c>
      <c r="M2714" s="110">
        <v>0</v>
      </c>
      <c r="N2714" s="110">
        <v>0</v>
      </c>
    </row>
    <row r="2715" spans="1:14" x14ac:dyDescent="0.25">
      <c r="A2715">
        <v>430077</v>
      </c>
      <c r="B2715" t="s">
        <v>5537</v>
      </c>
      <c r="C2715">
        <v>31</v>
      </c>
      <c r="D2715" t="s">
        <v>9345</v>
      </c>
      <c r="E2715" t="s">
        <v>9346</v>
      </c>
      <c r="F2715" t="s">
        <v>9347</v>
      </c>
      <c r="G2715" t="s">
        <v>86</v>
      </c>
      <c r="H2715" t="s">
        <v>9348</v>
      </c>
      <c r="I2715" s="110">
        <v>0</v>
      </c>
      <c r="J2715" s="110">
        <v>0</v>
      </c>
      <c r="K2715" s="110">
        <v>0</v>
      </c>
      <c r="L2715" s="110">
        <v>0</v>
      </c>
      <c r="M2715" s="110">
        <v>0</v>
      </c>
      <c r="N2715" s="110">
        <v>0</v>
      </c>
    </row>
    <row r="2716" spans="1:14" x14ac:dyDescent="0.25">
      <c r="A2716">
        <v>430080</v>
      </c>
      <c r="B2716" t="s">
        <v>5537</v>
      </c>
      <c r="C2716">
        <v>31</v>
      </c>
      <c r="D2716" t="s">
        <v>9349</v>
      </c>
      <c r="E2716" t="s">
        <v>9350</v>
      </c>
      <c r="F2716" t="s">
        <v>4142</v>
      </c>
      <c r="G2716" t="s">
        <v>86</v>
      </c>
      <c r="H2716" t="s">
        <v>9351</v>
      </c>
      <c r="I2716" s="110">
        <v>0</v>
      </c>
      <c r="J2716" s="110">
        <v>0</v>
      </c>
      <c r="K2716" s="110">
        <v>0</v>
      </c>
      <c r="L2716" s="110">
        <v>0</v>
      </c>
      <c r="M2716" s="110">
        <v>0</v>
      </c>
      <c r="N2716" s="110">
        <v>0</v>
      </c>
    </row>
    <row r="2717" spans="1:14" x14ac:dyDescent="0.25">
      <c r="A2717">
        <v>430082</v>
      </c>
      <c r="B2717" t="s">
        <v>5537</v>
      </c>
      <c r="C2717">
        <v>31</v>
      </c>
      <c r="D2717" t="s">
        <v>9352</v>
      </c>
      <c r="E2717" t="s">
        <v>9353</v>
      </c>
      <c r="F2717" t="s">
        <v>4119</v>
      </c>
      <c r="G2717" t="s">
        <v>86</v>
      </c>
      <c r="H2717" t="s">
        <v>9354</v>
      </c>
      <c r="I2717" s="110">
        <v>0</v>
      </c>
      <c r="J2717" s="110">
        <v>0</v>
      </c>
      <c r="K2717" s="110">
        <v>0</v>
      </c>
      <c r="L2717" s="110">
        <v>0</v>
      </c>
      <c r="M2717" s="110">
        <v>0</v>
      </c>
      <c r="N2717" s="110">
        <v>0</v>
      </c>
    </row>
    <row r="2718" spans="1:14" x14ac:dyDescent="0.25">
      <c r="A2718">
        <v>430083</v>
      </c>
      <c r="B2718" t="s">
        <v>5537</v>
      </c>
      <c r="C2718">
        <v>31</v>
      </c>
      <c r="D2718" t="s">
        <v>4166</v>
      </c>
      <c r="E2718" t="s">
        <v>4167</v>
      </c>
      <c r="F2718" t="s">
        <v>4168</v>
      </c>
      <c r="G2718" t="s">
        <v>86</v>
      </c>
      <c r="H2718" t="s">
        <v>281</v>
      </c>
      <c r="I2718" s="110">
        <v>3678.1</v>
      </c>
      <c r="J2718" s="110">
        <v>0</v>
      </c>
      <c r="K2718" s="110">
        <v>655</v>
      </c>
      <c r="L2718" s="110">
        <v>590</v>
      </c>
      <c r="M2718" s="110">
        <v>0</v>
      </c>
      <c r="N2718" s="110">
        <v>480</v>
      </c>
    </row>
    <row r="2719" spans="1:14" x14ac:dyDescent="0.25">
      <c r="A2719">
        <v>430084</v>
      </c>
      <c r="B2719" t="s">
        <v>5537</v>
      </c>
      <c r="C2719">
        <v>31</v>
      </c>
      <c r="D2719" t="s">
        <v>4169</v>
      </c>
      <c r="E2719" t="s">
        <v>4170</v>
      </c>
      <c r="F2719" t="s">
        <v>4119</v>
      </c>
      <c r="G2719" t="s">
        <v>86</v>
      </c>
      <c r="H2719" t="s">
        <v>425</v>
      </c>
      <c r="I2719" s="110">
        <v>5000</v>
      </c>
      <c r="J2719" s="110">
        <v>0</v>
      </c>
      <c r="K2719" s="110">
        <v>0</v>
      </c>
      <c r="L2719" s="110">
        <v>0</v>
      </c>
      <c r="M2719" s="110">
        <v>0</v>
      </c>
      <c r="N2719" s="110">
        <v>0</v>
      </c>
    </row>
    <row r="2720" spans="1:14" x14ac:dyDescent="0.25">
      <c r="A2720">
        <v>430085</v>
      </c>
      <c r="B2720" t="s">
        <v>5537</v>
      </c>
      <c r="C2720">
        <v>31</v>
      </c>
      <c r="D2720" t="s">
        <v>9355</v>
      </c>
      <c r="E2720" t="s">
        <v>9356</v>
      </c>
      <c r="F2720" t="s">
        <v>4119</v>
      </c>
      <c r="G2720" t="s">
        <v>86</v>
      </c>
      <c r="H2720" t="s">
        <v>9357</v>
      </c>
      <c r="I2720" s="110">
        <v>0</v>
      </c>
      <c r="J2720" s="110">
        <v>0</v>
      </c>
      <c r="K2720" s="110">
        <v>0</v>
      </c>
      <c r="L2720" s="110">
        <v>0</v>
      </c>
      <c r="M2720" s="110">
        <v>0</v>
      </c>
      <c r="N2720" s="110">
        <v>0</v>
      </c>
    </row>
    <row r="2721" spans="1:14" x14ac:dyDescent="0.25">
      <c r="A2721">
        <v>430090</v>
      </c>
      <c r="B2721" t="s">
        <v>5537</v>
      </c>
      <c r="C2721">
        <v>31</v>
      </c>
      <c r="D2721" t="s">
        <v>9358</v>
      </c>
      <c r="E2721" t="s">
        <v>9359</v>
      </c>
      <c r="F2721" t="s">
        <v>4119</v>
      </c>
      <c r="G2721" t="s">
        <v>86</v>
      </c>
      <c r="H2721" t="s">
        <v>9360</v>
      </c>
      <c r="I2721" s="110">
        <v>0</v>
      </c>
      <c r="J2721" s="110">
        <v>0</v>
      </c>
      <c r="K2721" s="110">
        <v>0</v>
      </c>
      <c r="L2721" s="110">
        <v>0</v>
      </c>
      <c r="M2721" s="110">
        <v>0</v>
      </c>
      <c r="N2721" s="110">
        <v>0</v>
      </c>
    </row>
    <row r="2722" spans="1:14" x14ac:dyDescent="0.25">
      <c r="A2722">
        <v>380083</v>
      </c>
      <c r="B2722" t="s">
        <v>5533</v>
      </c>
      <c r="C2722">
        <v>26</v>
      </c>
      <c r="D2722" t="s">
        <v>9361</v>
      </c>
      <c r="E2722" t="s">
        <v>9362</v>
      </c>
      <c r="F2722" t="s">
        <v>3244</v>
      </c>
      <c r="G2722" t="s">
        <v>91</v>
      </c>
      <c r="H2722" t="s">
        <v>9363</v>
      </c>
      <c r="I2722" s="110">
        <v>0</v>
      </c>
      <c r="J2722" s="110">
        <v>0</v>
      </c>
      <c r="K2722" s="110">
        <v>0</v>
      </c>
      <c r="L2722" s="110">
        <v>0</v>
      </c>
      <c r="M2722" s="110">
        <v>0</v>
      </c>
      <c r="N2722" s="110">
        <v>0</v>
      </c>
    </row>
    <row r="2723" spans="1:14" x14ac:dyDescent="0.25">
      <c r="A2723">
        <v>430095</v>
      </c>
      <c r="B2723" t="s">
        <v>5537</v>
      </c>
      <c r="C2723">
        <v>31</v>
      </c>
      <c r="D2723" t="s">
        <v>9364</v>
      </c>
      <c r="E2723" t="s">
        <v>9365</v>
      </c>
      <c r="F2723" t="s">
        <v>4142</v>
      </c>
      <c r="G2723" t="s">
        <v>86</v>
      </c>
      <c r="H2723" t="s">
        <v>9366</v>
      </c>
      <c r="I2723" s="110">
        <v>0</v>
      </c>
      <c r="J2723" s="110">
        <v>0</v>
      </c>
      <c r="K2723" s="110">
        <v>0</v>
      </c>
      <c r="L2723" s="110">
        <v>0</v>
      </c>
      <c r="M2723" s="110">
        <v>0</v>
      </c>
      <c r="N2723" s="110">
        <v>0</v>
      </c>
    </row>
    <row r="2724" spans="1:14" x14ac:dyDescent="0.25">
      <c r="A2724">
        <v>430097</v>
      </c>
      <c r="B2724" t="s">
        <v>5537</v>
      </c>
      <c r="C2724">
        <v>31</v>
      </c>
      <c r="D2724" t="s">
        <v>9367</v>
      </c>
      <c r="E2724" t="s">
        <v>9368</v>
      </c>
      <c r="F2724" t="s">
        <v>4119</v>
      </c>
      <c r="G2724" t="s">
        <v>86</v>
      </c>
      <c r="H2724" t="s">
        <v>9369</v>
      </c>
      <c r="I2724" s="110">
        <v>0</v>
      </c>
      <c r="J2724" s="110">
        <v>0</v>
      </c>
      <c r="K2724" s="110">
        <v>0</v>
      </c>
      <c r="L2724" s="110">
        <v>0</v>
      </c>
      <c r="M2724" s="110">
        <v>0</v>
      </c>
      <c r="N2724" s="110">
        <v>0</v>
      </c>
    </row>
    <row r="2725" spans="1:14" x14ac:dyDescent="0.25">
      <c r="A2725">
        <v>380086</v>
      </c>
      <c r="B2725" t="s">
        <v>5533</v>
      </c>
      <c r="C2725">
        <v>26</v>
      </c>
      <c r="D2725" t="s">
        <v>9370</v>
      </c>
      <c r="E2725" t="s">
        <v>9371</v>
      </c>
      <c r="F2725" t="s">
        <v>3244</v>
      </c>
      <c r="G2725" t="s">
        <v>91</v>
      </c>
      <c r="H2725" t="s">
        <v>9372</v>
      </c>
      <c r="I2725" s="110">
        <v>0</v>
      </c>
      <c r="J2725" s="110">
        <v>0</v>
      </c>
      <c r="K2725" s="110">
        <v>0</v>
      </c>
      <c r="L2725" s="110">
        <v>0</v>
      </c>
      <c r="M2725" s="110">
        <v>0</v>
      </c>
      <c r="N2725" s="110">
        <v>0</v>
      </c>
    </row>
    <row r="2726" spans="1:14" x14ac:dyDescent="0.25">
      <c r="A2726">
        <v>380091</v>
      </c>
      <c r="B2726" t="s">
        <v>5533</v>
      </c>
      <c r="C2726">
        <v>26</v>
      </c>
      <c r="D2726" t="s">
        <v>9373</v>
      </c>
      <c r="E2726" t="s">
        <v>9374</v>
      </c>
      <c r="F2726" t="s">
        <v>9375</v>
      </c>
      <c r="G2726" t="s">
        <v>91</v>
      </c>
      <c r="H2726" t="s">
        <v>9376</v>
      </c>
      <c r="I2726" s="110">
        <v>0</v>
      </c>
      <c r="J2726" s="110">
        <v>0</v>
      </c>
      <c r="K2726" s="110">
        <v>0</v>
      </c>
      <c r="L2726" s="110">
        <v>0</v>
      </c>
      <c r="M2726" s="110">
        <v>0</v>
      </c>
      <c r="N2726" s="110">
        <v>0</v>
      </c>
    </row>
    <row r="2727" spans="1:14" x14ac:dyDescent="0.25">
      <c r="A2727">
        <v>430104</v>
      </c>
      <c r="B2727" t="s">
        <v>5537</v>
      </c>
      <c r="C2727">
        <v>31</v>
      </c>
      <c r="D2727" t="s">
        <v>4171</v>
      </c>
      <c r="E2727" t="s">
        <v>4172</v>
      </c>
      <c r="F2727" t="s">
        <v>4138</v>
      </c>
      <c r="G2727" t="s">
        <v>86</v>
      </c>
      <c r="H2727" t="s">
        <v>4173</v>
      </c>
      <c r="I2727" s="110">
        <v>0</v>
      </c>
      <c r="J2727" s="110">
        <v>0</v>
      </c>
      <c r="K2727" s="110">
        <v>100</v>
      </c>
      <c r="L2727" s="110">
        <v>50</v>
      </c>
      <c r="M2727" s="110">
        <v>0</v>
      </c>
      <c r="N2727" s="110">
        <v>0</v>
      </c>
    </row>
    <row r="2728" spans="1:14" x14ac:dyDescent="0.25">
      <c r="A2728">
        <v>439031</v>
      </c>
      <c r="B2728" t="s">
        <v>5537</v>
      </c>
      <c r="C2728">
        <v>31</v>
      </c>
      <c r="D2728" t="s">
        <v>9377</v>
      </c>
      <c r="E2728" t="s">
        <v>9378</v>
      </c>
      <c r="F2728" t="s">
        <v>4142</v>
      </c>
      <c r="G2728" t="s">
        <v>86</v>
      </c>
      <c r="H2728" t="s">
        <v>9379</v>
      </c>
      <c r="I2728" s="110">
        <v>0</v>
      </c>
      <c r="J2728" s="110">
        <v>53.09</v>
      </c>
      <c r="K2728" s="110">
        <v>0</v>
      </c>
      <c r="L2728" s="110">
        <v>0</v>
      </c>
      <c r="M2728" s="110">
        <v>0</v>
      </c>
      <c r="N2728" s="110">
        <v>0</v>
      </c>
    </row>
    <row r="2729" spans="1:14" x14ac:dyDescent="0.25">
      <c r="A2729">
        <v>440003</v>
      </c>
      <c r="B2729" t="s">
        <v>5536</v>
      </c>
      <c r="C2729">
        <v>30</v>
      </c>
      <c r="D2729" t="s">
        <v>3660</v>
      </c>
      <c r="E2729" t="s">
        <v>3661</v>
      </c>
      <c r="F2729" t="s">
        <v>3662</v>
      </c>
      <c r="G2729" t="s">
        <v>5680</v>
      </c>
      <c r="H2729" t="s">
        <v>3663</v>
      </c>
      <c r="I2729" s="110">
        <v>6500</v>
      </c>
      <c r="J2729" s="110">
        <v>0</v>
      </c>
      <c r="K2729" s="110">
        <v>0</v>
      </c>
      <c r="L2729" s="110">
        <v>726</v>
      </c>
      <c r="M2729" s="110">
        <v>0</v>
      </c>
      <c r="N2729" s="110">
        <v>400</v>
      </c>
    </row>
    <row r="2730" spans="1:14" x14ac:dyDescent="0.25">
      <c r="A2730">
        <v>440015</v>
      </c>
      <c r="B2730" t="s">
        <v>5536</v>
      </c>
      <c r="C2730">
        <v>30</v>
      </c>
      <c r="D2730" t="s">
        <v>3664</v>
      </c>
      <c r="E2730" t="s">
        <v>3665</v>
      </c>
      <c r="F2730" t="s">
        <v>3666</v>
      </c>
      <c r="G2730" t="s">
        <v>5680</v>
      </c>
      <c r="H2730" t="s">
        <v>3667</v>
      </c>
      <c r="I2730" s="110">
        <v>5000</v>
      </c>
      <c r="J2730" s="110">
        <v>0</v>
      </c>
      <c r="K2730" s="110">
        <v>2527</v>
      </c>
      <c r="L2730" s="110">
        <v>1237</v>
      </c>
      <c r="M2730" s="110">
        <v>0</v>
      </c>
      <c r="N2730" s="110">
        <v>630</v>
      </c>
    </row>
    <row r="2731" spans="1:14" x14ac:dyDescent="0.25">
      <c r="A2731">
        <v>440019</v>
      </c>
      <c r="B2731" t="s">
        <v>5536</v>
      </c>
      <c r="C2731">
        <v>30</v>
      </c>
      <c r="D2731" t="s">
        <v>3668</v>
      </c>
      <c r="E2731" t="s">
        <v>3669</v>
      </c>
      <c r="F2731" t="s">
        <v>3670</v>
      </c>
      <c r="G2731" t="s">
        <v>5680</v>
      </c>
      <c r="H2731" t="s">
        <v>3671</v>
      </c>
      <c r="I2731" s="110">
        <v>2500</v>
      </c>
      <c r="J2731" s="110">
        <v>269.61</v>
      </c>
      <c r="K2731" s="110">
        <v>359</v>
      </c>
      <c r="L2731" s="110">
        <v>370</v>
      </c>
      <c r="M2731" s="110">
        <v>0</v>
      </c>
      <c r="N2731" s="110">
        <v>0</v>
      </c>
    </row>
    <row r="2732" spans="1:14" x14ac:dyDescent="0.25">
      <c r="A2732">
        <v>440037</v>
      </c>
      <c r="B2732" t="s">
        <v>5536</v>
      </c>
      <c r="C2732">
        <v>30</v>
      </c>
      <c r="D2732" t="s">
        <v>3672</v>
      </c>
      <c r="E2732" t="s">
        <v>3673</v>
      </c>
      <c r="F2732" t="s">
        <v>3674</v>
      </c>
      <c r="G2732" t="s">
        <v>5680</v>
      </c>
      <c r="H2732" t="s">
        <v>3675</v>
      </c>
      <c r="I2732" s="110">
        <v>150</v>
      </c>
      <c r="J2732" s="110">
        <v>297.5</v>
      </c>
      <c r="K2732" s="110">
        <v>0</v>
      </c>
      <c r="L2732" s="110">
        <v>0</v>
      </c>
      <c r="M2732" s="110">
        <v>0</v>
      </c>
      <c r="N2732" s="110">
        <v>0</v>
      </c>
    </row>
    <row r="2733" spans="1:14" x14ac:dyDescent="0.25">
      <c r="A2733">
        <v>440038</v>
      </c>
      <c r="B2733" t="s">
        <v>5536</v>
      </c>
      <c r="C2733">
        <v>30</v>
      </c>
      <c r="D2733" t="s">
        <v>501</v>
      </c>
      <c r="E2733" t="s">
        <v>3676</v>
      </c>
      <c r="F2733" t="s">
        <v>3674</v>
      </c>
      <c r="G2733" t="s">
        <v>5680</v>
      </c>
      <c r="H2733" t="s">
        <v>3677</v>
      </c>
      <c r="I2733" s="110">
        <v>9392.7000000000007</v>
      </c>
      <c r="J2733" s="110">
        <v>0</v>
      </c>
      <c r="K2733" s="110">
        <v>465.7</v>
      </c>
      <c r="L2733" s="110">
        <v>123</v>
      </c>
      <c r="M2733" s="110">
        <v>0</v>
      </c>
      <c r="N2733" s="110">
        <v>0</v>
      </c>
    </row>
    <row r="2734" spans="1:14" x14ac:dyDescent="0.25">
      <c r="A2734">
        <v>440039</v>
      </c>
      <c r="B2734" t="s">
        <v>5536</v>
      </c>
      <c r="C2734">
        <v>30</v>
      </c>
      <c r="D2734" t="s">
        <v>501</v>
      </c>
      <c r="E2734" t="s">
        <v>3678</v>
      </c>
      <c r="F2734" t="s">
        <v>1468</v>
      </c>
      <c r="G2734" t="s">
        <v>5680</v>
      </c>
      <c r="H2734" t="s">
        <v>3679</v>
      </c>
      <c r="I2734" s="110">
        <v>5815</v>
      </c>
      <c r="J2734" s="110">
        <v>0</v>
      </c>
      <c r="K2734" s="110">
        <v>3500</v>
      </c>
      <c r="L2734" s="110">
        <v>3500</v>
      </c>
      <c r="M2734" s="110">
        <v>0</v>
      </c>
      <c r="N2734" s="110">
        <v>0</v>
      </c>
    </row>
    <row r="2735" spans="1:14" x14ac:dyDescent="0.25">
      <c r="A2735">
        <v>440040</v>
      </c>
      <c r="B2735" t="s">
        <v>5536</v>
      </c>
      <c r="C2735">
        <v>30</v>
      </c>
      <c r="D2735" t="s">
        <v>501</v>
      </c>
      <c r="E2735" t="s">
        <v>9380</v>
      </c>
      <c r="F2735" t="s">
        <v>9381</v>
      </c>
      <c r="G2735" t="s">
        <v>5680</v>
      </c>
      <c r="H2735" t="s">
        <v>9382</v>
      </c>
      <c r="I2735" s="110">
        <v>0</v>
      </c>
      <c r="J2735" s="110">
        <v>0</v>
      </c>
      <c r="K2735" s="110">
        <v>0</v>
      </c>
      <c r="L2735" s="110">
        <v>0</v>
      </c>
      <c r="M2735" s="110">
        <v>0</v>
      </c>
      <c r="N2735" s="110">
        <v>0</v>
      </c>
    </row>
    <row r="2736" spans="1:14" x14ac:dyDescent="0.25">
      <c r="A2736">
        <v>440041</v>
      </c>
      <c r="B2736" t="s">
        <v>5536</v>
      </c>
      <c r="C2736">
        <v>30</v>
      </c>
      <c r="D2736" t="s">
        <v>501</v>
      </c>
      <c r="E2736" t="s">
        <v>9383</v>
      </c>
      <c r="F2736" t="s">
        <v>9384</v>
      </c>
      <c r="G2736" t="s">
        <v>5680</v>
      </c>
      <c r="H2736" t="s">
        <v>9385</v>
      </c>
      <c r="I2736" s="110">
        <v>0</v>
      </c>
      <c r="J2736" s="110">
        <v>0</v>
      </c>
      <c r="K2736" s="110">
        <v>0</v>
      </c>
      <c r="L2736" s="110">
        <v>0</v>
      </c>
      <c r="M2736" s="110">
        <v>0</v>
      </c>
      <c r="N2736" s="110">
        <v>0</v>
      </c>
    </row>
    <row r="2737" spans="1:14" x14ac:dyDescent="0.25">
      <c r="A2737">
        <v>440042</v>
      </c>
      <c r="B2737" t="s">
        <v>5536</v>
      </c>
      <c r="C2737">
        <v>30</v>
      </c>
      <c r="D2737" t="s">
        <v>501</v>
      </c>
      <c r="E2737" t="s">
        <v>9386</v>
      </c>
      <c r="F2737" t="s">
        <v>4086</v>
      </c>
      <c r="G2737" t="s">
        <v>5680</v>
      </c>
      <c r="H2737" t="s">
        <v>9387</v>
      </c>
      <c r="I2737" s="110">
        <v>0</v>
      </c>
      <c r="J2737" s="110">
        <v>0</v>
      </c>
      <c r="K2737" s="110">
        <v>200</v>
      </c>
      <c r="L2737" s="110">
        <v>0</v>
      </c>
      <c r="M2737" s="110">
        <v>0</v>
      </c>
      <c r="N2737" s="110">
        <v>0</v>
      </c>
    </row>
    <row r="2738" spans="1:14" x14ac:dyDescent="0.25">
      <c r="A2738">
        <v>440043</v>
      </c>
      <c r="B2738" t="s">
        <v>5536</v>
      </c>
      <c r="C2738">
        <v>30</v>
      </c>
      <c r="D2738" t="s">
        <v>501</v>
      </c>
      <c r="E2738" t="s">
        <v>3680</v>
      </c>
      <c r="F2738" t="s">
        <v>3681</v>
      </c>
      <c r="G2738" t="s">
        <v>5680</v>
      </c>
      <c r="H2738" t="s">
        <v>274</v>
      </c>
      <c r="I2738" s="110">
        <v>189</v>
      </c>
      <c r="J2738" s="110">
        <v>0</v>
      </c>
      <c r="K2738" s="110">
        <v>70</v>
      </c>
      <c r="L2738" s="110">
        <v>0</v>
      </c>
      <c r="M2738" s="110">
        <v>0</v>
      </c>
      <c r="N2738" s="110">
        <v>10</v>
      </c>
    </row>
    <row r="2739" spans="1:14" x14ac:dyDescent="0.25">
      <c r="A2739">
        <v>440044</v>
      </c>
      <c r="B2739" t="s">
        <v>5536</v>
      </c>
      <c r="C2739">
        <v>30</v>
      </c>
      <c r="D2739" t="s">
        <v>9388</v>
      </c>
      <c r="E2739" t="s">
        <v>9389</v>
      </c>
      <c r="F2739" t="s">
        <v>3683</v>
      </c>
      <c r="G2739" t="s">
        <v>5680</v>
      </c>
      <c r="H2739" t="s">
        <v>9390</v>
      </c>
      <c r="I2739" s="110">
        <v>0</v>
      </c>
      <c r="J2739" s="110">
        <v>0</v>
      </c>
      <c r="K2739" s="110">
        <v>0</v>
      </c>
      <c r="L2739" s="110">
        <v>0</v>
      </c>
      <c r="M2739" s="110">
        <v>0</v>
      </c>
      <c r="N2739" s="110">
        <v>0</v>
      </c>
    </row>
    <row r="2740" spans="1:14" x14ac:dyDescent="0.25">
      <c r="A2740">
        <v>440045</v>
      </c>
      <c r="B2740" t="s">
        <v>5536</v>
      </c>
      <c r="C2740">
        <v>30</v>
      </c>
      <c r="D2740" t="s">
        <v>501</v>
      </c>
      <c r="E2740" t="s">
        <v>3682</v>
      </c>
      <c r="F2740" t="s">
        <v>3683</v>
      </c>
      <c r="G2740" t="s">
        <v>5680</v>
      </c>
      <c r="H2740" t="s">
        <v>3684</v>
      </c>
      <c r="I2740" s="110">
        <v>2228</v>
      </c>
      <c r="J2740" s="110">
        <v>270</v>
      </c>
      <c r="K2740" s="110">
        <v>0</v>
      </c>
      <c r="L2740" s="110">
        <v>0</v>
      </c>
      <c r="M2740" s="110">
        <v>0</v>
      </c>
      <c r="N2740" s="110">
        <v>0</v>
      </c>
    </row>
    <row r="2741" spans="1:14" x14ac:dyDescent="0.25">
      <c r="A2741">
        <v>440050</v>
      </c>
      <c r="B2741" t="s">
        <v>5536</v>
      </c>
      <c r="C2741">
        <v>30</v>
      </c>
      <c r="D2741" t="s">
        <v>501</v>
      </c>
      <c r="E2741" t="s">
        <v>7393</v>
      </c>
      <c r="F2741" t="s">
        <v>9391</v>
      </c>
      <c r="G2741" t="s">
        <v>5680</v>
      </c>
      <c r="H2741" t="s">
        <v>9392</v>
      </c>
      <c r="I2741" s="110">
        <v>0</v>
      </c>
      <c r="J2741" s="110">
        <v>0</v>
      </c>
      <c r="K2741" s="110">
        <v>0</v>
      </c>
      <c r="L2741" s="110">
        <v>0</v>
      </c>
      <c r="M2741" s="110">
        <v>0</v>
      </c>
      <c r="N2741" s="110">
        <v>0</v>
      </c>
    </row>
    <row r="2742" spans="1:14" x14ac:dyDescent="0.25">
      <c r="A2742">
        <v>440051</v>
      </c>
      <c r="B2742" t="s">
        <v>5536</v>
      </c>
      <c r="C2742">
        <v>30</v>
      </c>
      <c r="D2742" t="s">
        <v>501</v>
      </c>
      <c r="E2742" t="s">
        <v>3685</v>
      </c>
      <c r="F2742" t="s">
        <v>3686</v>
      </c>
      <c r="G2742" t="s">
        <v>5680</v>
      </c>
      <c r="H2742" t="s">
        <v>3687</v>
      </c>
      <c r="I2742" s="110">
        <v>3120</v>
      </c>
      <c r="J2742" s="110">
        <v>0</v>
      </c>
      <c r="K2742" s="110">
        <v>0</v>
      </c>
      <c r="L2742" s="110">
        <v>0</v>
      </c>
      <c r="M2742" s="110">
        <v>0</v>
      </c>
      <c r="N2742" s="110">
        <v>0</v>
      </c>
    </row>
    <row r="2743" spans="1:14" x14ac:dyDescent="0.25">
      <c r="A2743">
        <v>440052</v>
      </c>
      <c r="B2743" t="s">
        <v>5536</v>
      </c>
      <c r="C2743">
        <v>30</v>
      </c>
      <c r="D2743" t="s">
        <v>501</v>
      </c>
      <c r="E2743" t="s">
        <v>9393</v>
      </c>
      <c r="F2743" t="s">
        <v>9394</v>
      </c>
      <c r="G2743" t="s">
        <v>5680</v>
      </c>
      <c r="H2743" t="s">
        <v>9395</v>
      </c>
      <c r="I2743" s="110">
        <v>0</v>
      </c>
      <c r="J2743" s="110">
        <v>0</v>
      </c>
      <c r="K2743" s="110">
        <v>0</v>
      </c>
      <c r="L2743" s="110">
        <v>0</v>
      </c>
      <c r="M2743" s="110">
        <v>0</v>
      </c>
      <c r="N2743" s="110">
        <v>0</v>
      </c>
    </row>
    <row r="2744" spans="1:14" x14ac:dyDescent="0.25">
      <c r="A2744">
        <v>440053</v>
      </c>
      <c r="B2744" t="s">
        <v>5536</v>
      </c>
      <c r="C2744">
        <v>30</v>
      </c>
      <c r="D2744" t="s">
        <v>501</v>
      </c>
      <c r="E2744" t="s">
        <v>3688</v>
      </c>
      <c r="F2744" t="s">
        <v>3662</v>
      </c>
      <c r="G2744" t="s">
        <v>5680</v>
      </c>
      <c r="H2744" t="s">
        <v>3689</v>
      </c>
      <c r="I2744" s="110">
        <v>17895</v>
      </c>
      <c r="J2744" s="110">
        <v>0</v>
      </c>
      <c r="K2744" s="110">
        <v>866</v>
      </c>
      <c r="L2744" s="110">
        <v>741</v>
      </c>
      <c r="M2744" s="110">
        <v>0</v>
      </c>
      <c r="N2744" s="110">
        <v>0</v>
      </c>
    </row>
    <row r="2745" spans="1:14" x14ac:dyDescent="0.25">
      <c r="A2745">
        <v>440054</v>
      </c>
      <c r="B2745" t="s">
        <v>5536</v>
      </c>
      <c r="C2745">
        <v>30</v>
      </c>
      <c r="D2745" t="s">
        <v>2639</v>
      </c>
      <c r="E2745" t="s">
        <v>3690</v>
      </c>
      <c r="F2745" t="s">
        <v>3662</v>
      </c>
      <c r="G2745" t="s">
        <v>5680</v>
      </c>
      <c r="H2745" t="s">
        <v>3691</v>
      </c>
      <c r="I2745" s="110">
        <v>2600</v>
      </c>
      <c r="J2745" s="110">
        <v>70</v>
      </c>
      <c r="K2745" s="110">
        <v>171</v>
      </c>
      <c r="L2745" s="110">
        <v>57</v>
      </c>
      <c r="M2745" s="110">
        <v>0</v>
      </c>
      <c r="N2745" s="110">
        <v>81</v>
      </c>
    </row>
    <row r="2746" spans="1:14" x14ac:dyDescent="0.25">
      <c r="A2746">
        <v>440055</v>
      </c>
      <c r="B2746" t="s">
        <v>5536</v>
      </c>
      <c r="C2746">
        <v>30</v>
      </c>
      <c r="D2746" t="s">
        <v>1258</v>
      </c>
      <c r="E2746" t="s">
        <v>9396</v>
      </c>
      <c r="F2746" t="s">
        <v>506</v>
      </c>
      <c r="G2746" t="s">
        <v>5680</v>
      </c>
      <c r="H2746" t="s">
        <v>9397</v>
      </c>
      <c r="I2746" s="110">
        <v>0</v>
      </c>
      <c r="J2746" s="110">
        <v>0</v>
      </c>
      <c r="K2746" s="110">
        <v>0</v>
      </c>
      <c r="L2746" s="110">
        <v>0</v>
      </c>
      <c r="M2746" s="110">
        <v>0</v>
      </c>
      <c r="N2746" s="110">
        <v>0</v>
      </c>
    </row>
    <row r="2747" spans="1:14" x14ac:dyDescent="0.25">
      <c r="A2747">
        <v>440056</v>
      </c>
      <c r="B2747" t="s">
        <v>5536</v>
      </c>
      <c r="C2747">
        <v>30</v>
      </c>
      <c r="D2747" t="s">
        <v>501</v>
      </c>
      <c r="E2747" t="s">
        <v>3692</v>
      </c>
      <c r="F2747" t="s">
        <v>506</v>
      </c>
      <c r="G2747" t="s">
        <v>5680</v>
      </c>
      <c r="H2747" t="s">
        <v>3693</v>
      </c>
      <c r="I2747" s="110">
        <v>0</v>
      </c>
      <c r="J2747" s="110">
        <v>0</v>
      </c>
      <c r="K2747" s="110">
        <v>20</v>
      </c>
      <c r="L2747" s="110">
        <v>0</v>
      </c>
      <c r="M2747" s="110">
        <v>0</v>
      </c>
      <c r="N2747" s="110">
        <v>0</v>
      </c>
    </row>
    <row r="2748" spans="1:14" x14ac:dyDescent="0.25">
      <c r="A2748">
        <v>440057</v>
      </c>
      <c r="B2748" t="s">
        <v>5536</v>
      </c>
      <c r="C2748">
        <v>30</v>
      </c>
      <c r="D2748" t="s">
        <v>501</v>
      </c>
      <c r="E2748" t="s">
        <v>9398</v>
      </c>
      <c r="F2748" t="s">
        <v>9399</v>
      </c>
      <c r="G2748" t="s">
        <v>5680</v>
      </c>
      <c r="H2748" t="s">
        <v>9400</v>
      </c>
      <c r="I2748" s="110">
        <v>0</v>
      </c>
      <c r="J2748" s="110">
        <v>0</v>
      </c>
      <c r="K2748" s="110">
        <v>0</v>
      </c>
      <c r="L2748" s="110">
        <v>0</v>
      </c>
      <c r="M2748" s="110">
        <v>0</v>
      </c>
      <c r="N2748" s="110">
        <v>0</v>
      </c>
    </row>
    <row r="2749" spans="1:14" x14ac:dyDescent="0.25">
      <c r="A2749">
        <v>440058</v>
      </c>
      <c r="B2749" t="s">
        <v>5536</v>
      </c>
      <c r="C2749">
        <v>30</v>
      </c>
      <c r="D2749" t="s">
        <v>990</v>
      </c>
      <c r="E2749" t="s">
        <v>3694</v>
      </c>
      <c r="F2749" t="s">
        <v>3695</v>
      </c>
      <c r="G2749" t="s">
        <v>5680</v>
      </c>
      <c r="H2749" t="s">
        <v>3696</v>
      </c>
      <c r="I2749" s="110">
        <v>0</v>
      </c>
      <c r="J2749" s="110">
        <v>60</v>
      </c>
      <c r="K2749" s="110">
        <v>0</v>
      </c>
      <c r="L2749" s="110">
        <v>0</v>
      </c>
      <c r="M2749" s="110">
        <v>0</v>
      </c>
      <c r="N2749" s="110">
        <v>0</v>
      </c>
    </row>
    <row r="2750" spans="1:14" x14ac:dyDescent="0.25">
      <c r="A2750">
        <v>440059</v>
      </c>
      <c r="B2750" t="s">
        <v>5536</v>
      </c>
      <c r="C2750">
        <v>30</v>
      </c>
      <c r="D2750" t="s">
        <v>728</v>
      </c>
      <c r="E2750" t="s">
        <v>3697</v>
      </c>
      <c r="F2750" t="s">
        <v>3695</v>
      </c>
      <c r="G2750" t="s">
        <v>5680</v>
      </c>
      <c r="H2750" t="s">
        <v>3698</v>
      </c>
      <c r="I2750" s="110">
        <v>400</v>
      </c>
      <c r="J2750" s="110">
        <v>0</v>
      </c>
      <c r="K2750" s="110">
        <v>0</v>
      </c>
      <c r="L2750" s="110">
        <v>0</v>
      </c>
      <c r="M2750" s="110">
        <v>0</v>
      </c>
      <c r="N2750" s="110">
        <v>0</v>
      </c>
    </row>
    <row r="2751" spans="1:14" x14ac:dyDescent="0.25">
      <c r="A2751">
        <v>440061</v>
      </c>
      <c r="B2751" t="s">
        <v>5536</v>
      </c>
      <c r="C2751">
        <v>30</v>
      </c>
      <c r="D2751" t="s">
        <v>9401</v>
      </c>
      <c r="E2751" t="s">
        <v>9402</v>
      </c>
      <c r="F2751" t="s">
        <v>3695</v>
      </c>
      <c r="G2751" t="s">
        <v>5680</v>
      </c>
      <c r="H2751" t="s">
        <v>9403</v>
      </c>
      <c r="I2751" s="110">
        <v>0</v>
      </c>
      <c r="J2751" s="110">
        <v>0</v>
      </c>
      <c r="K2751" s="110">
        <v>0</v>
      </c>
      <c r="L2751" s="110">
        <v>0</v>
      </c>
      <c r="M2751" s="110">
        <v>0</v>
      </c>
      <c r="N2751" s="110">
        <v>0</v>
      </c>
    </row>
    <row r="2752" spans="1:14" x14ac:dyDescent="0.25">
      <c r="A2752">
        <v>440062</v>
      </c>
      <c r="B2752" t="s">
        <v>5536</v>
      </c>
      <c r="C2752">
        <v>30</v>
      </c>
      <c r="D2752" t="s">
        <v>3699</v>
      </c>
      <c r="E2752" t="s">
        <v>3700</v>
      </c>
      <c r="F2752" t="s">
        <v>3695</v>
      </c>
      <c r="G2752" t="s">
        <v>5680</v>
      </c>
      <c r="H2752" t="s">
        <v>270</v>
      </c>
      <c r="I2752" s="110">
        <v>245</v>
      </c>
      <c r="J2752" s="110">
        <v>0</v>
      </c>
      <c r="K2752" s="110">
        <v>280</v>
      </c>
      <c r="L2752" s="110">
        <v>0</v>
      </c>
      <c r="M2752" s="110">
        <v>0</v>
      </c>
      <c r="N2752" s="110">
        <v>0</v>
      </c>
    </row>
    <row r="2753" spans="1:14" x14ac:dyDescent="0.25">
      <c r="A2753">
        <v>440063</v>
      </c>
      <c r="B2753" t="s">
        <v>5536</v>
      </c>
      <c r="C2753">
        <v>30</v>
      </c>
      <c r="D2753" t="s">
        <v>605</v>
      </c>
      <c r="E2753" t="s">
        <v>3701</v>
      </c>
      <c r="F2753" t="s">
        <v>3695</v>
      </c>
      <c r="G2753" t="s">
        <v>5680</v>
      </c>
      <c r="H2753" t="s">
        <v>3702</v>
      </c>
      <c r="I2753" s="110">
        <v>4587</v>
      </c>
      <c r="J2753" s="110">
        <v>0</v>
      </c>
      <c r="K2753" s="110">
        <v>252</v>
      </c>
      <c r="L2753" s="110">
        <v>252</v>
      </c>
      <c r="M2753" s="110">
        <v>252</v>
      </c>
      <c r="N2753" s="110">
        <v>252</v>
      </c>
    </row>
    <row r="2754" spans="1:14" x14ac:dyDescent="0.25">
      <c r="A2754">
        <v>440064</v>
      </c>
      <c r="B2754" t="s">
        <v>5536</v>
      </c>
      <c r="C2754">
        <v>30</v>
      </c>
      <c r="D2754" t="s">
        <v>9404</v>
      </c>
      <c r="E2754" t="s">
        <v>9405</v>
      </c>
      <c r="F2754" t="s">
        <v>3695</v>
      </c>
      <c r="G2754" t="s">
        <v>5680</v>
      </c>
      <c r="H2754" t="s">
        <v>9406</v>
      </c>
      <c r="I2754" s="110">
        <v>0</v>
      </c>
      <c r="J2754" s="110">
        <v>0</v>
      </c>
      <c r="K2754" s="110">
        <v>0</v>
      </c>
      <c r="L2754" s="110">
        <v>0</v>
      </c>
      <c r="M2754" s="110">
        <v>0</v>
      </c>
      <c r="N2754" s="110">
        <v>0</v>
      </c>
    </row>
    <row r="2755" spans="1:14" x14ac:dyDescent="0.25">
      <c r="A2755">
        <v>440065</v>
      </c>
      <c r="B2755" t="s">
        <v>5536</v>
      </c>
      <c r="C2755">
        <v>30</v>
      </c>
      <c r="D2755" t="s">
        <v>2645</v>
      </c>
      <c r="E2755" t="s">
        <v>3703</v>
      </c>
      <c r="F2755" t="s">
        <v>3695</v>
      </c>
      <c r="G2755" t="s">
        <v>5680</v>
      </c>
      <c r="H2755" t="s">
        <v>3704</v>
      </c>
      <c r="I2755" s="110">
        <v>0</v>
      </c>
      <c r="J2755" s="110">
        <v>0</v>
      </c>
      <c r="K2755" s="110">
        <v>1877</v>
      </c>
      <c r="L2755" s="110">
        <v>245</v>
      </c>
      <c r="M2755" s="110">
        <v>2260</v>
      </c>
      <c r="N2755" s="110">
        <v>4325</v>
      </c>
    </row>
    <row r="2756" spans="1:14" x14ac:dyDescent="0.25">
      <c r="A2756">
        <v>440066</v>
      </c>
      <c r="B2756" t="s">
        <v>5536</v>
      </c>
      <c r="C2756">
        <v>30</v>
      </c>
      <c r="D2756" t="s">
        <v>3705</v>
      </c>
      <c r="E2756" t="s">
        <v>3706</v>
      </c>
      <c r="F2756" t="s">
        <v>3707</v>
      </c>
      <c r="G2756" t="s">
        <v>5680</v>
      </c>
      <c r="H2756" t="s">
        <v>3708</v>
      </c>
      <c r="I2756" s="110">
        <v>3506.45</v>
      </c>
      <c r="J2756" s="110">
        <v>135.07</v>
      </c>
      <c r="K2756" s="110">
        <v>232</v>
      </c>
      <c r="L2756" s="110">
        <v>165</v>
      </c>
      <c r="M2756" s="110">
        <v>241</v>
      </c>
      <c r="N2756" s="110">
        <v>674</v>
      </c>
    </row>
    <row r="2757" spans="1:14" x14ac:dyDescent="0.25">
      <c r="A2757">
        <v>440067</v>
      </c>
      <c r="B2757" t="s">
        <v>5536</v>
      </c>
      <c r="C2757">
        <v>30</v>
      </c>
      <c r="D2757" t="s">
        <v>501</v>
      </c>
      <c r="E2757" t="s">
        <v>9407</v>
      </c>
      <c r="F2757" t="s">
        <v>9408</v>
      </c>
      <c r="G2757" t="s">
        <v>5680</v>
      </c>
      <c r="H2757" t="s">
        <v>9409</v>
      </c>
      <c r="I2757" s="110">
        <v>0</v>
      </c>
      <c r="J2757" s="110">
        <v>0</v>
      </c>
      <c r="K2757" s="110">
        <v>0</v>
      </c>
      <c r="L2757" s="110">
        <v>0</v>
      </c>
      <c r="M2757" s="110">
        <v>0</v>
      </c>
      <c r="N2757" s="110">
        <v>0</v>
      </c>
    </row>
    <row r="2758" spans="1:14" x14ac:dyDescent="0.25">
      <c r="A2758">
        <v>440069</v>
      </c>
      <c r="B2758" t="s">
        <v>5536</v>
      </c>
      <c r="C2758">
        <v>30</v>
      </c>
      <c r="D2758" t="s">
        <v>9410</v>
      </c>
      <c r="E2758" t="s">
        <v>9411</v>
      </c>
      <c r="F2758" t="s">
        <v>9412</v>
      </c>
      <c r="G2758" t="s">
        <v>5680</v>
      </c>
      <c r="H2758" t="s">
        <v>9413</v>
      </c>
      <c r="I2758" s="110">
        <v>0</v>
      </c>
      <c r="J2758" s="110">
        <v>0</v>
      </c>
      <c r="K2758" s="110">
        <v>0</v>
      </c>
      <c r="L2758" s="110">
        <v>0</v>
      </c>
      <c r="M2758" s="110">
        <v>0</v>
      </c>
      <c r="N2758" s="110">
        <v>0</v>
      </c>
    </row>
    <row r="2759" spans="1:14" x14ac:dyDescent="0.25">
      <c r="A2759">
        <v>440070</v>
      </c>
      <c r="B2759" t="s">
        <v>5536</v>
      </c>
      <c r="C2759">
        <v>30</v>
      </c>
      <c r="D2759" t="s">
        <v>7053</v>
      </c>
      <c r="E2759" t="s">
        <v>9414</v>
      </c>
      <c r="F2759" t="s">
        <v>9415</v>
      </c>
      <c r="G2759" t="s">
        <v>5680</v>
      </c>
      <c r="H2759" t="s">
        <v>9416</v>
      </c>
      <c r="I2759" s="110">
        <v>0</v>
      </c>
      <c r="J2759" s="110">
        <v>0</v>
      </c>
      <c r="K2759" s="110">
        <v>0</v>
      </c>
      <c r="L2759" s="110">
        <v>0</v>
      </c>
      <c r="M2759" s="110">
        <v>0</v>
      </c>
      <c r="N2759" s="110">
        <v>0</v>
      </c>
    </row>
    <row r="2760" spans="1:14" x14ac:dyDescent="0.25">
      <c r="A2760">
        <v>380092</v>
      </c>
      <c r="B2760" t="s">
        <v>5533</v>
      </c>
      <c r="C2760">
        <v>26</v>
      </c>
      <c r="D2760" t="s">
        <v>9417</v>
      </c>
      <c r="E2760" t="s">
        <v>3243</v>
      </c>
      <c r="F2760" t="s">
        <v>3244</v>
      </c>
      <c r="G2760" t="s">
        <v>91</v>
      </c>
      <c r="H2760" t="s">
        <v>463</v>
      </c>
      <c r="I2760" s="110">
        <v>0</v>
      </c>
      <c r="J2760" s="110">
        <v>0</v>
      </c>
      <c r="K2760" s="110">
        <v>0</v>
      </c>
      <c r="L2760" s="110">
        <v>0</v>
      </c>
      <c r="M2760" s="110">
        <v>0</v>
      </c>
      <c r="N2760" s="110">
        <v>0</v>
      </c>
    </row>
    <row r="2761" spans="1:14" x14ac:dyDescent="0.25">
      <c r="A2761">
        <v>440075</v>
      </c>
      <c r="B2761" t="s">
        <v>5536</v>
      </c>
      <c r="C2761">
        <v>30</v>
      </c>
      <c r="D2761" t="s">
        <v>501</v>
      </c>
      <c r="E2761" t="s">
        <v>3709</v>
      </c>
      <c r="F2761" t="s">
        <v>3710</v>
      </c>
      <c r="G2761" t="s">
        <v>5680</v>
      </c>
      <c r="H2761" t="s">
        <v>3711</v>
      </c>
      <c r="I2761" s="110">
        <v>0</v>
      </c>
      <c r="J2761" s="110">
        <v>0</v>
      </c>
      <c r="K2761" s="110">
        <v>0</v>
      </c>
      <c r="L2761" s="110">
        <v>404</v>
      </c>
      <c r="M2761" s="110">
        <v>0</v>
      </c>
      <c r="N2761" s="110">
        <v>0</v>
      </c>
    </row>
    <row r="2762" spans="1:14" x14ac:dyDescent="0.25">
      <c r="A2762">
        <v>440076</v>
      </c>
      <c r="B2762" t="s">
        <v>5536</v>
      </c>
      <c r="C2762">
        <v>30</v>
      </c>
      <c r="D2762" t="s">
        <v>501</v>
      </c>
      <c r="E2762" t="s">
        <v>3712</v>
      </c>
      <c r="F2762" t="s">
        <v>3713</v>
      </c>
      <c r="G2762" t="s">
        <v>5680</v>
      </c>
      <c r="H2762" t="s">
        <v>3714</v>
      </c>
      <c r="I2762" s="110">
        <v>400</v>
      </c>
      <c r="J2762" s="110">
        <v>0</v>
      </c>
      <c r="K2762" s="110">
        <v>0</v>
      </c>
      <c r="L2762" s="110">
        <v>0</v>
      </c>
      <c r="M2762" s="110">
        <v>0</v>
      </c>
      <c r="N2762" s="110">
        <v>0</v>
      </c>
    </row>
    <row r="2763" spans="1:14" x14ac:dyDescent="0.25">
      <c r="A2763">
        <v>440077</v>
      </c>
      <c r="B2763" t="s">
        <v>5536</v>
      </c>
      <c r="C2763">
        <v>30</v>
      </c>
      <c r="D2763" t="s">
        <v>9418</v>
      </c>
      <c r="E2763" t="s">
        <v>9419</v>
      </c>
      <c r="F2763" t="s">
        <v>3713</v>
      </c>
      <c r="G2763" t="s">
        <v>5680</v>
      </c>
      <c r="H2763" t="s">
        <v>9420</v>
      </c>
      <c r="I2763" s="110">
        <v>0</v>
      </c>
      <c r="J2763" s="110">
        <v>0</v>
      </c>
      <c r="K2763" s="110">
        <v>0</v>
      </c>
      <c r="L2763" s="110">
        <v>0</v>
      </c>
      <c r="M2763" s="110">
        <v>0</v>
      </c>
      <c r="N2763" s="110">
        <v>0</v>
      </c>
    </row>
    <row r="2764" spans="1:14" x14ac:dyDescent="0.25">
      <c r="A2764">
        <v>440078</v>
      </c>
      <c r="B2764" t="s">
        <v>5536</v>
      </c>
      <c r="C2764">
        <v>30</v>
      </c>
      <c r="D2764" t="s">
        <v>1059</v>
      </c>
      <c r="E2764" t="s">
        <v>3715</v>
      </c>
      <c r="F2764" t="s">
        <v>3713</v>
      </c>
      <c r="G2764" t="s">
        <v>5680</v>
      </c>
      <c r="H2764" t="s">
        <v>3716</v>
      </c>
      <c r="I2764" s="110">
        <v>151.87</v>
      </c>
      <c r="J2764" s="110">
        <v>0</v>
      </c>
      <c r="K2764" s="110">
        <v>0</v>
      </c>
      <c r="L2764" s="110">
        <v>0</v>
      </c>
      <c r="M2764" s="110">
        <v>0</v>
      </c>
      <c r="N2764" s="110">
        <v>0</v>
      </c>
    </row>
    <row r="2765" spans="1:14" x14ac:dyDescent="0.25">
      <c r="A2765">
        <v>440080</v>
      </c>
      <c r="B2765" t="s">
        <v>5536</v>
      </c>
      <c r="C2765">
        <v>30</v>
      </c>
      <c r="D2765" t="s">
        <v>501</v>
      </c>
      <c r="E2765" t="s">
        <v>9421</v>
      </c>
      <c r="F2765" t="s">
        <v>9422</v>
      </c>
      <c r="G2765" t="s">
        <v>5680</v>
      </c>
      <c r="H2765" t="s">
        <v>9423</v>
      </c>
      <c r="I2765" s="110">
        <v>799.08</v>
      </c>
      <c r="J2765" s="110">
        <v>0</v>
      </c>
      <c r="K2765" s="110">
        <v>0</v>
      </c>
      <c r="L2765" s="110">
        <v>0</v>
      </c>
      <c r="M2765" s="110">
        <v>0</v>
      </c>
      <c r="N2765" s="110">
        <v>50</v>
      </c>
    </row>
    <row r="2766" spans="1:14" x14ac:dyDescent="0.25">
      <c r="A2766">
        <v>440081</v>
      </c>
      <c r="B2766" t="s">
        <v>5536</v>
      </c>
      <c r="C2766">
        <v>30</v>
      </c>
      <c r="D2766" t="s">
        <v>501</v>
      </c>
      <c r="E2766" t="s">
        <v>9424</v>
      </c>
      <c r="F2766" t="s">
        <v>4802</v>
      </c>
      <c r="G2766" t="s">
        <v>5680</v>
      </c>
      <c r="H2766" t="s">
        <v>9425</v>
      </c>
      <c r="I2766" s="110">
        <v>100</v>
      </c>
      <c r="J2766" s="110">
        <v>0</v>
      </c>
      <c r="K2766" s="110">
        <v>0</v>
      </c>
      <c r="L2766" s="110">
        <v>0</v>
      </c>
      <c r="M2766" s="110">
        <v>0</v>
      </c>
      <c r="N2766" s="110">
        <v>0</v>
      </c>
    </row>
    <row r="2767" spans="1:14" x14ac:dyDescent="0.25">
      <c r="A2767">
        <v>440082</v>
      </c>
      <c r="B2767" t="s">
        <v>5536</v>
      </c>
      <c r="C2767">
        <v>30</v>
      </c>
      <c r="D2767" t="s">
        <v>501</v>
      </c>
      <c r="E2767" t="s">
        <v>3717</v>
      </c>
      <c r="F2767" t="s">
        <v>3718</v>
      </c>
      <c r="G2767" t="s">
        <v>5680</v>
      </c>
      <c r="H2767" t="s">
        <v>452</v>
      </c>
      <c r="I2767" s="110">
        <v>50</v>
      </c>
      <c r="J2767" s="110">
        <v>0</v>
      </c>
      <c r="K2767" s="110">
        <v>110</v>
      </c>
      <c r="L2767" s="110">
        <v>110</v>
      </c>
      <c r="M2767" s="110">
        <v>0</v>
      </c>
      <c r="N2767" s="110">
        <v>0</v>
      </c>
    </row>
    <row r="2768" spans="1:14" x14ac:dyDescent="0.25">
      <c r="A2768">
        <v>440083</v>
      </c>
      <c r="B2768" t="s">
        <v>5536</v>
      </c>
      <c r="C2768">
        <v>30</v>
      </c>
      <c r="D2768" t="s">
        <v>9426</v>
      </c>
      <c r="E2768" t="s">
        <v>9427</v>
      </c>
      <c r="F2768" t="s">
        <v>3718</v>
      </c>
      <c r="G2768" t="s">
        <v>5680</v>
      </c>
      <c r="H2768" t="s">
        <v>9428</v>
      </c>
      <c r="I2768" s="110">
        <v>0</v>
      </c>
      <c r="J2768" s="110">
        <v>0</v>
      </c>
      <c r="K2768" s="110">
        <v>0</v>
      </c>
      <c r="L2768" s="110">
        <v>0</v>
      </c>
      <c r="M2768" s="110">
        <v>0</v>
      </c>
      <c r="N2768" s="110">
        <v>0</v>
      </c>
    </row>
    <row r="2769" spans="1:14" x14ac:dyDescent="0.25">
      <c r="A2769">
        <v>440084</v>
      </c>
      <c r="B2769" t="s">
        <v>5536</v>
      </c>
      <c r="C2769">
        <v>30</v>
      </c>
      <c r="D2769" t="s">
        <v>501</v>
      </c>
      <c r="E2769" t="s">
        <v>9429</v>
      </c>
      <c r="F2769" t="s">
        <v>9430</v>
      </c>
      <c r="G2769" t="s">
        <v>5680</v>
      </c>
      <c r="H2769" t="s">
        <v>9431</v>
      </c>
      <c r="I2769" s="110">
        <v>0</v>
      </c>
      <c r="J2769" s="110">
        <v>0</v>
      </c>
      <c r="K2769" s="110">
        <v>0</v>
      </c>
      <c r="L2769" s="110">
        <v>0</v>
      </c>
      <c r="M2769" s="110">
        <v>0</v>
      </c>
      <c r="N2769" s="110">
        <v>0</v>
      </c>
    </row>
    <row r="2770" spans="1:14" x14ac:dyDescent="0.25">
      <c r="A2770">
        <v>440085</v>
      </c>
      <c r="B2770" t="s">
        <v>5536</v>
      </c>
      <c r="C2770">
        <v>30</v>
      </c>
      <c r="D2770" t="s">
        <v>501</v>
      </c>
      <c r="E2770" t="s">
        <v>3719</v>
      </c>
      <c r="F2770" t="s">
        <v>3720</v>
      </c>
      <c r="G2770" t="s">
        <v>5680</v>
      </c>
      <c r="H2770" t="s">
        <v>3721</v>
      </c>
      <c r="I2770" s="110">
        <v>0</v>
      </c>
      <c r="J2770" s="110">
        <v>0</v>
      </c>
      <c r="K2770" s="110">
        <v>207</v>
      </c>
      <c r="L2770" s="110">
        <v>0</v>
      </c>
      <c r="M2770" s="110">
        <v>0</v>
      </c>
      <c r="N2770" s="110">
        <v>161</v>
      </c>
    </row>
    <row r="2771" spans="1:14" x14ac:dyDescent="0.25">
      <c r="A2771">
        <v>440087</v>
      </c>
      <c r="B2771" t="s">
        <v>5536</v>
      </c>
      <c r="C2771">
        <v>30</v>
      </c>
      <c r="D2771" t="s">
        <v>9432</v>
      </c>
      <c r="E2771" t="s">
        <v>3018</v>
      </c>
      <c r="F2771" t="s">
        <v>9433</v>
      </c>
      <c r="G2771" t="s">
        <v>5680</v>
      </c>
      <c r="H2771" t="s">
        <v>9434</v>
      </c>
      <c r="I2771" s="110">
        <v>0</v>
      </c>
      <c r="J2771" s="110">
        <v>0</v>
      </c>
      <c r="K2771" s="110">
        <v>0</v>
      </c>
      <c r="L2771" s="110">
        <v>0</v>
      </c>
      <c r="M2771" s="110">
        <v>0</v>
      </c>
      <c r="N2771" s="110">
        <v>0</v>
      </c>
    </row>
    <row r="2772" spans="1:14" x14ac:dyDescent="0.25">
      <c r="A2772">
        <v>440088</v>
      </c>
      <c r="B2772" t="s">
        <v>5536</v>
      </c>
      <c r="C2772">
        <v>30</v>
      </c>
      <c r="D2772" t="s">
        <v>501</v>
      </c>
      <c r="E2772" t="s">
        <v>9435</v>
      </c>
      <c r="F2772" t="s">
        <v>9436</v>
      </c>
      <c r="G2772" t="s">
        <v>5680</v>
      </c>
      <c r="H2772" t="s">
        <v>9437</v>
      </c>
      <c r="I2772" s="110">
        <v>0</v>
      </c>
      <c r="J2772" s="110">
        <v>0</v>
      </c>
      <c r="K2772" s="110">
        <v>0</v>
      </c>
      <c r="L2772" s="110">
        <v>0</v>
      </c>
      <c r="M2772" s="110">
        <v>0</v>
      </c>
      <c r="N2772" s="110">
        <v>0</v>
      </c>
    </row>
    <row r="2773" spans="1:14" x14ac:dyDescent="0.25">
      <c r="A2773">
        <v>440089</v>
      </c>
      <c r="B2773" t="s">
        <v>5536</v>
      </c>
      <c r="C2773">
        <v>30</v>
      </c>
      <c r="D2773" t="s">
        <v>501</v>
      </c>
      <c r="E2773" t="s">
        <v>9438</v>
      </c>
      <c r="F2773" t="s">
        <v>9439</v>
      </c>
      <c r="G2773" t="s">
        <v>5680</v>
      </c>
      <c r="H2773" t="s">
        <v>9440</v>
      </c>
      <c r="I2773" s="110">
        <v>0</v>
      </c>
      <c r="J2773" s="110">
        <v>0</v>
      </c>
      <c r="K2773" s="110">
        <v>0</v>
      </c>
      <c r="L2773" s="110">
        <v>0</v>
      </c>
      <c r="M2773" s="110">
        <v>0</v>
      </c>
      <c r="N2773" s="110">
        <v>0</v>
      </c>
    </row>
    <row r="2774" spans="1:14" x14ac:dyDescent="0.25">
      <c r="A2774">
        <v>440090</v>
      </c>
      <c r="B2774" t="s">
        <v>5536</v>
      </c>
      <c r="C2774">
        <v>30</v>
      </c>
      <c r="D2774" t="s">
        <v>501</v>
      </c>
      <c r="E2774" t="s">
        <v>1917</v>
      </c>
      <c r="F2774" t="s">
        <v>9441</v>
      </c>
      <c r="G2774" t="s">
        <v>5680</v>
      </c>
      <c r="H2774" t="s">
        <v>9442</v>
      </c>
      <c r="I2774" s="110">
        <v>0</v>
      </c>
      <c r="J2774" s="110">
        <v>0</v>
      </c>
      <c r="K2774" s="110">
        <v>0</v>
      </c>
      <c r="L2774" s="110">
        <v>0</v>
      </c>
      <c r="M2774" s="110">
        <v>0</v>
      </c>
      <c r="N2774" s="110">
        <v>0</v>
      </c>
    </row>
    <row r="2775" spans="1:14" x14ac:dyDescent="0.25">
      <c r="A2775">
        <v>440091</v>
      </c>
      <c r="B2775" t="s">
        <v>5536</v>
      </c>
      <c r="C2775">
        <v>30</v>
      </c>
      <c r="D2775" t="s">
        <v>501</v>
      </c>
      <c r="E2775" t="s">
        <v>9443</v>
      </c>
      <c r="F2775" t="s">
        <v>9444</v>
      </c>
      <c r="G2775" t="s">
        <v>5680</v>
      </c>
      <c r="H2775" t="s">
        <v>9445</v>
      </c>
      <c r="I2775" s="110">
        <v>0</v>
      </c>
      <c r="J2775" s="110">
        <v>0</v>
      </c>
      <c r="K2775" s="110">
        <v>0</v>
      </c>
      <c r="L2775" s="110">
        <v>0</v>
      </c>
      <c r="M2775" s="110">
        <v>0</v>
      </c>
      <c r="N2775" s="110">
        <v>0</v>
      </c>
    </row>
    <row r="2776" spans="1:14" x14ac:dyDescent="0.25">
      <c r="A2776">
        <v>440092</v>
      </c>
      <c r="B2776" t="s">
        <v>5536</v>
      </c>
      <c r="C2776">
        <v>30</v>
      </c>
      <c r="D2776" t="s">
        <v>501</v>
      </c>
      <c r="E2776" t="s">
        <v>3722</v>
      </c>
      <c r="F2776" t="s">
        <v>3723</v>
      </c>
      <c r="G2776" t="s">
        <v>5680</v>
      </c>
      <c r="H2776" t="s">
        <v>3724</v>
      </c>
      <c r="I2776" s="110">
        <v>0</v>
      </c>
      <c r="J2776" s="110">
        <v>0</v>
      </c>
      <c r="K2776" s="110">
        <v>410</v>
      </c>
      <c r="L2776" s="110">
        <v>27</v>
      </c>
      <c r="M2776" s="110">
        <v>0</v>
      </c>
      <c r="N2776" s="110">
        <v>0</v>
      </c>
    </row>
    <row r="2777" spans="1:14" x14ac:dyDescent="0.25">
      <c r="A2777">
        <v>440095</v>
      </c>
      <c r="B2777" t="s">
        <v>5536</v>
      </c>
      <c r="C2777">
        <v>30</v>
      </c>
      <c r="D2777" t="s">
        <v>501</v>
      </c>
      <c r="E2777" t="s">
        <v>3725</v>
      </c>
      <c r="F2777" t="s">
        <v>3726</v>
      </c>
      <c r="G2777" t="s">
        <v>5680</v>
      </c>
      <c r="H2777" t="s">
        <v>428</v>
      </c>
      <c r="I2777" s="110">
        <v>3877.37</v>
      </c>
      <c r="J2777" s="110">
        <v>0</v>
      </c>
      <c r="K2777" s="110">
        <v>0</v>
      </c>
      <c r="L2777" s="110">
        <v>0</v>
      </c>
      <c r="M2777" s="110">
        <v>0</v>
      </c>
      <c r="N2777" s="110">
        <v>0</v>
      </c>
    </row>
    <row r="2778" spans="1:14" x14ac:dyDescent="0.25">
      <c r="A2778">
        <v>440096</v>
      </c>
      <c r="B2778" t="s">
        <v>5536</v>
      </c>
      <c r="C2778">
        <v>30</v>
      </c>
      <c r="D2778" t="s">
        <v>9446</v>
      </c>
      <c r="E2778" t="s">
        <v>9447</v>
      </c>
      <c r="F2778" t="s">
        <v>3456</v>
      </c>
      <c r="G2778" t="s">
        <v>5680</v>
      </c>
      <c r="H2778" t="s">
        <v>9448</v>
      </c>
      <c r="I2778" s="110">
        <v>0</v>
      </c>
      <c r="J2778" s="110">
        <v>0</v>
      </c>
      <c r="K2778" s="110">
        <v>0</v>
      </c>
      <c r="L2778" s="110">
        <v>0</v>
      </c>
      <c r="M2778" s="110">
        <v>0</v>
      </c>
      <c r="N2778" s="110">
        <v>0</v>
      </c>
    </row>
    <row r="2779" spans="1:14" x14ac:dyDescent="0.25">
      <c r="A2779">
        <v>440097</v>
      </c>
      <c r="B2779" t="s">
        <v>5536</v>
      </c>
      <c r="C2779">
        <v>30</v>
      </c>
      <c r="D2779" t="s">
        <v>501</v>
      </c>
      <c r="E2779" t="s">
        <v>9449</v>
      </c>
      <c r="F2779" t="s">
        <v>9450</v>
      </c>
      <c r="G2779" t="s">
        <v>5680</v>
      </c>
      <c r="H2779" t="s">
        <v>9451</v>
      </c>
      <c r="I2779" s="110">
        <v>0</v>
      </c>
      <c r="J2779" s="110">
        <v>0</v>
      </c>
      <c r="K2779" s="110">
        <v>0</v>
      </c>
      <c r="L2779" s="110">
        <v>0</v>
      </c>
      <c r="M2779" s="110">
        <v>0</v>
      </c>
      <c r="N2779" s="110">
        <v>0</v>
      </c>
    </row>
    <row r="2780" spans="1:14" x14ac:dyDescent="0.25">
      <c r="A2780">
        <v>440098</v>
      </c>
      <c r="B2780" t="s">
        <v>5536</v>
      </c>
      <c r="C2780">
        <v>30</v>
      </c>
      <c r="D2780" t="s">
        <v>3727</v>
      </c>
      <c r="E2780" t="s">
        <v>3728</v>
      </c>
      <c r="F2780" t="s">
        <v>3729</v>
      </c>
      <c r="G2780" t="s">
        <v>5680</v>
      </c>
      <c r="H2780" t="s">
        <v>3730</v>
      </c>
      <c r="I2780" s="110">
        <v>2230</v>
      </c>
      <c r="J2780" s="110">
        <v>0</v>
      </c>
      <c r="K2780" s="110">
        <v>201</v>
      </c>
      <c r="L2780" s="110">
        <v>95</v>
      </c>
      <c r="M2780" s="110">
        <v>0</v>
      </c>
      <c r="N2780" s="110">
        <v>262</v>
      </c>
    </row>
    <row r="2781" spans="1:14" x14ac:dyDescent="0.25">
      <c r="A2781">
        <v>440099</v>
      </c>
      <c r="B2781" t="s">
        <v>5536</v>
      </c>
      <c r="C2781">
        <v>30</v>
      </c>
      <c r="D2781" t="s">
        <v>501</v>
      </c>
      <c r="E2781" t="s">
        <v>3731</v>
      </c>
      <c r="F2781" t="s">
        <v>3732</v>
      </c>
      <c r="G2781" t="s">
        <v>5680</v>
      </c>
      <c r="H2781" t="s">
        <v>3733</v>
      </c>
      <c r="I2781" s="110">
        <v>0</v>
      </c>
      <c r="J2781" s="110">
        <v>197.58</v>
      </c>
      <c r="K2781" s="110">
        <v>185</v>
      </c>
      <c r="L2781" s="110">
        <v>196</v>
      </c>
      <c r="M2781" s="110">
        <v>0</v>
      </c>
      <c r="N2781" s="110">
        <v>0</v>
      </c>
    </row>
    <row r="2782" spans="1:14" x14ac:dyDescent="0.25">
      <c r="A2782">
        <v>440100</v>
      </c>
      <c r="B2782" t="s">
        <v>5536</v>
      </c>
      <c r="C2782">
        <v>30</v>
      </c>
      <c r="D2782" t="s">
        <v>501</v>
      </c>
      <c r="E2782" t="s">
        <v>649</v>
      </c>
      <c r="F2782" t="s">
        <v>3734</v>
      </c>
      <c r="G2782" t="s">
        <v>5680</v>
      </c>
      <c r="H2782" t="s">
        <v>3735</v>
      </c>
      <c r="I2782" s="110">
        <v>1691.44</v>
      </c>
      <c r="J2782" s="110">
        <v>168.8</v>
      </c>
      <c r="K2782" s="110">
        <v>205.02</v>
      </c>
      <c r="L2782" s="110">
        <v>140</v>
      </c>
      <c r="M2782" s="110">
        <v>0</v>
      </c>
      <c r="N2782" s="110">
        <v>0</v>
      </c>
    </row>
    <row r="2783" spans="1:14" x14ac:dyDescent="0.25">
      <c r="A2783">
        <v>440101</v>
      </c>
      <c r="B2783" t="s">
        <v>5536</v>
      </c>
      <c r="C2783">
        <v>30</v>
      </c>
      <c r="D2783" t="s">
        <v>501</v>
      </c>
      <c r="E2783" t="s">
        <v>9452</v>
      </c>
      <c r="F2783" t="s">
        <v>3736</v>
      </c>
      <c r="G2783" t="s">
        <v>5680</v>
      </c>
      <c r="H2783" t="s">
        <v>9453</v>
      </c>
      <c r="I2783" s="110">
        <v>428</v>
      </c>
      <c r="J2783" s="110">
        <v>0</v>
      </c>
      <c r="K2783" s="110">
        <v>83</v>
      </c>
      <c r="L2783" s="110">
        <v>67</v>
      </c>
      <c r="M2783" s="110">
        <v>0</v>
      </c>
      <c r="N2783" s="110">
        <v>0</v>
      </c>
    </row>
    <row r="2784" spans="1:14" x14ac:dyDescent="0.25">
      <c r="A2784">
        <v>440104</v>
      </c>
      <c r="B2784" t="s">
        <v>5536</v>
      </c>
      <c r="C2784">
        <v>30</v>
      </c>
      <c r="D2784" t="s">
        <v>501</v>
      </c>
      <c r="E2784" t="s">
        <v>3737</v>
      </c>
      <c r="F2784" t="s">
        <v>673</v>
      </c>
      <c r="G2784" t="s">
        <v>5680</v>
      </c>
      <c r="H2784" t="s">
        <v>3738</v>
      </c>
      <c r="I2784" s="110">
        <v>0</v>
      </c>
      <c r="J2784" s="110">
        <v>0</v>
      </c>
      <c r="K2784" s="110">
        <v>305</v>
      </c>
      <c r="L2784" s="110">
        <v>185</v>
      </c>
      <c r="M2784" s="110">
        <v>0</v>
      </c>
      <c r="N2784" s="110">
        <v>0</v>
      </c>
    </row>
    <row r="2785" spans="1:14" x14ac:dyDescent="0.25">
      <c r="A2785">
        <v>440105</v>
      </c>
      <c r="B2785" t="s">
        <v>5536</v>
      </c>
      <c r="C2785">
        <v>30</v>
      </c>
      <c r="D2785" t="s">
        <v>501</v>
      </c>
      <c r="E2785" t="s">
        <v>3739</v>
      </c>
      <c r="F2785" t="s">
        <v>3740</v>
      </c>
      <c r="G2785" t="s">
        <v>5680</v>
      </c>
      <c r="H2785" t="s">
        <v>3741</v>
      </c>
      <c r="I2785" s="110">
        <v>1375</v>
      </c>
      <c r="J2785" s="110">
        <v>0</v>
      </c>
      <c r="K2785" s="110">
        <v>0</v>
      </c>
      <c r="L2785" s="110">
        <v>0</v>
      </c>
      <c r="M2785" s="110">
        <v>0</v>
      </c>
      <c r="N2785" s="110">
        <v>0</v>
      </c>
    </row>
    <row r="2786" spans="1:14" x14ac:dyDescent="0.25">
      <c r="A2786">
        <v>440106</v>
      </c>
      <c r="B2786" t="s">
        <v>5536</v>
      </c>
      <c r="C2786">
        <v>30</v>
      </c>
      <c r="D2786" t="s">
        <v>501</v>
      </c>
      <c r="E2786" t="s">
        <v>3742</v>
      </c>
      <c r="F2786" t="s">
        <v>1520</v>
      </c>
      <c r="G2786" t="s">
        <v>5680</v>
      </c>
      <c r="H2786" t="s">
        <v>3743</v>
      </c>
      <c r="I2786" s="110">
        <v>0</v>
      </c>
      <c r="J2786" s="110">
        <v>0</v>
      </c>
      <c r="K2786" s="110">
        <v>198</v>
      </c>
      <c r="L2786" s="110">
        <v>230</v>
      </c>
      <c r="M2786" s="110">
        <v>0</v>
      </c>
      <c r="N2786" s="110">
        <v>281</v>
      </c>
    </row>
    <row r="2787" spans="1:14" x14ac:dyDescent="0.25">
      <c r="A2787">
        <v>440109</v>
      </c>
      <c r="B2787" t="s">
        <v>5536</v>
      </c>
      <c r="C2787">
        <v>30</v>
      </c>
      <c r="D2787" t="s">
        <v>501</v>
      </c>
      <c r="E2787" t="s">
        <v>9454</v>
      </c>
      <c r="F2787" t="s">
        <v>1938</v>
      </c>
      <c r="G2787" t="s">
        <v>5680</v>
      </c>
      <c r="H2787" t="s">
        <v>9455</v>
      </c>
      <c r="I2787" s="110">
        <v>0</v>
      </c>
      <c r="J2787" s="110">
        <v>0</v>
      </c>
      <c r="K2787" s="110">
        <v>0</v>
      </c>
      <c r="L2787" s="110">
        <v>0</v>
      </c>
      <c r="M2787" s="110">
        <v>0</v>
      </c>
      <c r="N2787" s="110">
        <v>0</v>
      </c>
    </row>
    <row r="2788" spans="1:14" x14ac:dyDescent="0.25">
      <c r="A2788">
        <v>440110</v>
      </c>
      <c r="B2788" t="s">
        <v>5536</v>
      </c>
      <c r="C2788">
        <v>30</v>
      </c>
      <c r="D2788" t="s">
        <v>9456</v>
      </c>
      <c r="E2788" t="s">
        <v>9457</v>
      </c>
      <c r="F2788" t="s">
        <v>4214</v>
      </c>
      <c r="G2788" t="s">
        <v>5680</v>
      </c>
      <c r="H2788" t="s">
        <v>9458</v>
      </c>
      <c r="I2788" s="110">
        <v>0</v>
      </c>
      <c r="J2788" s="110">
        <v>0</v>
      </c>
      <c r="K2788" s="110">
        <v>0</v>
      </c>
      <c r="L2788" s="110">
        <v>0</v>
      </c>
      <c r="M2788" s="110">
        <v>0</v>
      </c>
      <c r="N2788" s="110">
        <v>0</v>
      </c>
    </row>
    <row r="2789" spans="1:14" x14ac:dyDescent="0.25">
      <c r="A2789">
        <v>440111</v>
      </c>
      <c r="B2789" t="s">
        <v>5536</v>
      </c>
      <c r="C2789">
        <v>30</v>
      </c>
      <c r="D2789" t="s">
        <v>728</v>
      </c>
      <c r="E2789" t="s">
        <v>9459</v>
      </c>
      <c r="F2789" t="s">
        <v>9460</v>
      </c>
      <c r="G2789" t="s">
        <v>5680</v>
      </c>
      <c r="H2789" t="s">
        <v>9461</v>
      </c>
      <c r="I2789" s="110">
        <v>0</v>
      </c>
      <c r="J2789" s="110">
        <v>0</v>
      </c>
      <c r="K2789" s="110">
        <v>0</v>
      </c>
      <c r="L2789" s="110">
        <v>0</v>
      </c>
      <c r="M2789" s="110">
        <v>0</v>
      </c>
      <c r="N2789" s="110">
        <v>0</v>
      </c>
    </row>
    <row r="2790" spans="1:14" x14ac:dyDescent="0.25">
      <c r="A2790">
        <v>440115</v>
      </c>
      <c r="B2790" t="s">
        <v>5536</v>
      </c>
      <c r="C2790">
        <v>30</v>
      </c>
      <c r="D2790" t="s">
        <v>501</v>
      </c>
      <c r="E2790" t="s">
        <v>3744</v>
      </c>
      <c r="F2790" t="s">
        <v>3745</v>
      </c>
      <c r="G2790" t="s">
        <v>5680</v>
      </c>
      <c r="H2790" t="s">
        <v>3746</v>
      </c>
      <c r="I2790" s="110">
        <v>1473.9</v>
      </c>
      <c r="J2790" s="110">
        <v>0</v>
      </c>
      <c r="K2790" s="110">
        <v>76</v>
      </c>
      <c r="L2790" s="110">
        <v>55</v>
      </c>
      <c r="M2790" s="110">
        <v>0</v>
      </c>
      <c r="N2790" s="110">
        <v>0</v>
      </c>
    </row>
    <row r="2791" spans="1:14" x14ac:dyDescent="0.25">
      <c r="A2791">
        <v>440117</v>
      </c>
      <c r="B2791" t="s">
        <v>5536</v>
      </c>
      <c r="C2791">
        <v>30</v>
      </c>
      <c r="D2791" t="s">
        <v>9462</v>
      </c>
      <c r="E2791" t="s">
        <v>9463</v>
      </c>
      <c r="F2791" t="s">
        <v>9464</v>
      </c>
      <c r="G2791" t="s">
        <v>5680</v>
      </c>
      <c r="H2791" t="s">
        <v>9465</v>
      </c>
      <c r="I2791" s="110">
        <v>0</v>
      </c>
      <c r="J2791" s="110">
        <v>0</v>
      </c>
      <c r="K2791" s="110">
        <v>0</v>
      </c>
      <c r="L2791" s="110">
        <v>0</v>
      </c>
      <c r="M2791" s="110">
        <v>0</v>
      </c>
      <c r="N2791" s="110">
        <v>0</v>
      </c>
    </row>
    <row r="2792" spans="1:14" x14ac:dyDescent="0.25">
      <c r="A2792">
        <v>440118</v>
      </c>
      <c r="B2792" t="s">
        <v>5536</v>
      </c>
      <c r="C2792">
        <v>30</v>
      </c>
      <c r="D2792" t="s">
        <v>501</v>
      </c>
      <c r="E2792" t="s">
        <v>4501</v>
      </c>
      <c r="F2792" t="s">
        <v>9466</v>
      </c>
      <c r="G2792" t="s">
        <v>5680</v>
      </c>
      <c r="H2792" t="s">
        <v>9467</v>
      </c>
      <c r="I2792" s="110">
        <v>0</v>
      </c>
      <c r="J2792" s="110">
        <v>0</v>
      </c>
      <c r="K2792" s="110">
        <v>0</v>
      </c>
      <c r="L2792" s="110">
        <v>0</v>
      </c>
      <c r="M2792" s="110">
        <v>0</v>
      </c>
      <c r="N2792" s="110">
        <v>0</v>
      </c>
    </row>
    <row r="2793" spans="1:14" x14ac:dyDescent="0.25">
      <c r="A2793">
        <v>440120</v>
      </c>
      <c r="B2793" t="s">
        <v>5536</v>
      </c>
      <c r="C2793">
        <v>30</v>
      </c>
      <c r="D2793" t="s">
        <v>501</v>
      </c>
      <c r="E2793" t="s">
        <v>9468</v>
      </c>
      <c r="F2793" t="s">
        <v>9469</v>
      </c>
      <c r="G2793" t="s">
        <v>5680</v>
      </c>
      <c r="H2793" t="s">
        <v>9470</v>
      </c>
      <c r="I2793" s="110">
        <v>0</v>
      </c>
      <c r="J2793" s="110">
        <v>0</v>
      </c>
      <c r="K2793" s="110">
        <v>0</v>
      </c>
      <c r="L2793" s="110">
        <v>0</v>
      </c>
      <c r="M2793" s="110">
        <v>0</v>
      </c>
      <c r="N2793" s="110">
        <v>0</v>
      </c>
    </row>
    <row r="2794" spans="1:14" x14ac:dyDescent="0.25">
      <c r="A2794">
        <v>440121</v>
      </c>
      <c r="B2794" t="s">
        <v>5536</v>
      </c>
      <c r="C2794">
        <v>30</v>
      </c>
      <c r="D2794" t="s">
        <v>501</v>
      </c>
      <c r="E2794" t="s">
        <v>3747</v>
      </c>
      <c r="F2794" t="s">
        <v>3748</v>
      </c>
      <c r="G2794" t="s">
        <v>5680</v>
      </c>
      <c r="H2794" t="s">
        <v>275</v>
      </c>
      <c r="I2794" s="110">
        <v>951</v>
      </c>
      <c r="J2794" s="110">
        <v>0</v>
      </c>
      <c r="K2794" s="110">
        <v>0</v>
      </c>
      <c r="L2794" s="110">
        <v>0</v>
      </c>
      <c r="M2794" s="110">
        <v>0</v>
      </c>
      <c r="N2794" s="110">
        <v>0</v>
      </c>
    </row>
    <row r="2795" spans="1:14" x14ac:dyDescent="0.25">
      <c r="A2795">
        <v>440124</v>
      </c>
      <c r="B2795" t="s">
        <v>5536</v>
      </c>
      <c r="C2795">
        <v>30</v>
      </c>
      <c r="D2795" t="s">
        <v>3749</v>
      </c>
      <c r="E2795" t="s">
        <v>3750</v>
      </c>
      <c r="F2795" t="s">
        <v>3751</v>
      </c>
      <c r="G2795" t="s">
        <v>5680</v>
      </c>
      <c r="H2795" t="s">
        <v>3752</v>
      </c>
      <c r="I2795" s="110">
        <v>1014.53</v>
      </c>
      <c r="J2795" s="110">
        <v>0</v>
      </c>
      <c r="K2795" s="110">
        <v>0</v>
      </c>
      <c r="L2795" s="110">
        <v>0</v>
      </c>
      <c r="M2795" s="110">
        <v>0</v>
      </c>
      <c r="N2795" s="110">
        <v>0</v>
      </c>
    </row>
    <row r="2796" spans="1:14" x14ac:dyDescent="0.25">
      <c r="A2796">
        <v>440126</v>
      </c>
      <c r="B2796" t="s">
        <v>5536</v>
      </c>
      <c r="C2796">
        <v>30</v>
      </c>
      <c r="D2796" t="s">
        <v>728</v>
      </c>
      <c r="E2796" t="s">
        <v>9471</v>
      </c>
      <c r="F2796" t="s">
        <v>3754</v>
      </c>
      <c r="G2796" t="s">
        <v>5680</v>
      </c>
      <c r="H2796" t="s">
        <v>9472</v>
      </c>
      <c r="I2796" s="110">
        <v>0</v>
      </c>
      <c r="J2796" s="110">
        <v>0</v>
      </c>
      <c r="K2796" s="110">
        <v>0</v>
      </c>
      <c r="L2796" s="110">
        <v>0</v>
      </c>
      <c r="M2796" s="110">
        <v>0</v>
      </c>
      <c r="N2796" s="110">
        <v>0</v>
      </c>
    </row>
    <row r="2797" spans="1:14" x14ac:dyDescent="0.25">
      <c r="A2797">
        <v>440128</v>
      </c>
      <c r="B2797" t="s">
        <v>5536</v>
      </c>
      <c r="C2797">
        <v>30</v>
      </c>
      <c r="D2797" t="s">
        <v>501</v>
      </c>
      <c r="E2797" t="s">
        <v>3753</v>
      </c>
      <c r="F2797" t="s">
        <v>3754</v>
      </c>
      <c r="G2797" t="s">
        <v>5680</v>
      </c>
      <c r="H2797" t="s">
        <v>3755</v>
      </c>
      <c r="I2797" s="110">
        <v>8215</v>
      </c>
      <c r="J2797" s="110">
        <v>0</v>
      </c>
      <c r="K2797" s="110">
        <v>687</v>
      </c>
      <c r="L2797" s="110">
        <v>360</v>
      </c>
      <c r="M2797" s="110">
        <v>0</v>
      </c>
      <c r="N2797" s="110">
        <v>360</v>
      </c>
    </row>
    <row r="2798" spans="1:14" x14ac:dyDescent="0.25">
      <c r="A2798">
        <v>440129</v>
      </c>
      <c r="B2798" t="s">
        <v>5536</v>
      </c>
      <c r="C2798">
        <v>30</v>
      </c>
      <c r="D2798" t="s">
        <v>9473</v>
      </c>
      <c r="E2798" t="s">
        <v>9474</v>
      </c>
      <c r="F2798" t="s">
        <v>3754</v>
      </c>
      <c r="G2798" t="s">
        <v>5680</v>
      </c>
      <c r="H2798" t="s">
        <v>9475</v>
      </c>
      <c r="I2798" s="110">
        <v>0</v>
      </c>
      <c r="J2798" s="110">
        <v>0</v>
      </c>
      <c r="K2798" s="110">
        <v>0</v>
      </c>
      <c r="L2798" s="110">
        <v>0</v>
      </c>
      <c r="M2798" s="110">
        <v>0</v>
      </c>
      <c r="N2798" s="110">
        <v>0</v>
      </c>
    </row>
    <row r="2799" spans="1:14" x14ac:dyDescent="0.25">
      <c r="A2799">
        <v>440130</v>
      </c>
      <c r="B2799" t="s">
        <v>5536</v>
      </c>
      <c r="C2799">
        <v>30</v>
      </c>
      <c r="D2799" t="s">
        <v>9476</v>
      </c>
      <c r="E2799" t="s">
        <v>9477</v>
      </c>
      <c r="F2799" t="s">
        <v>3754</v>
      </c>
      <c r="G2799" t="s">
        <v>5680</v>
      </c>
      <c r="H2799" t="s">
        <v>9478</v>
      </c>
      <c r="I2799" s="110">
        <v>0</v>
      </c>
      <c r="J2799" s="110">
        <v>0</v>
      </c>
      <c r="K2799" s="110">
        <v>0</v>
      </c>
      <c r="L2799" s="110">
        <v>0</v>
      </c>
      <c r="M2799" s="110">
        <v>0</v>
      </c>
      <c r="N2799" s="110">
        <v>0</v>
      </c>
    </row>
    <row r="2800" spans="1:14" x14ac:dyDescent="0.25">
      <c r="A2800">
        <v>380093</v>
      </c>
      <c r="B2800" t="s">
        <v>5533</v>
      </c>
      <c r="C2800">
        <v>26</v>
      </c>
      <c r="D2800" t="s">
        <v>9479</v>
      </c>
      <c r="E2800" t="s">
        <v>9480</v>
      </c>
      <c r="F2800" t="s">
        <v>3244</v>
      </c>
      <c r="G2800" t="s">
        <v>91</v>
      </c>
      <c r="H2800" t="s">
        <v>9481</v>
      </c>
      <c r="I2800" s="110">
        <v>0</v>
      </c>
      <c r="J2800" s="110">
        <v>0</v>
      </c>
      <c r="K2800" s="110">
        <v>0</v>
      </c>
      <c r="L2800" s="110">
        <v>0</v>
      </c>
      <c r="M2800" s="110">
        <v>0</v>
      </c>
      <c r="N2800" s="110">
        <v>0</v>
      </c>
    </row>
    <row r="2801" spans="1:14" x14ac:dyDescent="0.25">
      <c r="A2801">
        <v>440133</v>
      </c>
      <c r="B2801" t="s">
        <v>5536</v>
      </c>
      <c r="C2801">
        <v>30</v>
      </c>
      <c r="D2801" t="s">
        <v>501</v>
      </c>
      <c r="E2801" t="s">
        <v>9482</v>
      </c>
      <c r="F2801" t="s">
        <v>9483</v>
      </c>
      <c r="G2801" t="s">
        <v>5680</v>
      </c>
      <c r="H2801" t="s">
        <v>9484</v>
      </c>
      <c r="I2801" s="110">
        <v>0</v>
      </c>
      <c r="J2801" s="110">
        <v>0</v>
      </c>
      <c r="K2801" s="110">
        <v>0</v>
      </c>
      <c r="L2801" s="110">
        <v>0</v>
      </c>
      <c r="M2801" s="110">
        <v>0</v>
      </c>
      <c r="N2801" s="110">
        <v>0</v>
      </c>
    </row>
    <row r="2802" spans="1:14" x14ac:dyDescent="0.25">
      <c r="A2802">
        <v>440135</v>
      </c>
      <c r="B2802" t="s">
        <v>5536</v>
      </c>
      <c r="C2802">
        <v>30</v>
      </c>
      <c r="D2802" t="s">
        <v>990</v>
      </c>
      <c r="F2802" t="s">
        <v>9485</v>
      </c>
      <c r="G2802" t="s">
        <v>5680</v>
      </c>
      <c r="H2802" t="s">
        <v>9486</v>
      </c>
      <c r="I2802" s="110">
        <v>250</v>
      </c>
      <c r="J2802" s="110">
        <v>0</v>
      </c>
      <c r="K2802" s="110">
        <v>0</v>
      </c>
      <c r="L2802" s="110">
        <v>0</v>
      </c>
      <c r="M2802" s="110">
        <v>0</v>
      </c>
      <c r="N2802" s="110">
        <v>0</v>
      </c>
    </row>
    <row r="2803" spans="1:14" x14ac:dyDescent="0.25">
      <c r="A2803">
        <v>440136</v>
      </c>
      <c r="B2803" t="s">
        <v>5536</v>
      </c>
      <c r="C2803">
        <v>30</v>
      </c>
      <c r="D2803" t="s">
        <v>3756</v>
      </c>
      <c r="E2803" t="s">
        <v>3757</v>
      </c>
      <c r="F2803" t="s">
        <v>3758</v>
      </c>
      <c r="G2803" t="s">
        <v>5680</v>
      </c>
      <c r="H2803" t="s">
        <v>3759</v>
      </c>
      <c r="I2803" s="110">
        <v>0</v>
      </c>
      <c r="J2803" s="110">
        <v>0</v>
      </c>
      <c r="K2803" s="110">
        <v>175</v>
      </c>
      <c r="L2803" s="110">
        <v>175</v>
      </c>
      <c r="M2803" s="110">
        <v>150</v>
      </c>
      <c r="N2803" s="110">
        <v>0</v>
      </c>
    </row>
    <row r="2804" spans="1:14" x14ac:dyDescent="0.25">
      <c r="A2804">
        <v>440137</v>
      </c>
      <c r="B2804" t="s">
        <v>5536</v>
      </c>
      <c r="C2804">
        <v>30</v>
      </c>
      <c r="D2804" t="s">
        <v>8011</v>
      </c>
      <c r="E2804" t="s">
        <v>9487</v>
      </c>
      <c r="F2804" t="s">
        <v>3758</v>
      </c>
      <c r="G2804" t="s">
        <v>5680</v>
      </c>
      <c r="H2804" t="s">
        <v>9488</v>
      </c>
      <c r="I2804" s="110">
        <v>0</v>
      </c>
      <c r="J2804" s="110">
        <v>0</v>
      </c>
      <c r="K2804" s="110">
        <v>0</v>
      </c>
      <c r="L2804" s="110">
        <v>0</v>
      </c>
      <c r="M2804" s="110">
        <v>0</v>
      </c>
      <c r="N2804" s="110">
        <v>0</v>
      </c>
    </row>
    <row r="2805" spans="1:14" x14ac:dyDescent="0.25">
      <c r="A2805">
        <v>440138</v>
      </c>
      <c r="B2805" t="s">
        <v>5536</v>
      </c>
      <c r="C2805">
        <v>30</v>
      </c>
      <c r="D2805" t="s">
        <v>3760</v>
      </c>
      <c r="E2805" t="s">
        <v>3761</v>
      </c>
      <c r="F2805" t="s">
        <v>3758</v>
      </c>
      <c r="G2805" t="s">
        <v>5680</v>
      </c>
      <c r="H2805" t="s">
        <v>3762</v>
      </c>
      <c r="I2805" s="110">
        <v>875</v>
      </c>
      <c r="J2805" s="110">
        <v>67.95</v>
      </c>
      <c r="K2805" s="110">
        <v>0</v>
      </c>
      <c r="L2805" s="110">
        <v>0</v>
      </c>
      <c r="M2805" s="110">
        <v>0</v>
      </c>
      <c r="N2805" s="110">
        <v>0</v>
      </c>
    </row>
    <row r="2806" spans="1:14" x14ac:dyDescent="0.25">
      <c r="A2806">
        <v>440139</v>
      </c>
      <c r="B2806" t="s">
        <v>5536</v>
      </c>
      <c r="C2806">
        <v>30</v>
      </c>
      <c r="D2806" t="s">
        <v>728</v>
      </c>
      <c r="E2806" t="s">
        <v>3763</v>
      </c>
      <c r="F2806" t="s">
        <v>3758</v>
      </c>
      <c r="G2806" t="s">
        <v>5680</v>
      </c>
      <c r="H2806" t="s">
        <v>3764</v>
      </c>
      <c r="I2806" s="110">
        <v>250</v>
      </c>
      <c r="J2806" s="110">
        <v>0</v>
      </c>
      <c r="K2806" s="110">
        <v>0</v>
      </c>
      <c r="L2806" s="110">
        <v>0</v>
      </c>
      <c r="M2806" s="110">
        <v>415</v>
      </c>
      <c r="N2806" s="110">
        <v>198</v>
      </c>
    </row>
    <row r="2807" spans="1:14" x14ac:dyDescent="0.25">
      <c r="A2807">
        <v>440140</v>
      </c>
      <c r="B2807" t="s">
        <v>5536</v>
      </c>
      <c r="C2807">
        <v>30</v>
      </c>
      <c r="D2807" t="s">
        <v>3765</v>
      </c>
      <c r="E2807" t="s">
        <v>3766</v>
      </c>
      <c r="F2807" t="s">
        <v>3758</v>
      </c>
      <c r="G2807" t="s">
        <v>5680</v>
      </c>
      <c r="H2807" t="s">
        <v>3767</v>
      </c>
      <c r="I2807" s="110">
        <v>0</v>
      </c>
      <c r="J2807" s="110">
        <v>0</v>
      </c>
      <c r="K2807" s="110">
        <v>120</v>
      </c>
      <c r="L2807" s="110">
        <v>120</v>
      </c>
      <c r="M2807" s="110">
        <v>0</v>
      </c>
      <c r="N2807" s="110">
        <v>0</v>
      </c>
    </row>
    <row r="2808" spans="1:14" x14ac:dyDescent="0.25">
      <c r="A2808">
        <v>440141</v>
      </c>
      <c r="B2808" t="s">
        <v>5536</v>
      </c>
      <c r="C2808">
        <v>30</v>
      </c>
      <c r="D2808" t="s">
        <v>9489</v>
      </c>
      <c r="E2808" t="s">
        <v>9490</v>
      </c>
      <c r="F2808" t="s">
        <v>3758</v>
      </c>
      <c r="G2808" t="s">
        <v>5680</v>
      </c>
      <c r="H2808" t="s">
        <v>9491</v>
      </c>
      <c r="I2808" s="110">
        <v>0</v>
      </c>
      <c r="J2808" s="110">
        <v>0</v>
      </c>
      <c r="K2808" s="110">
        <v>2136</v>
      </c>
      <c r="L2808" s="110">
        <v>906</v>
      </c>
      <c r="M2808" s="110">
        <v>0</v>
      </c>
      <c r="N2808" s="110">
        <v>0</v>
      </c>
    </row>
    <row r="2809" spans="1:14" x14ac:dyDescent="0.25">
      <c r="A2809">
        <v>440143</v>
      </c>
      <c r="B2809" t="s">
        <v>5536</v>
      </c>
      <c r="C2809">
        <v>30</v>
      </c>
      <c r="D2809" t="s">
        <v>3768</v>
      </c>
      <c r="E2809" t="s">
        <v>3769</v>
      </c>
      <c r="F2809" t="s">
        <v>3758</v>
      </c>
      <c r="G2809" t="s">
        <v>5680</v>
      </c>
      <c r="H2809" t="s">
        <v>3770</v>
      </c>
      <c r="I2809" s="110">
        <v>1400</v>
      </c>
      <c r="J2809" s="110">
        <v>0</v>
      </c>
      <c r="K2809" s="110">
        <v>0</v>
      </c>
      <c r="L2809" s="110">
        <v>0</v>
      </c>
      <c r="M2809" s="110">
        <v>0</v>
      </c>
      <c r="N2809" s="110">
        <v>0</v>
      </c>
    </row>
    <row r="2810" spans="1:14" x14ac:dyDescent="0.25">
      <c r="A2810">
        <v>440146</v>
      </c>
      <c r="B2810" t="s">
        <v>5536</v>
      </c>
      <c r="C2810">
        <v>30</v>
      </c>
      <c r="D2810" t="s">
        <v>3771</v>
      </c>
      <c r="E2810" t="s">
        <v>3772</v>
      </c>
      <c r="F2810" t="s">
        <v>3758</v>
      </c>
      <c r="G2810" t="s">
        <v>5680</v>
      </c>
      <c r="H2810" t="s">
        <v>3773</v>
      </c>
      <c r="I2810" s="110">
        <v>8450</v>
      </c>
      <c r="J2810" s="110">
        <v>0</v>
      </c>
      <c r="K2810" s="110">
        <v>783</v>
      </c>
      <c r="L2810" s="110">
        <v>215</v>
      </c>
      <c r="M2810" s="110">
        <v>0</v>
      </c>
      <c r="N2810" s="110">
        <v>365</v>
      </c>
    </row>
    <row r="2811" spans="1:14" x14ac:dyDescent="0.25">
      <c r="A2811">
        <v>440147</v>
      </c>
      <c r="B2811" t="s">
        <v>5536</v>
      </c>
      <c r="C2811">
        <v>30</v>
      </c>
      <c r="D2811" t="s">
        <v>3774</v>
      </c>
      <c r="E2811" t="s">
        <v>3775</v>
      </c>
      <c r="F2811" t="s">
        <v>3758</v>
      </c>
      <c r="G2811" t="s">
        <v>5680</v>
      </c>
      <c r="H2811" t="s">
        <v>3776</v>
      </c>
      <c r="I2811" s="110">
        <v>0</v>
      </c>
      <c r="J2811" s="110">
        <v>51.45</v>
      </c>
      <c r="K2811" s="110">
        <v>3185</v>
      </c>
      <c r="L2811" s="110">
        <v>865</v>
      </c>
      <c r="M2811" s="110">
        <v>1198</v>
      </c>
      <c r="N2811" s="110">
        <v>1145</v>
      </c>
    </row>
    <row r="2812" spans="1:14" x14ac:dyDescent="0.25">
      <c r="A2812">
        <v>440148</v>
      </c>
      <c r="B2812" t="s">
        <v>5536</v>
      </c>
      <c r="C2812">
        <v>30</v>
      </c>
      <c r="D2812" t="s">
        <v>3777</v>
      </c>
      <c r="E2812" t="s">
        <v>3778</v>
      </c>
      <c r="F2812" t="s">
        <v>3758</v>
      </c>
      <c r="G2812" t="s">
        <v>5680</v>
      </c>
      <c r="H2812" t="s">
        <v>3779</v>
      </c>
      <c r="I2812" s="110">
        <v>2000</v>
      </c>
      <c r="J2812" s="110">
        <v>15.75</v>
      </c>
      <c r="K2812" s="110">
        <v>0</v>
      </c>
      <c r="L2812" s="110">
        <v>0</v>
      </c>
      <c r="M2812" s="110">
        <v>0</v>
      </c>
      <c r="N2812" s="110">
        <v>0</v>
      </c>
    </row>
    <row r="2813" spans="1:14" x14ac:dyDescent="0.25">
      <c r="A2813">
        <v>380094</v>
      </c>
      <c r="B2813" t="s">
        <v>5533</v>
      </c>
      <c r="C2813">
        <v>26</v>
      </c>
      <c r="D2813" t="s">
        <v>9492</v>
      </c>
      <c r="E2813" t="s">
        <v>9107</v>
      </c>
      <c r="F2813" t="s">
        <v>3244</v>
      </c>
      <c r="G2813" t="s">
        <v>91</v>
      </c>
      <c r="H2813" t="s">
        <v>9108</v>
      </c>
      <c r="I2813" s="110">
        <v>0</v>
      </c>
      <c r="J2813" s="110">
        <v>0</v>
      </c>
      <c r="K2813" s="110">
        <v>0</v>
      </c>
      <c r="L2813" s="110">
        <v>0</v>
      </c>
      <c r="M2813" s="110">
        <v>0</v>
      </c>
      <c r="N2813" s="110">
        <v>0</v>
      </c>
    </row>
    <row r="2814" spans="1:14" x14ac:dyDescent="0.25">
      <c r="A2814">
        <v>440152</v>
      </c>
      <c r="B2814" t="s">
        <v>5536</v>
      </c>
      <c r="C2814">
        <v>30</v>
      </c>
      <c r="D2814" t="s">
        <v>9493</v>
      </c>
      <c r="E2814" t="s">
        <v>9494</v>
      </c>
      <c r="F2814" t="s">
        <v>3758</v>
      </c>
      <c r="G2814" t="s">
        <v>5680</v>
      </c>
      <c r="H2814" t="s">
        <v>9495</v>
      </c>
      <c r="I2814" s="110">
        <v>0</v>
      </c>
      <c r="J2814" s="110">
        <v>0</v>
      </c>
      <c r="K2814" s="110">
        <v>0</v>
      </c>
      <c r="L2814" s="110">
        <v>0</v>
      </c>
      <c r="M2814" s="110">
        <v>0</v>
      </c>
      <c r="N2814" s="110">
        <v>0</v>
      </c>
    </row>
    <row r="2815" spans="1:14" x14ac:dyDescent="0.25">
      <c r="A2815">
        <v>440153</v>
      </c>
      <c r="B2815" t="s">
        <v>5536</v>
      </c>
      <c r="C2815">
        <v>30</v>
      </c>
      <c r="D2815" t="s">
        <v>9496</v>
      </c>
      <c r="E2815" t="s">
        <v>9497</v>
      </c>
      <c r="F2815" t="s">
        <v>3758</v>
      </c>
      <c r="G2815" t="s">
        <v>5680</v>
      </c>
      <c r="H2815" t="s">
        <v>9498</v>
      </c>
      <c r="I2815" s="110">
        <v>0</v>
      </c>
      <c r="J2815" s="110">
        <v>0</v>
      </c>
      <c r="K2815" s="110">
        <v>0</v>
      </c>
      <c r="L2815" s="110">
        <v>0</v>
      </c>
      <c r="M2815" s="110">
        <v>0</v>
      </c>
      <c r="N2815" s="110">
        <v>0</v>
      </c>
    </row>
    <row r="2816" spans="1:14" x14ac:dyDescent="0.25">
      <c r="A2816">
        <v>440156</v>
      </c>
      <c r="B2816" t="s">
        <v>5536</v>
      </c>
      <c r="C2816">
        <v>30</v>
      </c>
      <c r="D2816" t="s">
        <v>3780</v>
      </c>
      <c r="E2816" t="s">
        <v>3781</v>
      </c>
      <c r="F2816" t="s">
        <v>3758</v>
      </c>
      <c r="G2816" t="s">
        <v>5680</v>
      </c>
      <c r="H2816" t="s">
        <v>3782</v>
      </c>
      <c r="I2816" s="110">
        <v>400</v>
      </c>
      <c r="J2816" s="110">
        <v>878</v>
      </c>
      <c r="K2816" s="110">
        <v>265</v>
      </c>
      <c r="L2816" s="110">
        <v>0</v>
      </c>
      <c r="M2816" s="110">
        <v>0</v>
      </c>
      <c r="N2816" s="110">
        <v>0</v>
      </c>
    </row>
    <row r="2817" spans="1:14" x14ac:dyDescent="0.25">
      <c r="A2817">
        <v>50141</v>
      </c>
      <c r="B2817" t="s">
        <v>5534</v>
      </c>
      <c r="C2817">
        <v>27</v>
      </c>
      <c r="D2817" t="s">
        <v>9499</v>
      </c>
      <c r="E2817" t="s">
        <v>9500</v>
      </c>
      <c r="F2817" t="s">
        <v>3326</v>
      </c>
      <c r="G2817" t="s">
        <v>1921</v>
      </c>
      <c r="H2817" t="s">
        <v>9501</v>
      </c>
      <c r="I2817" s="110">
        <v>0</v>
      </c>
      <c r="J2817" s="110">
        <v>0</v>
      </c>
      <c r="K2817" s="110">
        <v>0</v>
      </c>
      <c r="L2817" s="110">
        <v>0</v>
      </c>
      <c r="M2817" s="110">
        <v>0</v>
      </c>
      <c r="N2817" s="110">
        <v>0</v>
      </c>
    </row>
    <row r="2818" spans="1:14" x14ac:dyDescent="0.25">
      <c r="A2818">
        <v>440160</v>
      </c>
      <c r="B2818" t="s">
        <v>5536</v>
      </c>
      <c r="C2818">
        <v>30</v>
      </c>
      <c r="D2818" t="s">
        <v>501</v>
      </c>
      <c r="E2818" t="s">
        <v>3783</v>
      </c>
      <c r="F2818" t="s">
        <v>3784</v>
      </c>
      <c r="G2818" t="s">
        <v>5680</v>
      </c>
      <c r="H2818" t="s">
        <v>3785</v>
      </c>
      <c r="I2818" s="110">
        <v>0</v>
      </c>
      <c r="J2818" s="110">
        <v>0</v>
      </c>
      <c r="K2818" s="110">
        <v>545.5</v>
      </c>
      <c r="L2818" s="110">
        <v>0</v>
      </c>
      <c r="M2818" s="110">
        <v>0</v>
      </c>
      <c r="N2818" s="110">
        <v>0</v>
      </c>
    </row>
    <row r="2819" spans="1:14" x14ac:dyDescent="0.25">
      <c r="A2819">
        <v>440161</v>
      </c>
      <c r="B2819" t="s">
        <v>5536</v>
      </c>
      <c r="C2819">
        <v>30</v>
      </c>
      <c r="D2819" t="s">
        <v>501</v>
      </c>
      <c r="E2819" t="s">
        <v>3786</v>
      </c>
      <c r="F2819" t="s">
        <v>3787</v>
      </c>
      <c r="G2819" t="s">
        <v>5680</v>
      </c>
      <c r="H2819" t="s">
        <v>3788</v>
      </c>
      <c r="I2819" s="110">
        <v>0</v>
      </c>
      <c r="J2819" s="110">
        <v>0</v>
      </c>
      <c r="K2819" s="110">
        <v>678</v>
      </c>
      <c r="L2819" s="110">
        <v>395</v>
      </c>
      <c r="M2819" s="110">
        <v>0</v>
      </c>
      <c r="N2819" s="110">
        <v>511</v>
      </c>
    </row>
    <row r="2820" spans="1:14" x14ac:dyDescent="0.25">
      <c r="A2820">
        <v>440162</v>
      </c>
      <c r="B2820" t="s">
        <v>5536</v>
      </c>
      <c r="C2820">
        <v>30</v>
      </c>
      <c r="D2820" t="s">
        <v>501</v>
      </c>
      <c r="E2820" t="s">
        <v>9502</v>
      </c>
      <c r="F2820" t="s">
        <v>9503</v>
      </c>
      <c r="G2820" t="s">
        <v>5680</v>
      </c>
      <c r="H2820" t="s">
        <v>9504</v>
      </c>
      <c r="I2820" s="110">
        <v>0</v>
      </c>
      <c r="J2820" s="110">
        <v>0</v>
      </c>
      <c r="K2820" s="110">
        <v>0</v>
      </c>
      <c r="L2820" s="110">
        <v>0</v>
      </c>
      <c r="M2820" s="110">
        <v>0</v>
      </c>
      <c r="N2820" s="110">
        <v>0</v>
      </c>
    </row>
    <row r="2821" spans="1:14" x14ac:dyDescent="0.25">
      <c r="A2821">
        <v>440163</v>
      </c>
      <c r="B2821" t="s">
        <v>5536</v>
      </c>
      <c r="C2821">
        <v>30</v>
      </c>
      <c r="D2821" t="s">
        <v>501</v>
      </c>
      <c r="E2821" t="s">
        <v>2397</v>
      </c>
      <c r="F2821" t="s">
        <v>1806</v>
      </c>
      <c r="G2821" t="s">
        <v>5680</v>
      </c>
      <c r="H2821" t="s">
        <v>9505</v>
      </c>
      <c r="I2821" s="110">
        <v>0</v>
      </c>
      <c r="J2821" s="110">
        <v>0</v>
      </c>
      <c r="K2821" s="110">
        <v>0</v>
      </c>
      <c r="L2821" s="110">
        <v>0</v>
      </c>
      <c r="M2821" s="110">
        <v>0</v>
      </c>
      <c r="N2821" s="110">
        <v>0</v>
      </c>
    </row>
    <row r="2822" spans="1:14" x14ac:dyDescent="0.25">
      <c r="A2822">
        <v>440166</v>
      </c>
      <c r="B2822" t="s">
        <v>5536</v>
      </c>
      <c r="C2822">
        <v>30</v>
      </c>
      <c r="D2822" t="s">
        <v>501</v>
      </c>
      <c r="E2822" t="s">
        <v>3789</v>
      </c>
      <c r="F2822" t="s">
        <v>3790</v>
      </c>
      <c r="G2822" t="s">
        <v>5680</v>
      </c>
      <c r="H2822" t="s">
        <v>3791</v>
      </c>
      <c r="I2822" s="110">
        <v>500</v>
      </c>
      <c r="J2822" s="110">
        <v>0</v>
      </c>
      <c r="K2822" s="110">
        <v>0</v>
      </c>
      <c r="L2822" s="110">
        <v>120</v>
      </c>
      <c r="M2822" s="110">
        <v>0</v>
      </c>
      <c r="N2822" s="110">
        <v>0</v>
      </c>
    </row>
    <row r="2823" spans="1:14" x14ac:dyDescent="0.25">
      <c r="A2823">
        <v>440168</v>
      </c>
      <c r="B2823" t="s">
        <v>5536</v>
      </c>
      <c r="C2823">
        <v>30</v>
      </c>
      <c r="D2823" t="s">
        <v>501</v>
      </c>
      <c r="E2823" t="s">
        <v>3792</v>
      </c>
      <c r="F2823" t="s">
        <v>3793</v>
      </c>
      <c r="G2823" t="s">
        <v>5680</v>
      </c>
      <c r="H2823" t="s">
        <v>3794</v>
      </c>
      <c r="I2823" s="110">
        <v>4439.21</v>
      </c>
      <c r="J2823" s="110">
        <v>0</v>
      </c>
      <c r="K2823" s="110">
        <v>0</v>
      </c>
      <c r="L2823" s="110">
        <v>0</v>
      </c>
      <c r="M2823" s="110">
        <v>0</v>
      </c>
      <c r="N2823" s="110">
        <v>0</v>
      </c>
    </row>
    <row r="2824" spans="1:14" x14ac:dyDescent="0.25">
      <c r="A2824">
        <v>440169</v>
      </c>
      <c r="B2824" t="s">
        <v>5536</v>
      </c>
      <c r="C2824">
        <v>30</v>
      </c>
      <c r="D2824" t="s">
        <v>501</v>
      </c>
      <c r="E2824" t="s">
        <v>3795</v>
      </c>
      <c r="F2824" t="s">
        <v>3796</v>
      </c>
      <c r="G2824" t="s">
        <v>5680</v>
      </c>
      <c r="H2824" t="s">
        <v>3797</v>
      </c>
      <c r="I2824" s="110">
        <v>7683.12</v>
      </c>
      <c r="J2824" s="110">
        <v>200</v>
      </c>
      <c r="K2824" s="110">
        <v>595</v>
      </c>
      <c r="L2824" s="110">
        <v>325</v>
      </c>
      <c r="M2824" s="110">
        <v>0</v>
      </c>
      <c r="N2824" s="110">
        <v>250</v>
      </c>
    </row>
    <row r="2825" spans="1:14" x14ac:dyDescent="0.25">
      <c r="A2825">
        <v>440170</v>
      </c>
      <c r="B2825" t="s">
        <v>5536</v>
      </c>
      <c r="C2825">
        <v>30</v>
      </c>
      <c r="D2825" t="s">
        <v>501</v>
      </c>
      <c r="E2825" t="s">
        <v>3798</v>
      </c>
      <c r="F2825" t="s">
        <v>3799</v>
      </c>
      <c r="G2825" t="s">
        <v>5680</v>
      </c>
      <c r="H2825" t="s">
        <v>3800</v>
      </c>
      <c r="I2825" s="110">
        <v>0</v>
      </c>
      <c r="J2825" s="110">
        <v>0</v>
      </c>
      <c r="K2825" s="110">
        <v>60</v>
      </c>
      <c r="L2825" s="110">
        <v>0</v>
      </c>
      <c r="M2825" s="110">
        <v>40</v>
      </c>
      <c r="N2825" s="110">
        <v>0</v>
      </c>
    </row>
    <row r="2826" spans="1:14" x14ac:dyDescent="0.25">
      <c r="A2826">
        <v>440171</v>
      </c>
      <c r="B2826" t="s">
        <v>5536</v>
      </c>
      <c r="C2826">
        <v>30</v>
      </c>
      <c r="D2826" t="s">
        <v>3801</v>
      </c>
      <c r="E2826" t="s">
        <v>3802</v>
      </c>
      <c r="F2826" t="s">
        <v>3803</v>
      </c>
      <c r="G2826" t="s">
        <v>5680</v>
      </c>
      <c r="H2826" t="s">
        <v>271</v>
      </c>
      <c r="I2826" s="110">
        <v>0</v>
      </c>
      <c r="J2826" s="110">
        <v>0</v>
      </c>
      <c r="K2826" s="110">
        <v>150</v>
      </c>
      <c r="L2826" s="110">
        <v>122</v>
      </c>
      <c r="M2826" s="110">
        <v>0</v>
      </c>
      <c r="N2826" s="110">
        <v>0</v>
      </c>
    </row>
    <row r="2827" spans="1:14" x14ac:dyDescent="0.25">
      <c r="A2827">
        <v>440172</v>
      </c>
      <c r="B2827" t="s">
        <v>5536</v>
      </c>
      <c r="C2827">
        <v>30</v>
      </c>
      <c r="D2827" t="s">
        <v>501</v>
      </c>
      <c r="E2827" t="s">
        <v>9506</v>
      </c>
      <c r="F2827" t="s">
        <v>9507</v>
      </c>
      <c r="G2827" t="s">
        <v>5680</v>
      </c>
      <c r="H2827" t="s">
        <v>9508</v>
      </c>
      <c r="I2827" s="110">
        <v>0</v>
      </c>
      <c r="J2827" s="110">
        <v>0</v>
      </c>
      <c r="K2827" s="110">
        <v>0</v>
      </c>
      <c r="L2827" s="110">
        <v>0</v>
      </c>
      <c r="M2827" s="110">
        <v>0</v>
      </c>
      <c r="N2827" s="110">
        <v>0</v>
      </c>
    </row>
    <row r="2828" spans="1:14" x14ac:dyDescent="0.25">
      <c r="A2828">
        <v>440175</v>
      </c>
      <c r="B2828" t="s">
        <v>5536</v>
      </c>
      <c r="C2828">
        <v>30</v>
      </c>
      <c r="D2828" t="s">
        <v>728</v>
      </c>
      <c r="E2828" t="s">
        <v>9509</v>
      </c>
      <c r="F2828" t="s">
        <v>9510</v>
      </c>
      <c r="G2828" t="s">
        <v>5680</v>
      </c>
      <c r="H2828" t="s">
        <v>9511</v>
      </c>
      <c r="I2828" s="110">
        <v>0</v>
      </c>
      <c r="J2828" s="110">
        <v>0</v>
      </c>
      <c r="K2828" s="110">
        <v>0</v>
      </c>
      <c r="L2828" s="110">
        <v>0</v>
      </c>
      <c r="M2828" s="110">
        <v>0</v>
      </c>
      <c r="N2828" s="110">
        <v>0</v>
      </c>
    </row>
    <row r="2829" spans="1:14" x14ac:dyDescent="0.25">
      <c r="A2829">
        <v>50203</v>
      </c>
      <c r="B2829" t="s">
        <v>5534</v>
      </c>
      <c r="C2829">
        <v>27</v>
      </c>
      <c r="D2829" t="s">
        <v>1266</v>
      </c>
      <c r="E2829" t="s">
        <v>9512</v>
      </c>
      <c r="F2829" t="s">
        <v>3326</v>
      </c>
      <c r="G2829" t="s">
        <v>1921</v>
      </c>
      <c r="H2829" t="s">
        <v>9513</v>
      </c>
      <c r="I2829" s="110">
        <v>0</v>
      </c>
      <c r="J2829" s="110">
        <v>0</v>
      </c>
      <c r="K2829" s="110">
        <v>0</v>
      </c>
      <c r="L2829" s="110">
        <v>0</v>
      </c>
      <c r="M2829" s="110">
        <v>0</v>
      </c>
      <c r="N2829" s="110">
        <v>0</v>
      </c>
    </row>
    <row r="2830" spans="1:14" x14ac:dyDescent="0.25">
      <c r="A2830">
        <v>440178</v>
      </c>
      <c r="B2830" t="s">
        <v>5536</v>
      </c>
      <c r="C2830">
        <v>30</v>
      </c>
      <c r="D2830" t="s">
        <v>990</v>
      </c>
      <c r="E2830" t="s">
        <v>3804</v>
      </c>
      <c r="F2830" t="s">
        <v>3805</v>
      </c>
      <c r="G2830" t="s">
        <v>5680</v>
      </c>
      <c r="H2830" t="s">
        <v>3806</v>
      </c>
      <c r="I2830" s="110">
        <v>4949.6499999999996</v>
      </c>
      <c r="J2830" s="110">
        <v>0</v>
      </c>
      <c r="K2830" s="110">
        <v>442</v>
      </c>
      <c r="L2830" s="110">
        <v>697</v>
      </c>
      <c r="M2830" s="110">
        <v>263</v>
      </c>
      <c r="N2830" s="110">
        <v>245</v>
      </c>
    </row>
    <row r="2831" spans="1:14" x14ac:dyDescent="0.25">
      <c r="A2831">
        <v>440180</v>
      </c>
      <c r="B2831" t="s">
        <v>5536</v>
      </c>
      <c r="C2831">
        <v>30</v>
      </c>
      <c r="D2831" t="s">
        <v>501</v>
      </c>
      <c r="E2831" t="s">
        <v>3807</v>
      </c>
      <c r="F2831" t="s">
        <v>3805</v>
      </c>
      <c r="G2831" t="s">
        <v>5680</v>
      </c>
      <c r="H2831" t="s">
        <v>3808</v>
      </c>
      <c r="I2831" s="110">
        <v>0</v>
      </c>
      <c r="J2831" s="110">
        <v>0</v>
      </c>
      <c r="K2831" s="110">
        <v>0</v>
      </c>
      <c r="L2831" s="110">
        <v>0</v>
      </c>
      <c r="M2831" s="110">
        <v>15</v>
      </c>
      <c r="N2831" s="110">
        <v>170</v>
      </c>
    </row>
    <row r="2832" spans="1:14" x14ac:dyDescent="0.25">
      <c r="A2832">
        <v>440181</v>
      </c>
      <c r="B2832" t="s">
        <v>5536</v>
      </c>
      <c r="C2832">
        <v>30</v>
      </c>
      <c r="D2832" t="s">
        <v>9514</v>
      </c>
      <c r="E2832" t="s">
        <v>9515</v>
      </c>
      <c r="F2832" t="s">
        <v>3805</v>
      </c>
      <c r="G2832" t="s">
        <v>5680</v>
      </c>
      <c r="H2832" t="s">
        <v>9516</v>
      </c>
      <c r="I2832" s="110">
        <v>0</v>
      </c>
      <c r="J2832" s="110">
        <v>0</v>
      </c>
      <c r="K2832" s="110">
        <v>0</v>
      </c>
      <c r="L2832" s="110">
        <v>0</v>
      </c>
      <c r="M2832" s="110">
        <v>0</v>
      </c>
      <c r="N2832" s="110">
        <v>0</v>
      </c>
    </row>
    <row r="2833" spans="1:14" x14ac:dyDescent="0.25">
      <c r="A2833">
        <v>440183</v>
      </c>
      <c r="B2833" t="s">
        <v>5536</v>
      </c>
      <c r="C2833">
        <v>30</v>
      </c>
      <c r="D2833" t="s">
        <v>501</v>
      </c>
      <c r="E2833" t="s">
        <v>9517</v>
      </c>
      <c r="F2833" t="s">
        <v>3846</v>
      </c>
      <c r="G2833" t="s">
        <v>5680</v>
      </c>
      <c r="H2833" t="s">
        <v>9518</v>
      </c>
      <c r="I2833" s="110">
        <v>0</v>
      </c>
      <c r="J2833" s="110">
        <v>0</v>
      </c>
      <c r="K2833" s="110">
        <v>0</v>
      </c>
      <c r="L2833" s="110">
        <v>0</v>
      </c>
      <c r="M2833" s="110">
        <v>0</v>
      </c>
      <c r="N2833" s="110">
        <v>0</v>
      </c>
    </row>
    <row r="2834" spans="1:14" x14ac:dyDescent="0.25">
      <c r="A2834">
        <v>440184</v>
      </c>
      <c r="B2834" t="s">
        <v>5536</v>
      </c>
      <c r="C2834">
        <v>30</v>
      </c>
      <c r="D2834" t="s">
        <v>3809</v>
      </c>
      <c r="E2834" t="s">
        <v>3810</v>
      </c>
      <c r="F2834" t="s">
        <v>3811</v>
      </c>
      <c r="G2834" t="s">
        <v>5680</v>
      </c>
      <c r="H2834" t="s">
        <v>3812</v>
      </c>
      <c r="I2834" s="110">
        <v>600</v>
      </c>
      <c r="J2834" s="110">
        <v>0</v>
      </c>
      <c r="K2834" s="110">
        <v>193</v>
      </c>
      <c r="L2834" s="110">
        <v>495</v>
      </c>
      <c r="M2834" s="110">
        <v>0</v>
      </c>
      <c r="N2834" s="110">
        <v>20</v>
      </c>
    </row>
    <row r="2835" spans="1:14" x14ac:dyDescent="0.25">
      <c r="A2835">
        <v>440185</v>
      </c>
      <c r="B2835" t="s">
        <v>5536</v>
      </c>
      <c r="C2835">
        <v>30</v>
      </c>
      <c r="D2835" t="s">
        <v>501</v>
      </c>
      <c r="E2835" t="s">
        <v>9519</v>
      </c>
      <c r="F2835" t="s">
        <v>9520</v>
      </c>
      <c r="G2835" t="s">
        <v>5680</v>
      </c>
      <c r="H2835" t="s">
        <v>9521</v>
      </c>
      <c r="I2835" s="110">
        <v>0</v>
      </c>
      <c r="J2835" s="110">
        <v>0</v>
      </c>
      <c r="K2835" s="110">
        <v>0</v>
      </c>
      <c r="L2835" s="110">
        <v>0</v>
      </c>
      <c r="M2835" s="110">
        <v>0</v>
      </c>
      <c r="N2835" s="110">
        <v>0</v>
      </c>
    </row>
    <row r="2836" spans="1:14" x14ac:dyDescent="0.25">
      <c r="A2836">
        <v>440187</v>
      </c>
      <c r="B2836" t="s">
        <v>5536</v>
      </c>
      <c r="C2836">
        <v>30</v>
      </c>
      <c r="D2836" t="s">
        <v>501</v>
      </c>
      <c r="E2836" t="s">
        <v>3813</v>
      </c>
      <c r="F2836" t="s">
        <v>3814</v>
      </c>
      <c r="G2836" t="s">
        <v>5680</v>
      </c>
      <c r="H2836" t="s">
        <v>3815</v>
      </c>
      <c r="I2836" s="110">
        <v>406.98</v>
      </c>
      <c r="J2836" s="110">
        <v>0</v>
      </c>
      <c r="K2836" s="110">
        <v>55</v>
      </c>
      <c r="L2836" s="110">
        <v>22</v>
      </c>
      <c r="M2836" s="110">
        <v>0</v>
      </c>
      <c r="N2836" s="110">
        <v>0</v>
      </c>
    </row>
    <row r="2837" spans="1:14" x14ac:dyDescent="0.25">
      <c r="A2837">
        <v>440188</v>
      </c>
      <c r="B2837" t="s">
        <v>5536</v>
      </c>
      <c r="C2837">
        <v>30</v>
      </c>
      <c r="D2837" t="s">
        <v>9522</v>
      </c>
      <c r="E2837" t="s">
        <v>9523</v>
      </c>
      <c r="F2837" t="s">
        <v>3817</v>
      </c>
      <c r="G2837" t="s">
        <v>5680</v>
      </c>
      <c r="H2837" t="s">
        <v>9524</v>
      </c>
      <c r="I2837" s="110">
        <v>0</v>
      </c>
      <c r="J2837" s="110">
        <v>0</v>
      </c>
      <c r="K2837" s="110">
        <v>0</v>
      </c>
      <c r="L2837" s="110">
        <v>0</v>
      </c>
      <c r="M2837" s="110">
        <v>0</v>
      </c>
      <c r="N2837" s="110">
        <v>0</v>
      </c>
    </row>
    <row r="2838" spans="1:14" x14ac:dyDescent="0.25">
      <c r="A2838">
        <v>440189</v>
      </c>
      <c r="B2838" t="s">
        <v>5536</v>
      </c>
      <c r="C2838">
        <v>30</v>
      </c>
      <c r="D2838" t="s">
        <v>990</v>
      </c>
      <c r="E2838" t="s">
        <v>3816</v>
      </c>
      <c r="F2838" t="s">
        <v>3817</v>
      </c>
      <c r="G2838" t="s">
        <v>5680</v>
      </c>
      <c r="H2838" t="s">
        <v>3818</v>
      </c>
      <c r="I2838" s="110">
        <v>0</v>
      </c>
      <c r="J2838" s="110">
        <v>0</v>
      </c>
      <c r="K2838" s="110">
        <v>84</v>
      </c>
      <c r="L2838" s="110">
        <v>20</v>
      </c>
      <c r="M2838" s="110">
        <v>22</v>
      </c>
      <c r="N2838" s="110">
        <v>15</v>
      </c>
    </row>
    <row r="2839" spans="1:14" x14ac:dyDescent="0.25">
      <c r="A2839">
        <v>440190</v>
      </c>
      <c r="B2839" t="s">
        <v>5536</v>
      </c>
      <c r="C2839">
        <v>30</v>
      </c>
      <c r="D2839" t="s">
        <v>728</v>
      </c>
      <c r="E2839" t="s">
        <v>3819</v>
      </c>
      <c r="F2839" t="s">
        <v>3817</v>
      </c>
      <c r="G2839" t="s">
        <v>5680</v>
      </c>
      <c r="H2839" t="s">
        <v>3820</v>
      </c>
      <c r="I2839" s="110">
        <v>0</v>
      </c>
      <c r="J2839" s="110">
        <v>0</v>
      </c>
      <c r="K2839" s="110">
        <v>192</v>
      </c>
      <c r="L2839" s="110">
        <v>0</v>
      </c>
      <c r="M2839" s="110">
        <v>0</v>
      </c>
      <c r="N2839" s="110">
        <v>170</v>
      </c>
    </row>
    <row r="2840" spans="1:14" x14ac:dyDescent="0.25">
      <c r="A2840">
        <v>440191</v>
      </c>
      <c r="B2840" t="s">
        <v>5536</v>
      </c>
      <c r="C2840">
        <v>30</v>
      </c>
      <c r="D2840" t="s">
        <v>740</v>
      </c>
      <c r="E2840" t="s">
        <v>3821</v>
      </c>
      <c r="F2840" t="s">
        <v>3817</v>
      </c>
      <c r="G2840" t="s">
        <v>5680</v>
      </c>
      <c r="H2840" t="s">
        <v>3822</v>
      </c>
      <c r="I2840" s="110">
        <v>200</v>
      </c>
      <c r="J2840" s="110">
        <v>270</v>
      </c>
      <c r="K2840" s="110">
        <v>58.7</v>
      </c>
      <c r="L2840" s="110">
        <v>45</v>
      </c>
      <c r="M2840" s="110">
        <v>78.67</v>
      </c>
      <c r="N2840" s="110">
        <v>0</v>
      </c>
    </row>
    <row r="2841" spans="1:14" x14ac:dyDescent="0.25">
      <c r="A2841">
        <v>440192</v>
      </c>
      <c r="B2841" t="s">
        <v>5536</v>
      </c>
      <c r="C2841">
        <v>30</v>
      </c>
      <c r="D2841" t="s">
        <v>501</v>
      </c>
      <c r="E2841" t="s">
        <v>3823</v>
      </c>
      <c r="F2841" t="s">
        <v>3817</v>
      </c>
      <c r="G2841" t="s">
        <v>5680</v>
      </c>
      <c r="H2841" t="s">
        <v>3824</v>
      </c>
      <c r="I2841" s="110">
        <v>3400</v>
      </c>
      <c r="J2841" s="110">
        <v>0</v>
      </c>
      <c r="K2841" s="110">
        <v>632</v>
      </c>
      <c r="L2841" s="110">
        <v>362</v>
      </c>
      <c r="M2841" s="110">
        <v>100</v>
      </c>
      <c r="N2841" s="110">
        <v>148</v>
      </c>
    </row>
    <row r="2842" spans="1:14" x14ac:dyDescent="0.25">
      <c r="A2842">
        <v>440194</v>
      </c>
      <c r="B2842" t="s">
        <v>5536</v>
      </c>
      <c r="C2842">
        <v>30</v>
      </c>
      <c r="D2842" t="s">
        <v>3825</v>
      </c>
      <c r="E2842" t="s">
        <v>3826</v>
      </c>
      <c r="F2842" t="s">
        <v>3827</v>
      </c>
      <c r="G2842" t="s">
        <v>5680</v>
      </c>
      <c r="H2842" t="s">
        <v>3828</v>
      </c>
      <c r="I2842" s="110">
        <v>0</v>
      </c>
      <c r="J2842" s="110">
        <v>0</v>
      </c>
      <c r="K2842" s="110">
        <v>0</v>
      </c>
      <c r="L2842" s="110">
        <v>561</v>
      </c>
      <c r="M2842" s="110">
        <v>0</v>
      </c>
      <c r="N2842" s="110">
        <v>0</v>
      </c>
    </row>
    <row r="2843" spans="1:14" x14ac:dyDescent="0.25">
      <c r="A2843">
        <v>440197</v>
      </c>
      <c r="B2843" t="s">
        <v>5536</v>
      </c>
      <c r="C2843">
        <v>30</v>
      </c>
      <c r="D2843" t="s">
        <v>3829</v>
      </c>
      <c r="E2843" t="s">
        <v>3830</v>
      </c>
      <c r="F2843" t="s">
        <v>3831</v>
      </c>
      <c r="G2843" t="s">
        <v>5680</v>
      </c>
      <c r="H2843" t="s">
        <v>3832</v>
      </c>
      <c r="I2843" s="110">
        <v>0</v>
      </c>
      <c r="J2843" s="110">
        <v>173.08</v>
      </c>
      <c r="K2843" s="110">
        <v>509</v>
      </c>
      <c r="L2843" s="110">
        <v>340.3</v>
      </c>
      <c r="M2843" s="110">
        <v>220</v>
      </c>
      <c r="N2843" s="110">
        <v>205</v>
      </c>
    </row>
    <row r="2844" spans="1:14" x14ac:dyDescent="0.25">
      <c r="A2844">
        <v>440198</v>
      </c>
      <c r="B2844" t="s">
        <v>5536</v>
      </c>
      <c r="C2844">
        <v>30</v>
      </c>
      <c r="D2844" t="s">
        <v>3833</v>
      </c>
      <c r="E2844" t="s">
        <v>3834</v>
      </c>
      <c r="F2844" t="s">
        <v>3827</v>
      </c>
      <c r="G2844" t="s">
        <v>5680</v>
      </c>
      <c r="H2844" t="s">
        <v>3835</v>
      </c>
      <c r="I2844" s="110">
        <v>5875</v>
      </c>
      <c r="J2844" s="110">
        <v>0</v>
      </c>
      <c r="K2844" s="110">
        <v>602</v>
      </c>
      <c r="L2844" s="110">
        <v>552</v>
      </c>
      <c r="M2844" s="110">
        <v>200</v>
      </c>
      <c r="N2844" s="110">
        <v>107</v>
      </c>
    </row>
    <row r="2845" spans="1:14" x14ac:dyDescent="0.25">
      <c r="A2845">
        <v>440199</v>
      </c>
      <c r="B2845" t="s">
        <v>5536</v>
      </c>
      <c r="C2845">
        <v>30</v>
      </c>
      <c r="D2845" t="s">
        <v>3836</v>
      </c>
      <c r="E2845" t="s">
        <v>3837</v>
      </c>
      <c r="F2845" t="s">
        <v>3838</v>
      </c>
      <c r="G2845" t="s">
        <v>5680</v>
      </c>
      <c r="H2845" t="s">
        <v>3839</v>
      </c>
      <c r="I2845" s="110">
        <v>892.9</v>
      </c>
      <c r="J2845" s="110">
        <v>0</v>
      </c>
      <c r="K2845" s="110">
        <v>0</v>
      </c>
      <c r="L2845" s="110">
        <v>20</v>
      </c>
      <c r="M2845" s="110">
        <v>0</v>
      </c>
      <c r="N2845" s="110">
        <v>0</v>
      </c>
    </row>
    <row r="2846" spans="1:14" x14ac:dyDescent="0.25">
      <c r="A2846">
        <v>440202</v>
      </c>
      <c r="B2846" t="s">
        <v>5536</v>
      </c>
      <c r="C2846">
        <v>30</v>
      </c>
      <c r="D2846" t="s">
        <v>514</v>
      </c>
      <c r="E2846" t="s">
        <v>9525</v>
      </c>
      <c r="F2846" t="s">
        <v>3827</v>
      </c>
      <c r="G2846" t="s">
        <v>5680</v>
      </c>
      <c r="H2846" t="s">
        <v>9526</v>
      </c>
      <c r="I2846" s="110">
        <v>0</v>
      </c>
      <c r="J2846" s="110">
        <v>0</v>
      </c>
      <c r="K2846" s="110">
        <v>0</v>
      </c>
      <c r="L2846" s="110">
        <v>0</v>
      </c>
      <c r="M2846" s="110">
        <v>0</v>
      </c>
      <c r="N2846" s="110">
        <v>0</v>
      </c>
    </row>
    <row r="2847" spans="1:14" x14ac:dyDescent="0.25">
      <c r="A2847">
        <v>440203</v>
      </c>
      <c r="B2847" t="s">
        <v>5536</v>
      </c>
      <c r="C2847">
        <v>30</v>
      </c>
      <c r="D2847" t="s">
        <v>3840</v>
      </c>
      <c r="E2847" t="s">
        <v>3841</v>
      </c>
      <c r="F2847" t="s">
        <v>3827</v>
      </c>
      <c r="G2847" t="s">
        <v>5680</v>
      </c>
      <c r="H2847" t="s">
        <v>3842</v>
      </c>
      <c r="I2847" s="110">
        <v>9820</v>
      </c>
      <c r="J2847" s="110">
        <v>1000</v>
      </c>
      <c r="K2847" s="110">
        <v>1620</v>
      </c>
      <c r="L2847" s="110">
        <v>2030</v>
      </c>
      <c r="M2847" s="110">
        <v>1335</v>
      </c>
      <c r="N2847" s="110">
        <v>1656</v>
      </c>
    </row>
    <row r="2848" spans="1:14" x14ac:dyDescent="0.25">
      <c r="A2848">
        <v>440204</v>
      </c>
      <c r="B2848" t="s">
        <v>5536</v>
      </c>
      <c r="C2848">
        <v>30</v>
      </c>
      <c r="D2848" t="s">
        <v>2645</v>
      </c>
      <c r="E2848" t="s">
        <v>3843</v>
      </c>
      <c r="F2848" t="s">
        <v>3817</v>
      </c>
      <c r="G2848" t="s">
        <v>5680</v>
      </c>
      <c r="H2848" t="s">
        <v>266</v>
      </c>
      <c r="I2848" s="110">
        <v>93750</v>
      </c>
      <c r="J2848" s="110">
        <v>0</v>
      </c>
      <c r="K2848" s="110">
        <v>1626</v>
      </c>
      <c r="L2848" s="110">
        <v>820</v>
      </c>
      <c r="M2848" s="110">
        <v>969</v>
      </c>
      <c r="N2848" s="110">
        <v>808</v>
      </c>
    </row>
    <row r="2849" spans="1:14" x14ac:dyDescent="0.25">
      <c r="A2849">
        <v>440205</v>
      </c>
      <c r="B2849" t="s">
        <v>5536</v>
      </c>
      <c r="C2849">
        <v>30</v>
      </c>
      <c r="D2849" t="s">
        <v>501</v>
      </c>
      <c r="E2849" t="s">
        <v>9527</v>
      </c>
      <c r="F2849" t="s">
        <v>9528</v>
      </c>
      <c r="G2849" t="s">
        <v>5680</v>
      </c>
      <c r="H2849" t="s">
        <v>9529</v>
      </c>
      <c r="I2849" s="110">
        <v>0</v>
      </c>
      <c r="J2849" s="110">
        <v>0</v>
      </c>
      <c r="K2849" s="110">
        <v>0</v>
      </c>
      <c r="L2849" s="110">
        <v>0</v>
      </c>
      <c r="M2849" s="110">
        <v>0</v>
      </c>
      <c r="N2849" s="110">
        <v>0</v>
      </c>
    </row>
    <row r="2850" spans="1:14" x14ac:dyDescent="0.25">
      <c r="A2850">
        <v>440206</v>
      </c>
      <c r="B2850" t="s">
        <v>5536</v>
      </c>
      <c r="C2850">
        <v>30</v>
      </c>
      <c r="D2850" t="s">
        <v>728</v>
      </c>
      <c r="E2850" t="s">
        <v>9530</v>
      </c>
      <c r="F2850" t="s">
        <v>9531</v>
      </c>
      <c r="G2850" t="s">
        <v>5680</v>
      </c>
      <c r="H2850" t="s">
        <v>9532</v>
      </c>
      <c r="I2850" s="110">
        <v>0</v>
      </c>
      <c r="J2850" s="110">
        <v>0</v>
      </c>
      <c r="K2850" s="110">
        <v>0</v>
      </c>
      <c r="L2850" s="110">
        <v>0</v>
      </c>
      <c r="M2850" s="110">
        <v>0</v>
      </c>
      <c r="N2850" s="110">
        <v>0</v>
      </c>
    </row>
    <row r="2851" spans="1:14" x14ac:dyDescent="0.25">
      <c r="A2851">
        <v>440207</v>
      </c>
      <c r="B2851" t="s">
        <v>5536</v>
      </c>
      <c r="C2851">
        <v>30</v>
      </c>
      <c r="D2851" t="s">
        <v>501</v>
      </c>
      <c r="E2851" t="s">
        <v>9533</v>
      </c>
      <c r="F2851" t="s">
        <v>9534</v>
      </c>
      <c r="G2851" t="s">
        <v>5680</v>
      </c>
      <c r="H2851" t="s">
        <v>9535</v>
      </c>
      <c r="I2851" s="110">
        <v>0</v>
      </c>
      <c r="J2851" s="110">
        <v>0</v>
      </c>
      <c r="K2851" s="110">
        <v>0</v>
      </c>
      <c r="L2851" s="110">
        <v>0</v>
      </c>
      <c r="M2851" s="110">
        <v>0</v>
      </c>
      <c r="N2851" s="110">
        <v>0</v>
      </c>
    </row>
    <row r="2852" spans="1:14" x14ac:dyDescent="0.25">
      <c r="A2852">
        <v>440208</v>
      </c>
      <c r="B2852" t="s">
        <v>5536</v>
      </c>
      <c r="C2852">
        <v>30</v>
      </c>
      <c r="D2852" t="s">
        <v>501</v>
      </c>
      <c r="E2852" t="s">
        <v>9536</v>
      </c>
      <c r="F2852" t="s">
        <v>2209</v>
      </c>
      <c r="G2852" t="s">
        <v>5680</v>
      </c>
      <c r="H2852" t="s">
        <v>9537</v>
      </c>
      <c r="I2852" s="110">
        <v>0</v>
      </c>
      <c r="J2852" s="110">
        <v>0</v>
      </c>
      <c r="K2852" s="110">
        <v>0</v>
      </c>
      <c r="L2852" s="110">
        <v>0</v>
      </c>
      <c r="M2852" s="110">
        <v>0</v>
      </c>
      <c r="N2852" s="110">
        <v>0</v>
      </c>
    </row>
    <row r="2853" spans="1:14" x14ac:dyDescent="0.25">
      <c r="A2853">
        <v>440210</v>
      </c>
      <c r="B2853" t="s">
        <v>5536</v>
      </c>
      <c r="C2853">
        <v>30</v>
      </c>
      <c r="D2853" t="s">
        <v>728</v>
      </c>
      <c r="E2853" t="s">
        <v>9538</v>
      </c>
      <c r="F2853" t="s">
        <v>9539</v>
      </c>
      <c r="G2853" t="s">
        <v>5680</v>
      </c>
      <c r="H2853" t="s">
        <v>9540</v>
      </c>
      <c r="I2853" s="110">
        <v>0</v>
      </c>
      <c r="J2853" s="110">
        <v>0</v>
      </c>
      <c r="K2853" s="110">
        <v>0</v>
      </c>
      <c r="L2853" s="110">
        <v>0</v>
      </c>
      <c r="M2853" s="110">
        <v>0</v>
      </c>
      <c r="N2853" s="110">
        <v>0</v>
      </c>
    </row>
    <row r="2854" spans="1:14" x14ac:dyDescent="0.25">
      <c r="A2854">
        <v>50232</v>
      </c>
      <c r="B2854" t="s">
        <v>5534</v>
      </c>
      <c r="C2854">
        <v>27</v>
      </c>
      <c r="D2854" t="s">
        <v>9541</v>
      </c>
      <c r="E2854" t="s">
        <v>9542</v>
      </c>
      <c r="F2854" t="s">
        <v>3313</v>
      </c>
      <c r="G2854" t="s">
        <v>1921</v>
      </c>
      <c r="H2854" t="s">
        <v>9543</v>
      </c>
      <c r="I2854" s="110">
        <v>0</v>
      </c>
      <c r="J2854" s="110">
        <v>0</v>
      </c>
      <c r="K2854" s="110">
        <v>0</v>
      </c>
      <c r="L2854" s="110">
        <v>0</v>
      </c>
      <c r="M2854" s="110">
        <v>0</v>
      </c>
      <c r="N2854" s="110">
        <v>0</v>
      </c>
    </row>
    <row r="2855" spans="1:14" x14ac:dyDescent="0.25">
      <c r="A2855">
        <v>440213</v>
      </c>
      <c r="B2855" t="s">
        <v>5536</v>
      </c>
      <c r="C2855">
        <v>30</v>
      </c>
      <c r="D2855" t="s">
        <v>501</v>
      </c>
      <c r="E2855" t="s">
        <v>9544</v>
      </c>
      <c r="F2855" t="s">
        <v>3846</v>
      </c>
      <c r="G2855" t="s">
        <v>5680</v>
      </c>
      <c r="H2855" t="s">
        <v>9545</v>
      </c>
      <c r="I2855" s="110">
        <v>0</v>
      </c>
      <c r="J2855" s="110">
        <v>0</v>
      </c>
      <c r="K2855" s="110">
        <v>0</v>
      </c>
      <c r="L2855" s="110">
        <v>0</v>
      </c>
      <c r="M2855" s="110">
        <v>0</v>
      </c>
      <c r="N2855" s="110">
        <v>0</v>
      </c>
    </row>
    <row r="2856" spans="1:14" x14ac:dyDescent="0.25">
      <c r="A2856">
        <v>440214</v>
      </c>
      <c r="B2856" t="s">
        <v>5536</v>
      </c>
      <c r="C2856">
        <v>30</v>
      </c>
      <c r="D2856" t="s">
        <v>3844</v>
      </c>
      <c r="E2856" t="s">
        <v>3845</v>
      </c>
      <c r="F2856" t="s">
        <v>3846</v>
      </c>
      <c r="G2856" t="s">
        <v>5680</v>
      </c>
      <c r="H2856" t="s">
        <v>3847</v>
      </c>
      <c r="I2856" s="110">
        <v>933.5</v>
      </c>
      <c r="J2856" s="110">
        <v>0</v>
      </c>
      <c r="K2856" s="110">
        <v>0</v>
      </c>
      <c r="L2856" s="110">
        <v>0</v>
      </c>
      <c r="M2856" s="110">
        <v>0</v>
      </c>
      <c r="N2856" s="110">
        <v>0</v>
      </c>
    </row>
    <row r="2857" spans="1:14" x14ac:dyDescent="0.25">
      <c r="A2857">
        <v>440219</v>
      </c>
      <c r="B2857" t="s">
        <v>5536</v>
      </c>
      <c r="C2857">
        <v>30</v>
      </c>
      <c r="D2857" t="s">
        <v>501</v>
      </c>
      <c r="E2857" t="s">
        <v>3848</v>
      </c>
      <c r="F2857" t="s">
        <v>3849</v>
      </c>
      <c r="G2857" t="s">
        <v>5680</v>
      </c>
      <c r="H2857" t="s">
        <v>3850</v>
      </c>
      <c r="I2857" s="110">
        <v>0</v>
      </c>
      <c r="J2857" s="110">
        <v>0</v>
      </c>
      <c r="K2857" s="110">
        <v>160</v>
      </c>
      <c r="L2857" s="110">
        <v>200</v>
      </c>
      <c r="M2857" s="110">
        <v>0</v>
      </c>
      <c r="N2857" s="110">
        <v>200</v>
      </c>
    </row>
    <row r="2858" spans="1:14" x14ac:dyDescent="0.25">
      <c r="A2858">
        <v>440223</v>
      </c>
      <c r="B2858" t="s">
        <v>5536</v>
      </c>
      <c r="C2858">
        <v>30</v>
      </c>
      <c r="D2858" t="s">
        <v>501</v>
      </c>
      <c r="E2858" t="s">
        <v>3851</v>
      </c>
      <c r="F2858" t="s">
        <v>3852</v>
      </c>
      <c r="G2858" t="s">
        <v>5680</v>
      </c>
      <c r="H2858" t="s">
        <v>3853</v>
      </c>
      <c r="I2858" s="110">
        <v>7450</v>
      </c>
      <c r="J2858" s="110">
        <v>301</v>
      </c>
      <c r="K2858" s="110">
        <v>590</v>
      </c>
      <c r="L2858" s="110">
        <v>195</v>
      </c>
      <c r="M2858" s="110">
        <v>0</v>
      </c>
      <c r="N2858" s="110">
        <v>300</v>
      </c>
    </row>
    <row r="2859" spans="1:14" x14ac:dyDescent="0.25">
      <c r="A2859">
        <v>440225</v>
      </c>
      <c r="B2859" t="s">
        <v>5536</v>
      </c>
      <c r="C2859">
        <v>30</v>
      </c>
      <c r="D2859" t="s">
        <v>501</v>
      </c>
      <c r="E2859" t="s">
        <v>9546</v>
      </c>
      <c r="F2859" t="s">
        <v>9547</v>
      </c>
      <c r="G2859" t="s">
        <v>5680</v>
      </c>
      <c r="H2859" t="s">
        <v>9548</v>
      </c>
      <c r="I2859" s="110">
        <v>0</v>
      </c>
      <c r="J2859" s="110">
        <v>0</v>
      </c>
      <c r="K2859" s="110">
        <v>0</v>
      </c>
      <c r="L2859" s="110">
        <v>0</v>
      </c>
      <c r="M2859" s="110">
        <v>0</v>
      </c>
      <c r="N2859" s="110">
        <v>0</v>
      </c>
    </row>
    <row r="2860" spans="1:14" x14ac:dyDescent="0.25">
      <c r="A2860">
        <v>440227</v>
      </c>
      <c r="B2860" t="s">
        <v>5536</v>
      </c>
      <c r="C2860">
        <v>30</v>
      </c>
      <c r="D2860" t="s">
        <v>9549</v>
      </c>
      <c r="E2860" t="s">
        <v>9550</v>
      </c>
      <c r="F2860" t="s">
        <v>9551</v>
      </c>
      <c r="G2860" t="s">
        <v>5680</v>
      </c>
      <c r="H2860" t="s">
        <v>9552</v>
      </c>
      <c r="I2860" s="110">
        <v>0</v>
      </c>
      <c r="J2860" s="110">
        <v>0</v>
      </c>
      <c r="K2860" s="110">
        <v>0</v>
      </c>
      <c r="L2860" s="110">
        <v>0</v>
      </c>
      <c r="M2860" s="110">
        <v>0</v>
      </c>
      <c r="N2860" s="110">
        <v>0</v>
      </c>
    </row>
    <row r="2861" spans="1:14" x14ac:dyDescent="0.25">
      <c r="A2861">
        <v>440228</v>
      </c>
      <c r="B2861" t="s">
        <v>5536</v>
      </c>
      <c r="C2861">
        <v>30</v>
      </c>
      <c r="D2861" t="s">
        <v>9456</v>
      </c>
      <c r="E2861" t="s">
        <v>9553</v>
      </c>
      <c r="F2861" t="s">
        <v>548</v>
      </c>
      <c r="G2861" t="s">
        <v>5680</v>
      </c>
      <c r="H2861" t="s">
        <v>9554</v>
      </c>
      <c r="I2861" s="110">
        <v>0</v>
      </c>
      <c r="J2861" s="110">
        <v>0</v>
      </c>
      <c r="K2861" s="110">
        <v>0</v>
      </c>
      <c r="L2861" s="110">
        <v>0</v>
      </c>
      <c r="M2861" s="110">
        <v>0</v>
      </c>
      <c r="N2861" s="110">
        <v>0</v>
      </c>
    </row>
    <row r="2862" spans="1:14" x14ac:dyDescent="0.25">
      <c r="A2862">
        <v>440229</v>
      </c>
      <c r="B2862" t="s">
        <v>5536</v>
      </c>
      <c r="C2862">
        <v>30</v>
      </c>
      <c r="D2862" t="s">
        <v>728</v>
      </c>
      <c r="E2862" t="s">
        <v>3854</v>
      </c>
      <c r="F2862" t="s">
        <v>548</v>
      </c>
      <c r="G2862" t="s">
        <v>5680</v>
      </c>
      <c r="H2862" t="s">
        <v>3855</v>
      </c>
      <c r="I2862" s="110">
        <v>0</v>
      </c>
      <c r="J2862" s="110">
        <v>0</v>
      </c>
      <c r="K2862" s="110">
        <v>285</v>
      </c>
      <c r="L2862" s="110">
        <v>165</v>
      </c>
      <c r="M2862" s="110">
        <v>0</v>
      </c>
      <c r="N2862" s="110">
        <v>20</v>
      </c>
    </row>
    <row r="2863" spans="1:14" x14ac:dyDescent="0.25">
      <c r="A2863">
        <v>440230</v>
      </c>
      <c r="B2863" t="s">
        <v>5536</v>
      </c>
      <c r="C2863">
        <v>30</v>
      </c>
      <c r="D2863" t="s">
        <v>9555</v>
      </c>
      <c r="E2863" t="s">
        <v>9556</v>
      </c>
      <c r="F2863" t="s">
        <v>548</v>
      </c>
      <c r="G2863" t="s">
        <v>5680</v>
      </c>
      <c r="H2863" t="s">
        <v>9557</v>
      </c>
      <c r="I2863" s="110">
        <v>0</v>
      </c>
      <c r="J2863" s="110">
        <v>0</v>
      </c>
      <c r="K2863" s="110">
        <v>0</v>
      </c>
      <c r="L2863" s="110">
        <v>0</v>
      </c>
      <c r="M2863" s="110">
        <v>0</v>
      </c>
      <c r="N2863" s="110">
        <v>0</v>
      </c>
    </row>
    <row r="2864" spans="1:14" x14ac:dyDescent="0.25">
      <c r="A2864">
        <v>440231</v>
      </c>
      <c r="B2864" t="s">
        <v>5536</v>
      </c>
      <c r="C2864">
        <v>30</v>
      </c>
      <c r="D2864" t="s">
        <v>734</v>
      </c>
      <c r="E2864" t="s">
        <v>9558</v>
      </c>
      <c r="F2864" t="s">
        <v>548</v>
      </c>
      <c r="G2864" t="s">
        <v>5680</v>
      </c>
      <c r="H2864" t="s">
        <v>9559</v>
      </c>
      <c r="I2864" s="110">
        <v>0</v>
      </c>
      <c r="J2864" s="110">
        <v>0</v>
      </c>
      <c r="K2864" s="110">
        <v>0</v>
      </c>
      <c r="L2864" s="110">
        <v>0</v>
      </c>
      <c r="M2864" s="110">
        <v>0</v>
      </c>
      <c r="N2864" s="110">
        <v>0</v>
      </c>
    </row>
    <row r="2865" spans="1:14" x14ac:dyDescent="0.25">
      <c r="A2865">
        <v>440232</v>
      </c>
      <c r="B2865" t="s">
        <v>5536</v>
      </c>
      <c r="C2865">
        <v>30</v>
      </c>
      <c r="D2865" t="s">
        <v>501</v>
      </c>
      <c r="E2865" t="s">
        <v>9560</v>
      </c>
      <c r="F2865" t="s">
        <v>9561</v>
      </c>
      <c r="G2865" t="s">
        <v>5680</v>
      </c>
      <c r="H2865" t="s">
        <v>9562</v>
      </c>
      <c r="I2865" s="110">
        <v>0</v>
      </c>
      <c r="J2865" s="110">
        <v>0</v>
      </c>
      <c r="K2865" s="110">
        <v>0</v>
      </c>
      <c r="L2865" s="110">
        <v>0</v>
      </c>
      <c r="M2865" s="110">
        <v>0</v>
      </c>
      <c r="N2865" s="110">
        <v>0</v>
      </c>
    </row>
    <row r="2866" spans="1:14" x14ac:dyDescent="0.25">
      <c r="A2866">
        <v>440234</v>
      </c>
      <c r="B2866" t="s">
        <v>5536</v>
      </c>
      <c r="C2866">
        <v>30</v>
      </c>
      <c r="D2866" t="s">
        <v>501</v>
      </c>
      <c r="E2866" t="s">
        <v>9563</v>
      </c>
      <c r="F2866" t="s">
        <v>9564</v>
      </c>
      <c r="G2866" t="s">
        <v>5680</v>
      </c>
      <c r="H2866" t="s">
        <v>9565</v>
      </c>
      <c r="I2866" s="110">
        <v>0</v>
      </c>
      <c r="J2866" s="110">
        <v>0</v>
      </c>
      <c r="K2866" s="110">
        <v>0</v>
      </c>
      <c r="L2866" s="110">
        <v>0</v>
      </c>
      <c r="M2866" s="110">
        <v>0</v>
      </c>
      <c r="N2866" s="110">
        <v>0</v>
      </c>
    </row>
    <row r="2867" spans="1:14" x14ac:dyDescent="0.25">
      <c r="A2867">
        <v>440235</v>
      </c>
      <c r="B2867" t="s">
        <v>5536</v>
      </c>
      <c r="C2867">
        <v>30</v>
      </c>
      <c r="D2867" t="s">
        <v>9566</v>
      </c>
      <c r="E2867" t="s">
        <v>9567</v>
      </c>
      <c r="F2867" t="s">
        <v>9564</v>
      </c>
      <c r="G2867" t="s">
        <v>5680</v>
      </c>
      <c r="H2867" t="s">
        <v>9568</v>
      </c>
      <c r="I2867" s="110">
        <v>0</v>
      </c>
      <c r="J2867" s="110">
        <v>0</v>
      </c>
      <c r="K2867" s="110">
        <v>0</v>
      </c>
      <c r="L2867" s="110">
        <v>0</v>
      </c>
      <c r="M2867" s="110">
        <v>0</v>
      </c>
      <c r="N2867" s="110">
        <v>0</v>
      </c>
    </row>
    <row r="2868" spans="1:14" x14ac:dyDescent="0.25">
      <c r="A2868">
        <v>440236</v>
      </c>
      <c r="B2868" t="s">
        <v>5536</v>
      </c>
      <c r="C2868">
        <v>30</v>
      </c>
      <c r="D2868" t="s">
        <v>9569</v>
      </c>
      <c r="E2868" t="s">
        <v>4501</v>
      </c>
      <c r="F2868" t="s">
        <v>9570</v>
      </c>
      <c r="G2868" t="s">
        <v>5680</v>
      </c>
      <c r="H2868" t="s">
        <v>9571</v>
      </c>
      <c r="I2868" s="110">
        <v>0</v>
      </c>
      <c r="J2868" s="110">
        <v>0</v>
      </c>
      <c r="K2868" s="110">
        <v>0</v>
      </c>
      <c r="L2868" s="110">
        <v>0</v>
      </c>
      <c r="M2868" s="110">
        <v>0</v>
      </c>
      <c r="N2868" s="110">
        <v>0</v>
      </c>
    </row>
    <row r="2869" spans="1:14" x14ac:dyDescent="0.25">
      <c r="A2869">
        <v>440237</v>
      </c>
      <c r="B2869" t="s">
        <v>5536</v>
      </c>
      <c r="C2869">
        <v>30</v>
      </c>
      <c r="D2869" t="s">
        <v>501</v>
      </c>
      <c r="E2869" t="s">
        <v>3856</v>
      </c>
      <c r="F2869" t="s">
        <v>1599</v>
      </c>
      <c r="G2869" t="s">
        <v>5680</v>
      </c>
      <c r="H2869" t="s">
        <v>3857</v>
      </c>
      <c r="I2869" s="110">
        <v>200</v>
      </c>
      <c r="J2869" s="110">
        <v>0</v>
      </c>
      <c r="K2869" s="110">
        <v>25</v>
      </c>
      <c r="L2869" s="110">
        <v>0</v>
      </c>
      <c r="M2869" s="110">
        <v>0</v>
      </c>
      <c r="N2869" s="110">
        <v>0</v>
      </c>
    </row>
    <row r="2870" spans="1:14" x14ac:dyDescent="0.25">
      <c r="A2870">
        <v>50252</v>
      </c>
      <c r="B2870" t="s">
        <v>5534</v>
      </c>
      <c r="C2870">
        <v>27</v>
      </c>
      <c r="D2870" t="s">
        <v>9572</v>
      </c>
      <c r="E2870" t="s">
        <v>3279</v>
      </c>
      <c r="F2870" t="s">
        <v>3280</v>
      </c>
      <c r="G2870" t="s">
        <v>1921</v>
      </c>
      <c r="H2870" t="s">
        <v>3281</v>
      </c>
      <c r="I2870" s="110">
        <v>0</v>
      </c>
      <c r="J2870" s="110">
        <v>0</v>
      </c>
      <c r="K2870" s="110">
        <v>0</v>
      </c>
      <c r="L2870" s="110">
        <v>0</v>
      </c>
      <c r="M2870" s="110">
        <v>0</v>
      </c>
      <c r="N2870" s="110">
        <v>0</v>
      </c>
    </row>
    <row r="2871" spans="1:14" x14ac:dyDescent="0.25">
      <c r="A2871">
        <v>440239</v>
      </c>
      <c r="B2871" t="s">
        <v>5536</v>
      </c>
      <c r="C2871">
        <v>30</v>
      </c>
      <c r="D2871" t="s">
        <v>501</v>
      </c>
      <c r="E2871" t="s">
        <v>9573</v>
      </c>
      <c r="F2871" t="s">
        <v>9574</v>
      </c>
      <c r="G2871" t="s">
        <v>5680</v>
      </c>
      <c r="H2871" t="s">
        <v>9575</v>
      </c>
      <c r="I2871" s="110">
        <v>0</v>
      </c>
      <c r="J2871" s="110">
        <v>0</v>
      </c>
      <c r="K2871" s="110">
        <v>0</v>
      </c>
      <c r="L2871" s="110">
        <v>0</v>
      </c>
      <c r="M2871" s="110">
        <v>0</v>
      </c>
      <c r="N2871" s="110">
        <v>0</v>
      </c>
    </row>
    <row r="2872" spans="1:14" x14ac:dyDescent="0.25">
      <c r="A2872">
        <v>440241</v>
      </c>
      <c r="B2872" t="s">
        <v>5536</v>
      </c>
      <c r="C2872">
        <v>30</v>
      </c>
      <c r="D2872" t="s">
        <v>728</v>
      </c>
      <c r="E2872" t="s">
        <v>9576</v>
      </c>
      <c r="F2872" t="s">
        <v>6281</v>
      </c>
      <c r="G2872" t="s">
        <v>5680</v>
      </c>
      <c r="H2872" t="s">
        <v>9577</v>
      </c>
      <c r="I2872" s="110">
        <v>0</v>
      </c>
      <c r="J2872" s="110">
        <v>0</v>
      </c>
      <c r="K2872" s="110">
        <v>0</v>
      </c>
      <c r="L2872" s="110">
        <v>0</v>
      </c>
      <c r="M2872" s="110">
        <v>0</v>
      </c>
      <c r="N2872" s="110">
        <v>0</v>
      </c>
    </row>
    <row r="2873" spans="1:14" x14ac:dyDescent="0.25">
      <c r="A2873">
        <v>440244</v>
      </c>
      <c r="B2873" t="s">
        <v>5536</v>
      </c>
      <c r="C2873">
        <v>30</v>
      </c>
      <c r="D2873" t="s">
        <v>501</v>
      </c>
      <c r="E2873" t="s">
        <v>9578</v>
      </c>
      <c r="F2873" t="s">
        <v>9579</v>
      </c>
      <c r="G2873" t="s">
        <v>5680</v>
      </c>
      <c r="H2873" t="s">
        <v>9580</v>
      </c>
      <c r="I2873" s="110">
        <v>0</v>
      </c>
      <c r="J2873" s="110">
        <v>0</v>
      </c>
      <c r="K2873" s="110">
        <v>0</v>
      </c>
      <c r="L2873" s="110">
        <v>0</v>
      </c>
      <c r="M2873" s="110">
        <v>0</v>
      </c>
      <c r="N2873" s="110">
        <v>0</v>
      </c>
    </row>
    <row r="2874" spans="1:14" x14ac:dyDescent="0.25">
      <c r="A2874">
        <v>440245</v>
      </c>
      <c r="B2874" t="s">
        <v>5536</v>
      </c>
      <c r="C2874">
        <v>30</v>
      </c>
      <c r="D2874" t="s">
        <v>1626</v>
      </c>
      <c r="E2874" t="s">
        <v>3858</v>
      </c>
      <c r="F2874" t="s">
        <v>3859</v>
      </c>
      <c r="G2874" t="s">
        <v>5680</v>
      </c>
      <c r="H2874" t="s">
        <v>3860</v>
      </c>
      <c r="I2874" s="110">
        <v>0</v>
      </c>
      <c r="J2874" s="110">
        <v>0</v>
      </c>
      <c r="K2874" s="110">
        <v>75</v>
      </c>
      <c r="L2874" s="110">
        <v>250</v>
      </c>
      <c r="M2874" s="110">
        <v>250</v>
      </c>
      <c r="N2874" s="110">
        <v>80</v>
      </c>
    </row>
    <row r="2875" spans="1:14" x14ac:dyDescent="0.25">
      <c r="A2875">
        <v>440247</v>
      </c>
      <c r="B2875" t="s">
        <v>5536</v>
      </c>
      <c r="C2875">
        <v>30</v>
      </c>
      <c r="D2875" t="s">
        <v>990</v>
      </c>
      <c r="E2875" t="s">
        <v>3861</v>
      </c>
      <c r="F2875" t="s">
        <v>3862</v>
      </c>
      <c r="G2875" t="s">
        <v>5680</v>
      </c>
      <c r="H2875" t="s">
        <v>3863</v>
      </c>
      <c r="I2875" s="110">
        <v>3010</v>
      </c>
      <c r="J2875" s="110">
        <v>0</v>
      </c>
      <c r="K2875" s="110">
        <v>1487</v>
      </c>
      <c r="L2875" s="110">
        <v>704</v>
      </c>
      <c r="M2875" s="110">
        <v>0</v>
      </c>
      <c r="N2875" s="110">
        <v>25</v>
      </c>
    </row>
    <row r="2876" spans="1:14" x14ac:dyDescent="0.25">
      <c r="A2876">
        <v>440249</v>
      </c>
      <c r="B2876" t="s">
        <v>5536</v>
      </c>
      <c r="C2876">
        <v>30</v>
      </c>
      <c r="D2876" t="s">
        <v>501</v>
      </c>
      <c r="E2876" t="s">
        <v>3864</v>
      </c>
      <c r="F2876" t="s">
        <v>3862</v>
      </c>
      <c r="G2876" t="s">
        <v>5680</v>
      </c>
      <c r="H2876" t="s">
        <v>3865</v>
      </c>
      <c r="I2876" s="110">
        <v>400</v>
      </c>
      <c r="J2876" s="110">
        <v>0</v>
      </c>
      <c r="K2876" s="110">
        <v>398.67</v>
      </c>
      <c r="L2876" s="110">
        <v>641.80999999999995</v>
      </c>
      <c r="M2876" s="110">
        <v>0</v>
      </c>
      <c r="N2876" s="110">
        <v>0</v>
      </c>
    </row>
    <row r="2877" spans="1:14" x14ac:dyDescent="0.25">
      <c r="A2877">
        <v>440250</v>
      </c>
      <c r="B2877" t="s">
        <v>5536</v>
      </c>
      <c r="C2877">
        <v>30</v>
      </c>
      <c r="D2877" t="s">
        <v>9581</v>
      </c>
      <c r="E2877" t="s">
        <v>9582</v>
      </c>
      <c r="F2877" t="s">
        <v>3862</v>
      </c>
      <c r="G2877" t="s">
        <v>5680</v>
      </c>
      <c r="H2877" t="s">
        <v>9583</v>
      </c>
      <c r="I2877" s="110">
        <v>0</v>
      </c>
      <c r="J2877" s="110">
        <v>0</v>
      </c>
      <c r="K2877" s="110">
        <v>0</v>
      </c>
      <c r="L2877" s="110">
        <v>0</v>
      </c>
      <c r="M2877" s="110">
        <v>0</v>
      </c>
      <c r="N2877" s="110">
        <v>0</v>
      </c>
    </row>
    <row r="2878" spans="1:14" x14ac:dyDescent="0.25">
      <c r="A2878">
        <v>440251</v>
      </c>
      <c r="B2878" t="s">
        <v>5536</v>
      </c>
      <c r="C2878">
        <v>30</v>
      </c>
      <c r="D2878" t="s">
        <v>2735</v>
      </c>
      <c r="E2878" t="s">
        <v>3866</v>
      </c>
      <c r="F2878" t="s">
        <v>3862</v>
      </c>
      <c r="G2878" t="s">
        <v>5680</v>
      </c>
      <c r="H2878" t="s">
        <v>3867</v>
      </c>
      <c r="I2878" s="110">
        <v>300</v>
      </c>
      <c r="J2878" s="110">
        <v>0</v>
      </c>
      <c r="K2878" s="110">
        <v>120</v>
      </c>
      <c r="L2878" s="110">
        <v>0</v>
      </c>
      <c r="M2878" s="110">
        <v>0</v>
      </c>
      <c r="N2878" s="110">
        <v>0</v>
      </c>
    </row>
    <row r="2879" spans="1:14" x14ac:dyDescent="0.25">
      <c r="A2879">
        <v>440252</v>
      </c>
      <c r="B2879" t="s">
        <v>5536</v>
      </c>
      <c r="C2879">
        <v>30</v>
      </c>
      <c r="D2879" t="s">
        <v>3868</v>
      </c>
      <c r="E2879" t="s">
        <v>3869</v>
      </c>
      <c r="F2879" t="s">
        <v>3862</v>
      </c>
      <c r="G2879" t="s">
        <v>5680</v>
      </c>
      <c r="H2879" t="s">
        <v>3870</v>
      </c>
      <c r="I2879" s="110">
        <v>0</v>
      </c>
      <c r="J2879" s="110">
        <v>0</v>
      </c>
      <c r="K2879" s="110">
        <v>890.1</v>
      </c>
      <c r="L2879" s="110">
        <v>495</v>
      </c>
      <c r="M2879" s="110">
        <v>515</v>
      </c>
      <c r="N2879" s="110">
        <v>392</v>
      </c>
    </row>
    <row r="2880" spans="1:14" x14ac:dyDescent="0.25">
      <c r="A2880">
        <v>440254</v>
      </c>
      <c r="B2880" t="s">
        <v>5536</v>
      </c>
      <c r="C2880">
        <v>30</v>
      </c>
      <c r="D2880" t="s">
        <v>3871</v>
      </c>
      <c r="E2880" t="s">
        <v>3872</v>
      </c>
      <c r="F2880" t="s">
        <v>3862</v>
      </c>
      <c r="G2880" t="s">
        <v>5680</v>
      </c>
      <c r="H2880" t="s">
        <v>3873</v>
      </c>
      <c r="I2880" s="110">
        <v>1375.51</v>
      </c>
      <c r="J2880" s="110">
        <v>0</v>
      </c>
      <c r="K2880" s="110">
        <v>620.25</v>
      </c>
      <c r="L2880" s="110">
        <v>95</v>
      </c>
      <c r="M2880" s="110">
        <v>180</v>
      </c>
      <c r="N2880" s="110">
        <v>230</v>
      </c>
    </row>
    <row r="2881" spans="1:14" x14ac:dyDescent="0.25">
      <c r="A2881">
        <v>440256</v>
      </c>
      <c r="B2881" t="s">
        <v>5536</v>
      </c>
      <c r="C2881">
        <v>30</v>
      </c>
      <c r="D2881" t="s">
        <v>9584</v>
      </c>
      <c r="E2881" t="s">
        <v>9585</v>
      </c>
      <c r="F2881" t="s">
        <v>9586</v>
      </c>
      <c r="G2881" t="s">
        <v>5680</v>
      </c>
      <c r="H2881" t="s">
        <v>9587</v>
      </c>
      <c r="I2881" s="110">
        <v>0</v>
      </c>
      <c r="J2881" s="110">
        <v>0</v>
      </c>
      <c r="K2881" s="110">
        <v>0</v>
      </c>
      <c r="L2881" s="110">
        <v>0</v>
      </c>
      <c r="M2881" s="110">
        <v>0</v>
      </c>
      <c r="N2881" s="110">
        <v>0</v>
      </c>
    </row>
    <row r="2882" spans="1:14" x14ac:dyDescent="0.25">
      <c r="A2882">
        <v>440257</v>
      </c>
      <c r="B2882" t="s">
        <v>5536</v>
      </c>
      <c r="C2882">
        <v>30</v>
      </c>
      <c r="D2882" t="s">
        <v>3874</v>
      </c>
      <c r="E2882" t="s">
        <v>3875</v>
      </c>
      <c r="F2882" t="s">
        <v>3862</v>
      </c>
      <c r="G2882" t="s">
        <v>5680</v>
      </c>
      <c r="H2882" t="s">
        <v>3876</v>
      </c>
      <c r="I2882" s="110">
        <v>352.32</v>
      </c>
      <c r="J2882" s="110">
        <v>0</v>
      </c>
      <c r="K2882" s="110">
        <v>85</v>
      </c>
      <c r="L2882" s="110">
        <v>165</v>
      </c>
      <c r="M2882" s="110">
        <v>0</v>
      </c>
      <c r="N2882" s="110">
        <v>120</v>
      </c>
    </row>
    <row r="2883" spans="1:14" x14ac:dyDescent="0.25">
      <c r="A2883">
        <v>440258</v>
      </c>
      <c r="B2883" t="s">
        <v>5536</v>
      </c>
      <c r="C2883">
        <v>30</v>
      </c>
      <c r="D2883" t="s">
        <v>2645</v>
      </c>
      <c r="E2883" t="s">
        <v>9588</v>
      </c>
      <c r="F2883" t="s">
        <v>3862</v>
      </c>
      <c r="G2883" t="s">
        <v>5680</v>
      </c>
      <c r="H2883" t="s">
        <v>9589</v>
      </c>
      <c r="I2883" s="110">
        <v>0</v>
      </c>
      <c r="J2883" s="110">
        <v>109.5</v>
      </c>
      <c r="K2883" s="110">
        <v>0</v>
      </c>
      <c r="L2883" s="110">
        <v>0</v>
      </c>
      <c r="M2883" s="110">
        <v>0</v>
      </c>
      <c r="N2883" s="110">
        <v>0</v>
      </c>
    </row>
    <row r="2884" spans="1:14" x14ac:dyDescent="0.25">
      <c r="A2884">
        <v>440262</v>
      </c>
      <c r="B2884" t="s">
        <v>5536</v>
      </c>
      <c r="C2884">
        <v>30</v>
      </c>
      <c r="D2884" t="s">
        <v>501</v>
      </c>
      <c r="E2884" t="s">
        <v>3877</v>
      </c>
      <c r="F2884" t="s">
        <v>558</v>
      </c>
      <c r="G2884" t="s">
        <v>5680</v>
      </c>
      <c r="H2884" t="s">
        <v>276</v>
      </c>
      <c r="I2884" s="110">
        <v>0</v>
      </c>
      <c r="J2884" s="110">
        <v>0</v>
      </c>
      <c r="K2884" s="110">
        <v>400</v>
      </c>
      <c r="L2884" s="110">
        <v>100</v>
      </c>
      <c r="M2884" s="110">
        <v>0</v>
      </c>
      <c r="N2884" s="110">
        <v>0</v>
      </c>
    </row>
    <row r="2885" spans="1:14" x14ac:dyDescent="0.25">
      <c r="A2885">
        <v>440263</v>
      </c>
      <c r="B2885" t="s">
        <v>5536</v>
      </c>
      <c r="C2885">
        <v>30</v>
      </c>
      <c r="D2885" t="s">
        <v>9590</v>
      </c>
      <c r="E2885" t="s">
        <v>9591</v>
      </c>
      <c r="F2885" t="s">
        <v>9592</v>
      </c>
      <c r="G2885" t="s">
        <v>5680</v>
      </c>
      <c r="H2885" t="s">
        <v>9593</v>
      </c>
      <c r="I2885" s="110">
        <v>0</v>
      </c>
      <c r="J2885" s="110">
        <v>0</v>
      </c>
      <c r="K2885" s="110">
        <v>0</v>
      </c>
      <c r="L2885" s="110">
        <v>0</v>
      </c>
      <c r="M2885" s="110">
        <v>0</v>
      </c>
      <c r="N2885" s="110">
        <v>0</v>
      </c>
    </row>
    <row r="2886" spans="1:14" x14ac:dyDescent="0.25">
      <c r="A2886">
        <v>440266</v>
      </c>
      <c r="B2886" t="s">
        <v>5536</v>
      </c>
      <c r="C2886">
        <v>30</v>
      </c>
      <c r="D2886" t="s">
        <v>501</v>
      </c>
      <c r="E2886" t="s">
        <v>9594</v>
      </c>
      <c r="F2886" t="s">
        <v>9595</v>
      </c>
      <c r="G2886" t="s">
        <v>5680</v>
      </c>
      <c r="H2886" t="s">
        <v>9596</v>
      </c>
      <c r="I2886" s="110">
        <v>0</v>
      </c>
      <c r="J2886" s="110">
        <v>0</v>
      </c>
      <c r="K2886" s="110">
        <v>0</v>
      </c>
      <c r="L2886" s="110">
        <v>0</v>
      </c>
      <c r="M2886" s="110">
        <v>0</v>
      </c>
      <c r="N2886" s="110">
        <v>0</v>
      </c>
    </row>
    <row r="2887" spans="1:14" x14ac:dyDescent="0.25">
      <c r="A2887">
        <v>440267</v>
      </c>
      <c r="B2887" t="s">
        <v>5536</v>
      </c>
      <c r="C2887">
        <v>30</v>
      </c>
      <c r="D2887" t="s">
        <v>501</v>
      </c>
      <c r="E2887" t="s">
        <v>3878</v>
      </c>
      <c r="F2887" t="s">
        <v>3879</v>
      </c>
      <c r="G2887" t="s">
        <v>5680</v>
      </c>
      <c r="H2887" t="s">
        <v>416</v>
      </c>
      <c r="I2887" s="110">
        <v>2500</v>
      </c>
      <c r="J2887" s="110">
        <v>0</v>
      </c>
      <c r="K2887" s="110">
        <v>113</v>
      </c>
      <c r="L2887" s="110">
        <v>0</v>
      </c>
      <c r="M2887" s="110">
        <v>0</v>
      </c>
      <c r="N2887" s="110">
        <v>0</v>
      </c>
    </row>
    <row r="2888" spans="1:14" x14ac:dyDescent="0.25">
      <c r="A2888">
        <v>440268</v>
      </c>
      <c r="B2888" t="s">
        <v>5536</v>
      </c>
      <c r="C2888">
        <v>30</v>
      </c>
      <c r="D2888" t="s">
        <v>9597</v>
      </c>
      <c r="E2888" t="s">
        <v>9598</v>
      </c>
      <c r="F2888" t="s">
        <v>3879</v>
      </c>
      <c r="G2888" t="s">
        <v>5680</v>
      </c>
      <c r="H2888" t="s">
        <v>9599</v>
      </c>
      <c r="I2888" s="110">
        <v>0</v>
      </c>
      <c r="J2888" s="110">
        <v>0</v>
      </c>
      <c r="K2888" s="110">
        <v>0</v>
      </c>
      <c r="L2888" s="110">
        <v>0</v>
      </c>
      <c r="M2888" s="110">
        <v>0</v>
      </c>
      <c r="N2888" s="110">
        <v>0</v>
      </c>
    </row>
    <row r="2889" spans="1:14" x14ac:dyDescent="0.25">
      <c r="A2889">
        <v>440270</v>
      </c>
      <c r="B2889" t="s">
        <v>5536</v>
      </c>
      <c r="C2889">
        <v>30</v>
      </c>
      <c r="D2889" t="s">
        <v>846</v>
      </c>
      <c r="E2889" t="s">
        <v>3880</v>
      </c>
      <c r="F2889" t="s">
        <v>3881</v>
      </c>
      <c r="G2889" t="s">
        <v>5680</v>
      </c>
      <c r="H2889" t="s">
        <v>3882</v>
      </c>
      <c r="I2889" s="110">
        <v>0</v>
      </c>
      <c r="J2889" s="110">
        <v>0</v>
      </c>
      <c r="K2889" s="110">
        <v>259</v>
      </c>
      <c r="L2889" s="110">
        <v>270</v>
      </c>
      <c r="M2889" s="110">
        <v>0</v>
      </c>
      <c r="N2889" s="110">
        <v>300</v>
      </c>
    </row>
    <row r="2890" spans="1:14" x14ac:dyDescent="0.25">
      <c r="A2890">
        <v>440271</v>
      </c>
      <c r="B2890" t="s">
        <v>5536</v>
      </c>
      <c r="C2890">
        <v>30</v>
      </c>
      <c r="D2890" t="s">
        <v>501</v>
      </c>
      <c r="E2890" t="s">
        <v>3883</v>
      </c>
      <c r="F2890" t="s">
        <v>783</v>
      </c>
      <c r="G2890" t="s">
        <v>5680</v>
      </c>
      <c r="H2890" t="s">
        <v>3884</v>
      </c>
      <c r="I2890" s="110">
        <v>2375</v>
      </c>
      <c r="J2890" s="110">
        <v>0</v>
      </c>
      <c r="K2890" s="110">
        <v>75</v>
      </c>
      <c r="L2890" s="110">
        <v>200</v>
      </c>
      <c r="M2890" s="110">
        <v>0</v>
      </c>
      <c r="N2890" s="110">
        <v>0</v>
      </c>
    </row>
    <row r="2891" spans="1:14" x14ac:dyDescent="0.25">
      <c r="A2891">
        <v>440272</v>
      </c>
      <c r="B2891" t="s">
        <v>5536</v>
      </c>
      <c r="C2891">
        <v>30</v>
      </c>
      <c r="D2891" t="s">
        <v>9600</v>
      </c>
      <c r="E2891" t="s">
        <v>9601</v>
      </c>
      <c r="F2891" t="s">
        <v>783</v>
      </c>
      <c r="G2891" t="s">
        <v>5680</v>
      </c>
      <c r="H2891" t="s">
        <v>9602</v>
      </c>
      <c r="I2891" s="110">
        <v>0</v>
      </c>
      <c r="J2891" s="110">
        <v>0</v>
      </c>
      <c r="K2891" s="110">
        <v>0</v>
      </c>
      <c r="L2891" s="110">
        <v>0</v>
      </c>
      <c r="M2891" s="110">
        <v>0</v>
      </c>
      <c r="N2891" s="110">
        <v>0</v>
      </c>
    </row>
    <row r="2892" spans="1:14" x14ac:dyDescent="0.25">
      <c r="A2892">
        <v>440273</v>
      </c>
      <c r="B2892" t="s">
        <v>5536</v>
      </c>
      <c r="C2892">
        <v>30</v>
      </c>
      <c r="D2892" t="s">
        <v>9603</v>
      </c>
      <c r="E2892" t="s">
        <v>9604</v>
      </c>
      <c r="F2892" t="s">
        <v>783</v>
      </c>
      <c r="G2892" t="s">
        <v>5680</v>
      </c>
      <c r="H2892" t="s">
        <v>9605</v>
      </c>
      <c r="I2892" s="110">
        <v>0</v>
      </c>
      <c r="J2892" s="110">
        <v>0</v>
      </c>
      <c r="K2892" s="110">
        <v>0</v>
      </c>
      <c r="L2892" s="110">
        <v>0</v>
      </c>
      <c r="M2892" s="110">
        <v>0</v>
      </c>
      <c r="N2892" s="110">
        <v>0</v>
      </c>
    </row>
    <row r="2893" spans="1:14" x14ac:dyDescent="0.25">
      <c r="A2893">
        <v>440276</v>
      </c>
      <c r="B2893" t="s">
        <v>5536</v>
      </c>
      <c r="C2893">
        <v>30</v>
      </c>
      <c r="D2893" t="s">
        <v>501</v>
      </c>
      <c r="E2893" t="s">
        <v>9606</v>
      </c>
      <c r="F2893" t="s">
        <v>9607</v>
      </c>
      <c r="G2893" t="s">
        <v>5680</v>
      </c>
      <c r="H2893" t="s">
        <v>9608</v>
      </c>
      <c r="I2893" s="110">
        <v>0</v>
      </c>
      <c r="J2893" s="110">
        <v>0</v>
      </c>
      <c r="K2893" s="110">
        <v>0</v>
      </c>
      <c r="L2893" s="110">
        <v>0</v>
      </c>
      <c r="M2893" s="110">
        <v>0</v>
      </c>
      <c r="N2893" s="110">
        <v>0</v>
      </c>
    </row>
    <row r="2894" spans="1:14" x14ac:dyDescent="0.25">
      <c r="A2894">
        <v>440277</v>
      </c>
      <c r="B2894" t="s">
        <v>5536</v>
      </c>
      <c r="C2894">
        <v>30</v>
      </c>
      <c r="D2894" t="s">
        <v>4200</v>
      </c>
      <c r="E2894" t="s">
        <v>9609</v>
      </c>
      <c r="F2894" t="s">
        <v>9610</v>
      </c>
      <c r="G2894" t="s">
        <v>5680</v>
      </c>
      <c r="H2894" t="s">
        <v>9611</v>
      </c>
      <c r="I2894" s="110">
        <v>0</v>
      </c>
      <c r="J2894" s="110">
        <v>0</v>
      </c>
      <c r="K2894" s="110">
        <v>0</v>
      </c>
      <c r="L2894" s="110">
        <v>0</v>
      </c>
      <c r="M2894" s="110">
        <v>0</v>
      </c>
      <c r="N2894" s="110">
        <v>0</v>
      </c>
    </row>
    <row r="2895" spans="1:14" x14ac:dyDescent="0.25">
      <c r="A2895">
        <v>440278</v>
      </c>
      <c r="B2895" t="s">
        <v>5536</v>
      </c>
      <c r="C2895">
        <v>30</v>
      </c>
      <c r="D2895" t="s">
        <v>501</v>
      </c>
      <c r="E2895" t="s">
        <v>3885</v>
      </c>
      <c r="F2895" t="s">
        <v>3886</v>
      </c>
      <c r="G2895" t="s">
        <v>5680</v>
      </c>
      <c r="H2895" t="s">
        <v>3887</v>
      </c>
      <c r="I2895" s="110">
        <v>1078.6300000000001</v>
      </c>
      <c r="J2895" s="110">
        <v>0</v>
      </c>
      <c r="K2895" s="110">
        <v>313</v>
      </c>
      <c r="L2895" s="110">
        <v>170</v>
      </c>
      <c r="M2895" s="110">
        <v>0</v>
      </c>
      <c r="N2895" s="110">
        <v>0</v>
      </c>
    </row>
    <row r="2896" spans="1:14" x14ac:dyDescent="0.25">
      <c r="A2896">
        <v>440279</v>
      </c>
      <c r="B2896" t="s">
        <v>5536</v>
      </c>
      <c r="C2896">
        <v>30</v>
      </c>
      <c r="D2896" t="s">
        <v>8842</v>
      </c>
      <c r="E2896" t="s">
        <v>9612</v>
      </c>
      <c r="F2896" t="s">
        <v>3889</v>
      </c>
      <c r="G2896" t="s">
        <v>5680</v>
      </c>
      <c r="H2896" t="s">
        <v>9613</v>
      </c>
      <c r="I2896" s="110">
        <v>0</v>
      </c>
      <c r="J2896" s="110">
        <v>0</v>
      </c>
      <c r="K2896" s="110">
        <v>0</v>
      </c>
      <c r="L2896" s="110">
        <v>0</v>
      </c>
      <c r="M2896" s="110">
        <v>0</v>
      </c>
      <c r="N2896" s="110">
        <v>0</v>
      </c>
    </row>
    <row r="2897" spans="1:14" x14ac:dyDescent="0.25">
      <c r="A2897">
        <v>440280</v>
      </c>
      <c r="B2897" t="s">
        <v>5536</v>
      </c>
      <c r="C2897">
        <v>930</v>
      </c>
      <c r="D2897" t="s">
        <v>501</v>
      </c>
      <c r="E2897" t="s">
        <v>3888</v>
      </c>
      <c r="F2897" t="s">
        <v>3889</v>
      </c>
      <c r="G2897" t="s">
        <v>5680</v>
      </c>
      <c r="H2897" t="s">
        <v>3890</v>
      </c>
      <c r="I2897" s="110">
        <v>750</v>
      </c>
      <c r="J2897" s="110">
        <v>0</v>
      </c>
      <c r="K2897" s="110">
        <v>0</v>
      </c>
      <c r="L2897" s="110">
        <v>0</v>
      </c>
      <c r="M2897" s="110">
        <v>0</v>
      </c>
      <c r="N2897" s="110">
        <v>0</v>
      </c>
    </row>
    <row r="2898" spans="1:14" x14ac:dyDescent="0.25">
      <c r="A2898">
        <v>440281</v>
      </c>
      <c r="B2898" t="s">
        <v>5536</v>
      </c>
      <c r="C2898">
        <v>30</v>
      </c>
      <c r="D2898" t="s">
        <v>728</v>
      </c>
      <c r="E2898" t="s">
        <v>3891</v>
      </c>
      <c r="F2898" t="s">
        <v>3892</v>
      </c>
      <c r="G2898" t="s">
        <v>5680</v>
      </c>
      <c r="H2898" t="s">
        <v>3893</v>
      </c>
      <c r="I2898" s="110">
        <v>0</v>
      </c>
      <c r="J2898" s="110">
        <v>0</v>
      </c>
      <c r="K2898" s="110">
        <v>50</v>
      </c>
      <c r="L2898" s="110">
        <v>465</v>
      </c>
      <c r="M2898" s="110">
        <v>0</v>
      </c>
      <c r="N2898" s="110">
        <v>0</v>
      </c>
    </row>
    <row r="2899" spans="1:14" x14ac:dyDescent="0.25">
      <c r="A2899">
        <v>440283</v>
      </c>
      <c r="B2899" t="s">
        <v>5536</v>
      </c>
      <c r="C2899">
        <v>30</v>
      </c>
      <c r="D2899" t="s">
        <v>501</v>
      </c>
      <c r="E2899" t="s">
        <v>9614</v>
      </c>
      <c r="F2899" t="s">
        <v>9615</v>
      </c>
      <c r="G2899" t="s">
        <v>5680</v>
      </c>
      <c r="H2899" t="s">
        <v>9616</v>
      </c>
      <c r="I2899" s="110">
        <v>0</v>
      </c>
      <c r="J2899" s="110">
        <v>0</v>
      </c>
      <c r="K2899" s="110">
        <v>0</v>
      </c>
      <c r="L2899" s="110">
        <v>0</v>
      </c>
      <c r="M2899" s="110">
        <v>0</v>
      </c>
      <c r="N2899" s="110">
        <v>0</v>
      </c>
    </row>
    <row r="2900" spans="1:14" x14ac:dyDescent="0.25">
      <c r="A2900">
        <v>440286</v>
      </c>
      <c r="B2900" t="s">
        <v>5536</v>
      </c>
      <c r="C2900">
        <v>30</v>
      </c>
      <c r="D2900" t="s">
        <v>501</v>
      </c>
      <c r="E2900" t="s">
        <v>9617</v>
      </c>
      <c r="F2900" t="s">
        <v>9618</v>
      </c>
      <c r="G2900" t="s">
        <v>5680</v>
      </c>
      <c r="H2900" t="s">
        <v>9619</v>
      </c>
      <c r="I2900" s="110">
        <v>0</v>
      </c>
      <c r="J2900" s="110">
        <v>0</v>
      </c>
      <c r="K2900" s="110">
        <v>0</v>
      </c>
      <c r="L2900" s="110">
        <v>0</v>
      </c>
      <c r="M2900" s="110">
        <v>0</v>
      </c>
      <c r="N2900" s="110">
        <v>0</v>
      </c>
    </row>
    <row r="2901" spans="1:14" x14ac:dyDescent="0.25">
      <c r="A2901">
        <v>440288</v>
      </c>
      <c r="B2901" t="s">
        <v>5536</v>
      </c>
      <c r="C2901">
        <v>30</v>
      </c>
      <c r="D2901" t="s">
        <v>728</v>
      </c>
      <c r="E2901" t="s">
        <v>3894</v>
      </c>
      <c r="F2901" t="s">
        <v>3895</v>
      </c>
      <c r="G2901" t="s">
        <v>5680</v>
      </c>
      <c r="H2901" t="s">
        <v>383</v>
      </c>
      <c r="I2901" s="110">
        <v>0</v>
      </c>
      <c r="J2901" s="110">
        <v>0</v>
      </c>
      <c r="K2901" s="110">
        <v>120</v>
      </c>
      <c r="L2901" s="110">
        <v>0</v>
      </c>
      <c r="M2901" s="110">
        <v>0</v>
      </c>
      <c r="N2901" s="110">
        <v>0</v>
      </c>
    </row>
    <row r="2902" spans="1:14" x14ac:dyDescent="0.25">
      <c r="A2902">
        <v>440289</v>
      </c>
      <c r="B2902" t="s">
        <v>5536</v>
      </c>
      <c r="C2902">
        <v>30</v>
      </c>
      <c r="D2902" t="s">
        <v>501</v>
      </c>
      <c r="E2902" t="s">
        <v>9620</v>
      </c>
      <c r="F2902" t="s">
        <v>1621</v>
      </c>
      <c r="G2902" t="s">
        <v>5680</v>
      </c>
      <c r="H2902" t="s">
        <v>9621</v>
      </c>
      <c r="I2902" s="110">
        <v>0</v>
      </c>
      <c r="J2902" s="110">
        <v>0</v>
      </c>
      <c r="K2902" s="110">
        <v>0</v>
      </c>
      <c r="L2902" s="110">
        <v>0</v>
      </c>
      <c r="M2902" s="110">
        <v>0</v>
      </c>
      <c r="N2902" s="110">
        <v>0</v>
      </c>
    </row>
    <row r="2903" spans="1:14" x14ac:dyDescent="0.25">
      <c r="A2903">
        <v>440290</v>
      </c>
      <c r="B2903" t="s">
        <v>5536</v>
      </c>
      <c r="C2903">
        <v>30</v>
      </c>
      <c r="D2903" t="s">
        <v>9622</v>
      </c>
      <c r="E2903" t="s">
        <v>9623</v>
      </c>
      <c r="F2903" t="s">
        <v>9624</v>
      </c>
      <c r="G2903" t="s">
        <v>5680</v>
      </c>
      <c r="H2903" t="s">
        <v>9625</v>
      </c>
      <c r="I2903" s="110">
        <v>0</v>
      </c>
      <c r="J2903" s="110">
        <v>0</v>
      </c>
      <c r="K2903" s="110">
        <v>0</v>
      </c>
      <c r="L2903" s="110">
        <v>0</v>
      </c>
      <c r="M2903" s="110">
        <v>0</v>
      </c>
      <c r="N2903" s="110">
        <v>0</v>
      </c>
    </row>
    <row r="2904" spans="1:14" x14ac:dyDescent="0.25">
      <c r="A2904">
        <v>440291</v>
      </c>
      <c r="B2904" t="s">
        <v>5536</v>
      </c>
      <c r="C2904">
        <v>30</v>
      </c>
      <c r="D2904" t="s">
        <v>3896</v>
      </c>
      <c r="E2904" t="s">
        <v>3897</v>
      </c>
      <c r="F2904" t="s">
        <v>1098</v>
      </c>
      <c r="G2904" t="s">
        <v>5680</v>
      </c>
      <c r="H2904" t="s">
        <v>3898</v>
      </c>
      <c r="I2904" s="110">
        <v>1666.7</v>
      </c>
      <c r="J2904" s="110">
        <v>0</v>
      </c>
      <c r="K2904" s="110">
        <v>0</v>
      </c>
      <c r="L2904" s="110">
        <v>0</v>
      </c>
      <c r="M2904" s="110">
        <v>0</v>
      </c>
      <c r="N2904" s="110">
        <v>0</v>
      </c>
    </row>
    <row r="2905" spans="1:14" x14ac:dyDescent="0.25">
      <c r="A2905">
        <v>440292</v>
      </c>
      <c r="B2905" t="s">
        <v>5536</v>
      </c>
      <c r="C2905">
        <v>30</v>
      </c>
      <c r="D2905" t="s">
        <v>501</v>
      </c>
      <c r="E2905" t="s">
        <v>9626</v>
      </c>
      <c r="F2905" t="s">
        <v>9627</v>
      </c>
      <c r="G2905" t="s">
        <v>5680</v>
      </c>
      <c r="H2905" t="s">
        <v>9628</v>
      </c>
      <c r="I2905" s="110">
        <v>0</v>
      </c>
      <c r="J2905" s="110">
        <v>0</v>
      </c>
      <c r="K2905" s="110">
        <v>0</v>
      </c>
      <c r="L2905" s="110">
        <v>0</v>
      </c>
      <c r="M2905" s="110">
        <v>0</v>
      </c>
      <c r="N2905" s="110">
        <v>0</v>
      </c>
    </row>
    <row r="2906" spans="1:14" x14ac:dyDescent="0.25">
      <c r="A2906">
        <v>440294</v>
      </c>
      <c r="B2906" t="s">
        <v>5536</v>
      </c>
      <c r="C2906">
        <v>30</v>
      </c>
      <c r="D2906" t="s">
        <v>501</v>
      </c>
      <c r="E2906" t="s">
        <v>9629</v>
      </c>
      <c r="F2906" t="s">
        <v>4055</v>
      </c>
      <c r="G2906" t="s">
        <v>5680</v>
      </c>
      <c r="H2906" t="s">
        <v>9630</v>
      </c>
      <c r="I2906" s="110">
        <v>0</v>
      </c>
      <c r="J2906" s="110">
        <v>0</v>
      </c>
      <c r="K2906" s="110">
        <v>0</v>
      </c>
      <c r="L2906" s="110">
        <v>0</v>
      </c>
      <c r="M2906" s="110">
        <v>0</v>
      </c>
      <c r="N2906" s="110">
        <v>0</v>
      </c>
    </row>
    <row r="2907" spans="1:14" x14ac:dyDescent="0.25">
      <c r="A2907">
        <v>440295</v>
      </c>
      <c r="B2907" t="s">
        <v>5536</v>
      </c>
      <c r="C2907">
        <v>30</v>
      </c>
      <c r="D2907" t="s">
        <v>501</v>
      </c>
      <c r="E2907" t="s">
        <v>3899</v>
      </c>
      <c r="F2907" t="s">
        <v>1628</v>
      </c>
      <c r="G2907" t="s">
        <v>5680</v>
      </c>
      <c r="H2907" t="s">
        <v>3900</v>
      </c>
      <c r="I2907" s="110">
        <v>1100</v>
      </c>
      <c r="J2907" s="110">
        <v>0</v>
      </c>
      <c r="K2907" s="110">
        <v>0</v>
      </c>
      <c r="L2907" s="110">
        <v>192</v>
      </c>
      <c r="M2907" s="110">
        <v>0</v>
      </c>
      <c r="N2907" s="110">
        <v>183</v>
      </c>
    </row>
    <row r="2908" spans="1:14" x14ac:dyDescent="0.25">
      <c r="A2908">
        <v>440297</v>
      </c>
      <c r="B2908" t="s">
        <v>5536</v>
      </c>
      <c r="C2908">
        <v>30</v>
      </c>
      <c r="D2908" t="s">
        <v>501</v>
      </c>
      <c r="E2908" t="s">
        <v>3901</v>
      </c>
      <c r="F2908" t="s">
        <v>3902</v>
      </c>
      <c r="G2908" t="s">
        <v>5680</v>
      </c>
      <c r="H2908" t="s">
        <v>3903</v>
      </c>
      <c r="I2908" s="110">
        <v>0</v>
      </c>
      <c r="J2908" s="110">
        <v>0</v>
      </c>
      <c r="K2908" s="110">
        <v>149</v>
      </c>
      <c r="L2908" s="110">
        <v>73</v>
      </c>
      <c r="M2908" s="110">
        <v>74</v>
      </c>
      <c r="N2908" s="110">
        <v>154</v>
      </c>
    </row>
    <row r="2909" spans="1:14" x14ac:dyDescent="0.25">
      <c r="A2909">
        <v>440298</v>
      </c>
      <c r="B2909" t="s">
        <v>5536</v>
      </c>
      <c r="C2909">
        <v>30</v>
      </c>
      <c r="D2909" t="s">
        <v>501</v>
      </c>
      <c r="E2909" t="s">
        <v>3904</v>
      </c>
      <c r="F2909" t="s">
        <v>3905</v>
      </c>
      <c r="G2909" t="s">
        <v>5680</v>
      </c>
      <c r="H2909" t="s">
        <v>272</v>
      </c>
      <c r="I2909" s="110">
        <v>400</v>
      </c>
      <c r="J2909" s="110">
        <v>0</v>
      </c>
      <c r="K2909" s="110">
        <v>0</v>
      </c>
      <c r="L2909" s="110">
        <v>0</v>
      </c>
      <c r="M2909" s="110">
        <v>0</v>
      </c>
      <c r="N2909" s="110">
        <v>0</v>
      </c>
    </row>
    <row r="2910" spans="1:14" x14ac:dyDescent="0.25">
      <c r="A2910">
        <v>440299</v>
      </c>
      <c r="B2910" t="s">
        <v>5536</v>
      </c>
      <c r="C2910">
        <v>30</v>
      </c>
      <c r="D2910" t="s">
        <v>501</v>
      </c>
      <c r="E2910" t="s">
        <v>7405</v>
      </c>
      <c r="F2910" t="s">
        <v>9631</v>
      </c>
      <c r="G2910" t="s">
        <v>5680</v>
      </c>
      <c r="H2910" t="s">
        <v>9632</v>
      </c>
      <c r="I2910" s="110">
        <v>0</v>
      </c>
      <c r="J2910" s="110">
        <v>0</v>
      </c>
      <c r="K2910" s="110">
        <v>0</v>
      </c>
      <c r="L2910" s="110">
        <v>0</v>
      </c>
      <c r="M2910" s="110">
        <v>0</v>
      </c>
      <c r="N2910" s="110">
        <v>0</v>
      </c>
    </row>
    <row r="2911" spans="1:14" x14ac:dyDescent="0.25">
      <c r="A2911">
        <v>440300</v>
      </c>
      <c r="B2911" t="s">
        <v>5536</v>
      </c>
      <c r="C2911">
        <v>30</v>
      </c>
      <c r="D2911" t="s">
        <v>9633</v>
      </c>
      <c r="E2911" t="s">
        <v>9634</v>
      </c>
      <c r="F2911" t="s">
        <v>2612</v>
      </c>
      <c r="G2911" t="s">
        <v>5680</v>
      </c>
      <c r="H2911" t="s">
        <v>9635</v>
      </c>
      <c r="I2911" s="110">
        <v>0</v>
      </c>
      <c r="J2911" s="110">
        <v>0</v>
      </c>
      <c r="K2911" s="110">
        <v>0</v>
      </c>
      <c r="L2911" s="110">
        <v>0</v>
      </c>
      <c r="M2911" s="110">
        <v>0</v>
      </c>
      <c r="N2911" s="110">
        <v>0</v>
      </c>
    </row>
    <row r="2912" spans="1:14" x14ac:dyDescent="0.25">
      <c r="A2912">
        <v>440301</v>
      </c>
      <c r="B2912" t="s">
        <v>5536</v>
      </c>
      <c r="C2912">
        <v>30</v>
      </c>
      <c r="D2912" t="s">
        <v>501</v>
      </c>
      <c r="E2912" t="s">
        <v>3906</v>
      </c>
      <c r="F2912" t="s">
        <v>2612</v>
      </c>
      <c r="G2912" t="s">
        <v>5680</v>
      </c>
      <c r="H2912" t="s">
        <v>3907</v>
      </c>
      <c r="I2912" s="110">
        <v>8424</v>
      </c>
      <c r="J2912" s="110">
        <v>468.71</v>
      </c>
      <c r="K2912" s="110">
        <v>125</v>
      </c>
      <c r="L2912" s="110">
        <v>2366</v>
      </c>
      <c r="M2912" s="110">
        <v>824.26</v>
      </c>
      <c r="N2912" s="110">
        <v>650</v>
      </c>
    </row>
    <row r="2913" spans="1:14" x14ac:dyDescent="0.25">
      <c r="A2913">
        <v>440303</v>
      </c>
      <c r="B2913" t="s">
        <v>5536</v>
      </c>
      <c r="C2913">
        <v>30</v>
      </c>
      <c r="D2913" t="s">
        <v>9636</v>
      </c>
      <c r="E2913" t="s">
        <v>9637</v>
      </c>
      <c r="F2913" t="s">
        <v>2612</v>
      </c>
      <c r="G2913" t="s">
        <v>5680</v>
      </c>
      <c r="H2913" t="s">
        <v>9638</v>
      </c>
      <c r="I2913" s="110">
        <v>0</v>
      </c>
      <c r="J2913" s="110">
        <v>0</v>
      </c>
      <c r="K2913" s="110">
        <v>0</v>
      </c>
      <c r="L2913" s="110">
        <v>0</v>
      </c>
      <c r="M2913" s="110">
        <v>0</v>
      </c>
      <c r="N2913" s="110">
        <v>0</v>
      </c>
    </row>
    <row r="2914" spans="1:14" x14ac:dyDescent="0.25">
      <c r="A2914">
        <v>440304</v>
      </c>
      <c r="B2914" t="s">
        <v>5536</v>
      </c>
      <c r="C2914">
        <v>30</v>
      </c>
      <c r="D2914" t="s">
        <v>1643</v>
      </c>
      <c r="E2914" t="s">
        <v>9639</v>
      </c>
      <c r="F2914" t="s">
        <v>2612</v>
      </c>
      <c r="G2914" t="s">
        <v>5680</v>
      </c>
      <c r="H2914" t="s">
        <v>9640</v>
      </c>
      <c r="I2914" s="110">
        <v>0</v>
      </c>
      <c r="J2914" s="110">
        <v>0</v>
      </c>
      <c r="K2914" s="110">
        <v>0</v>
      </c>
      <c r="L2914" s="110">
        <v>0</v>
      </c>
      <c r="M2914" s="110">
        <v>0</v>
      </c>
      <c r="N2914" s="110">
        <v>0</v>
      </c>
    </row>
    <row r="2915" spans="1:14" x14ac:dyDescent="0.25">
      <c r="A2915">
        <v>440306</v>
      </c>
      <c r="B2915" t="s">
        <v>5536</v>
      </c>
      <c r="C2915">
        <v>30</v>
      </c>
      <c r="D2915" t="s">
        <v>501</v>
      </c>
      <c r="E2915" t="s">
        <v>3908</v>
      </c>
      <c r="F2915" t="s">
        <v>3909</v>
      </c>
      <c r="G2915" t="s">
        <v>5680</v>
      </c>
      <c r="H2915" t="s">
        <v>3910</v>
      </c>
      <c r="I2915" s="110">
        <v>16667</v>
      </c>
      <c r="J2915" s="110">
        <v>0</v>
      </c>
      <c r="K2915" s="110">
        <v>1336</v>
      </c>
      <c r="L2915" s="110">
        <v>314.07</v>
      </c>
      <c r="M2915" s="110">
        <v>10</v>
      </c>
      <c r="N2915" s="110">
        <v>0</v>
      </c>
    </row>
    <row r="2916" spans="1:14" x14ac:dyDescent="0.25">
      <c r="A2916">
        <v>440308</v>
      </c>
      <c r="B2916" t="s">
        <v>5536</v>
      </c>
      <c r="C2916">
        <v>30</v>
      </c>
      <c r="D2916" t="s">
        <v>9641</v>
      </c>
      <c r="E2916" t="s">
        <v>9642</v>
      </c>
      <c r="F2916" t="s">
        <v>3909</v>
      </c>
      <c r="G2916" t="s">
        <v>5680</v>
      </c>
      <c r="H2916" t="s">
        <v>9643</v>
      </c>
      <c r="I2916" s="110">
        <v>0</v>
      </c>
      <c r="J2916" s="110">
        <v>0</v>
      </c>
      <c r="K2916" s="110">
        <v>0</v>
      </c>
      <c r="L2916" s="110">
        <v>0</v>
      </c>
      <c r="M2916" s="110">
        <v>0</v>
      </c>
      <c r="N2916" s="110">
        <v>0</v>
      </c>
    </row>
    <row r="2917" spans="1:14" x14ac:dyDescent="0.25">
      <c r="A2917">
        <v>440309</v>
      </c>
      <c r="B2917" t="s">
        <v>5536</v>
      </c>
      <c r="C2917">
        <v>30</v>
      </c>
      <c r="D2917" t="s">
        <v>501</v>
      </c>
      <c r="E2917" t="s">
        <v>3911</v>
      </c>
      <c r="F2917" t="s">
        <v>3912</v>
      </c>
      <c r="G2917" t="s">
        <v>5680</v>
      </c>
      <c r="H2917" t="s">
        <v>3913</v>
      </c>
      <c r="I2917" s="110">
        <v>1000</v>
      </c>
      <c r="J2917" s="110">
        <v>0</v>
      </c>
      <c r="K2917" s="110">
        <v>620</v>
      </c>
      <c r="L2917" s="110">
        <v>1155</v>
      </c>
      <c r="M2917" s="110">
        <v>0</v>
      </c>
      <c r="N2917" s="110">
        <v>0</v>
      </c>
    </row>
    <row r="2918" spans="1:14" x14ac:dyDescent="0.25">
      <c r="A2918">
        <v>440310</v>
      </c>
      <c r="B2918" t="s">
        <v>5536</v>
      </c>
      <c r="C2918">
        <v>30</v>
      </c>
      <c r="D2918" t="s">
        <v>501</v>
      </c>
      <c r="E2918" t="s">
        <v>9644</v>
      </c>
      <c r="F2918" t="s">
        <v>9645</v>
      </c>
      <c r="G2918" t="s">
        <v>5680</v>
      </c>
      <c r="H2918" t="s">
        <v>9646</v>
      </c>
      <c r="I2918" s="110">
        <v>0</v>
      </c>
      <c r="J2918" s="110">
        <v>0</v>
      </c>
      <c r="K2918" s="110">
        <v>0</v>
      </c>
      <c r="L2918" s="110">
        <v>0</v>
      </c>
      <c r="M2918" s="110">
        <v>0</v>
      </c>
      <c r="N2918" s="110">
        <v>0</v>
      </c>
    </row>
    <row r="2919" spans="1:14" x14ac:dyDescent="0.25">
      <c r="A2919">
        <v>440311</v>
      </c>
      <c r="B2919" t="s">
        <v>5536</v>
      </c>
      <c r="C2919">
        <v>30</v>
      </c>
      <c r="D2919" t="s">
        <v>9647</v>
      </c>
      <c r="E2919" t="s">
        <v>9648</v>
      </c>
      <c r="F2919" t="s">
        <v>9649</v>
      </c>
      <c r="G2919" t="s">
        <v>5680</v>
      </c>
      <c r="H2919" t="s">
        <v>9650</v>
      </c>
      <c r="I2919" s="110">
        <v>0</v>
      </c>
      <c r="J2919" s="110">
        <v>0</v>
      </c>
      <c r="K2919" s="110">
        <v>0</v>
      </c>
      <c r="L2919" s="110">
        <v>0</v>
      </c>
      <c r="M2919" s="110">
        <v>0</v>
      </c>
      <c r="N2919" s="110">
        <v>0</v>
      </c>
    </row>
    <row r="2920" spans="1:14" x14ac:dyDescent="0.25">
      <c r="A2920">
        <v>440312</v>
      </c>
      <c r="B2920" t="s">
        <v>5536</v>
      </c>
      <c r="C2920">
        <v>30</v>
      </c>
      <c r="D2920" t="s">
        <v>501</v>
      </c>
      <c r="E2920" t="s">
        <v>9651</v>
      </c>
      <c r="F2920" t="s">
        <v>9652</v>
      </c>
      <c r="G2920" t="s">
        <v>5680</v>
      </c>
      <c r="H2920" t="s">
        <v>9653</v>
      </c>
      <c r="I2920" s="110">
        <v>0</v>
      </c>
      <c r="J2920" s="110">
        <v>0</v>
      </c>
      <c r="K2920" s="110">
        <v>0</v>
      </c>
      <c r="L2920" s="110">
        <v>0</v>
      </c>
      <c r="M2920" s="110">
        <v>0</v>
      </c>
      <c r="N2920" s="110">
        <v>0</v>
      </c>
    </row>
    <row r="2921" spans="1:14" x14ac:dyDescent="0.25">
      <c r="A2921">
        <v>440313</v>
      </c>
      <c r="B2921" t="s">
        <v>5536</v>
      </c>
      <c r="C2921">
        <v>30</v>
      </c>
      <c r="D2921" t="s">
        <v>9654</v>
      </c>
      <c r="E2921" t="s">
        <v>9655</v>
      </c>
      <c r="F2921" t="s">
        <v>9652</v>
      </c>
      <c r="G2921" t="s">
        <v>5680</v>
      </c>
      <c r="H2921" t="s">
        <v>9656</v>
      </c>
      <c r="I2921" s="110">
        <v>0</v>
      </c>
      <c r="J2921" s="110">
        <v>0</v>
      </c>
      <c r="K2921" s="110">
        <v>0</v>
      </c>
      <c r="L2921" s="110">
        <v>0</v>
      </c>
      <c r="M2921" s="110">
        <v>0</v>
      </c>
      <c r="N2921" s="110">
        <v>0</v>
      </c>
    </row>
    <row r="2922" spans="1:14" x14ac:dyDescent="0.25">
      <c r="A2922">
        <v>440314</v>
      </c>
      <c r="B2922" t="s">
        <v>5536</v>
      </c>
      <c r="C2922">
        <v>30</v>
      </c>
      <c r="D2922" t="s">
        <v>501</v>
      </c>
      <c r="E2922" t="s">
        <v>9657</v>
      </c>
      <c r="F2922" t="s">
        <v>9658</v>
      </c>
      <c r="G2922" t="s">
        <v>5680</v>
      </c>
      <c r="H2922" t="s">
        <v>9659</v>
      </c>
      <c r="I2922" s="110">
        <v>0</v>
      </c>
      <c r="J2922" s="110">
        <v>0</v>
      </c>
      <c r="K2922" s="110">
        <v>0</v>
      </c>
      <c r="L2922" s="110">
        <v>0</v>
      </c>
      <c r="M2922" s="110">
        <v>0</v>
      </c>
      <c r="N2922" s="110">
        <v>0</v>
      </c>
    </row>
    <row r="2923" spans="1:14" x14ac:dyDescent="0.25">
      <c r="A2923">
        <v>440317</v>
      </c>
      <c r="B2923" t="s">
        <v>5536</v>
      </c>
      <c r="C2923">
        <v>30</v>
      </c>
      <c r="D2923" t="s">
        <v>501</v>
      </c>
      <c r="E2923" t="s">
        <v>9660</v>
      </c>
      <c r="F2923" t="s">
        <v>9661</v>
      </c>
      <c r="G2923" t="s">
        <v>5680</v>
      </c>
      <c r="H2923" t="s">
        <v>9662</v>
      </c>
      <c r="I2923" s="110">
        <v>0</v>
      </c>
      <c r="J2923" s="110">
        <v>0</v>
      </c>
      <c r="K2923" s="110">
        <v>0</v>
      </c>
      <c r="L2923" s="110">
        <v>0</v>
      </c>
      <c r="M2923" s="110">
        <v>0</v>
      </c>
      <c r="N2923" s="110">
        <v>0</v>
      </c>
    </row>
    <row r="2924" spans="1:14" x14ac:dyDescent="0.25">
      <c r="A2924">
        <v>440323</v>
      </c>
      <c r="B2924" t="s">
        <v>5536</v>
      </c>
      <c r="C2924">
        <v>30</v>
      </c>
      <c r="D2924" t="s">
        <v>501</v>
      </c>
      <c r="E2924" t="s">
        <v>9663</v>
      </c>
      <c r="F2924" t="s">
        <v>9664</v>
      </c>
      <c r="G2924" t="s">
        <v>5680</v>
      </c>
      <c r="H2924" t="s">
        <v>9665</v>
      </c>
      <c r="I2924" s="110">
        <v>0</v>
      </c>
      <c r="J2924" s="110">
        <v>0</v>
      </c>
      <c r="K2924" s="110">
        <v>0</v>
      </c>
      <c r="L2924" s="110">
        <v>0</v>
      </c>
      <c r="M2924" s="110">
        <v>0</v>
      </c>
      <c r="N2924" s="110">
        <v>0</v>
      </c>
    </row>
    <row r="2925" spans="1:14" x14ac:dyDescent="0.25">
      <c r="A2925">
        <v>440324</v>
      </c>
      <c r="B2925" t="s">
        <v>5536</v>
      </c>
      <c r="C2925">
        <v>30</v>
      </c>
      <c r="D2925" t="s">
        <v>501</v>
      </c>
      <c r="E2925" t="s">
        <v>9666</v>
      </c>
      <c r="F2925" t="s">
        <v>2077</v>
      </c>
      <c r="G2925" t="s">
        <v>5680</v>
      </c>
      <c r="H2925" t="s">
        <v>9667</v>
      </c>
      <c r="I2925" s="110">
        <v>0</v>
      </c>
      <c r="J2925" s="110">
        <v>0</v>
      </c>
      <c r="K2925" s="110">
        <v>0</v>
      </c>
      <c r="L2925" s="110">
        <v>0</v>
      </c>
      <c r="M2925" s="110">
        <v>0</v>
      </c>
      <c r="N2925" s="110">
        <v>0</v>
      </c>
    </row>
    <row r="2926" spans="1:14" x14ac:dyDescent="0.25">
      <c r="A2926">
        <v>440327</v>
      </c>
      <c r="B2926" t="s">
        <v>5536</v>
      </c>
      <c r="C2926">
        <v>30</v>
      </c>
      <c r="D2926" t="s">
        <v>9668</v>
      </c>
      <c r="E2926" t="s">
        <v>9669</v>
      </c>
      <c r="F2926" t="s">
        <v>9670</v>
      </c>
      <c r="G2926" t="s">
        <v>5680</v>
      </c>
      <c r="H2926" t="s">
        <v>9671</v>
      </c>
      <c r="I2926" s="110">
        <v>0</v>
      </c>
      <c r="J2926" s="110">
        <v>0</v>
      </c>
      <c r="K2926" s="110">
        <v>200</v>
      </c>
      <c r="L2926" s="110">
        <v>126</v>
      </c>
      <c r="M2926" s="110">
        <v>0</v>
      </c>
      <c r="N2926" s="110">
        <v>0</v>
      </c>
    </row>
    <row r="2927" spans="1:14" x14ac:dyDescent="0.25">
      <c r="A2927">
        <v>440329</v>
      </c>
      <c r="B2927" t="s">
        <v>5536</v>
      </c>
      <c r="C2927">
        <v>30</v>
      </c>
      <c r="D2927" t="s">
        <v>501</v>
      </c>
      <c r="F2927" t="s">
        <v>9672</v>
      </c>
      <c r="G2927" t="s">
        <v>5680</v>
      </c>
      <c r="H2927" t="s">
        <v>9673</v>
      </c>
      <c r="I2927" s="110">
        <v>0</v>
      </c>
      <c r="J2927" s="110">
        <v>0</v>
      </c>
      <c r="K2927" s="110">
        <v>0</v>
      </c>
      <c r="L2927" s="110">
        <v>180</v>
      </c>
      <c r="M2927" s="110">
        <v>0</v>
      </c>
      <c r="N2927" s="110">
        <v>0</v>
      </c>
    </row>
    <row r="2928" spans="1:14" x14ac:dyDescent="0.25">
      <c r="A2928">
        <v>440331</v>
      </c>
      <c r="B2928" t="s">
        <v>5536</v>
      </c>
      <c r="C2928">
        <v>30</v>
      </c>
      <c r="D2928" t="s">
        <v>501</v>
      </c>
      <c r="E2928" t="s">
        <v>9674</v>
      </c>
      <c r="F2928" t="s">
        <v>9675</v>
      </c>
      <c r="G2928" t="s">
        <v>5680</v>
      </c>
      <c r="H2928" t="s">
        <v>9676</v>
      </c>
      <c r="I2928" s="110">
        <v>0</v>
      </c>
      <c r="J2928" s="110">
        <v>212</v>
      </c>
      <c r="K2928" s="110">
        <v>0</v>
      </c>
      <c r="L2928" s="110">
        <v>0</v>
      </c>
      <c r="M2928" s="110">
        <v>0</v>
      </c>
      <c r="N2928" s="110">
        <v>0</v>
      </c>
    </row>
    <row r="2929" spans="1:14" x14ac:dyDescent="0.25">
      <c r="A2929">
        <v>440332</v>
      </c>
      <c r="B2929" t="s">
        <v>5536</v>
      </c>
      <c r="C2929">
        <v>30</v>
      </c>
      <c r="D2929" t="s">
        <v>501</v>
      </c>
      <c r="E2929" t="s">
        <v>9398</v>
      </c>
      <c r="F2929" t="s">
        <v>9677</v>
      </c>
      <c r="G2929" t="s">
        <v>5680</v>
      </c>
      <c r="H2929" t="s">
        <v>9678</v>
      </c>
      <c r="I2929" s="110">
        <v>0</v>
      </c>
      <c r="J2929" s="110">
        <v>0</v>
      </c>
      <c r="K2929" s="110">
        <v>0</v>
      </c>
      <c r="L2929" s="110">
        <v>0</v>
      </c>
      <c r="M2929" s="110">
        <v>0</v>
      </c>
      <c r="N2929" s="110">
        <v>0</v>
      </c>
    </row>
    <row r="2930" spans="1:14" x14ac:dyDescent="0.25">
      <c r="A2930">
        <v>440333</v>
      </c>
      <c r="B2930" t="s">
        <v>5536</v>
      </c>
      <c r="C2930">
        <v>30</v>
      </c>
      <c r="D2930" t="s">
        <v>501</v>
      </c>
      <c r="E2930" t="s">
        <v>987</v>
      </c>
      <c r="F2930" t="s">
        <v>3045</v>
      </c>
      <c r="G2930" t="s">
        <v>5680</v>
      </c>
      <c r="H2930" t="s">
        <v>9679</v>
      </c>
      <c r="I2930" s="110">
        <v>0</v>
      </c>
      <c r="J2930" s="110">
        <v>0</v>
      </c>
      <c r="K2930" s="110">
        <v>0</v>
      </c>
      <c r="L2930" s="110">
        <v>0</v>
      </c>
      <c r="M2930" s="110">
        <v>0</v>
      </c>
      <c r="N2930" s="110">
        <v>0</v>
      </c>
    </row>
    <row r="2931" spans="1:14" x14ac:dyDescent="0.25">
      <c r="A2931">
        <v>440334</v>
      </c>
      <c r="B2931" t="s">
        <v>5536</v>
      </c>
      <c r="C2931">
        <v>30</v>
      </c>
      <c r="D2931" t="s">
        <v>501</v>
      </c>
      <c r="E2931" t="s">
        <v>3914</v>
      </c>
      <c r="F2931" t="s">
        <v>3915</v>
      </c>
      <c r="G2931" t="s">
        <v>5680</v>
      </c>
      <c r="H2931" t="s">
        <v>3916</v>
      </c>
      <c r="I2931" s="110">
        <v>1500</v>
      </c>
      <c r="J2931" s="110">
        <v>0</v>
      </c>
      <c r="K2931" s="110">
        <v>486</v>
      </c>
      <c r="L2931" s="110">
        <v>454</v>
      </c>
      <c r="M2931" s="110">
        <v>0</v>
      </c>
      <c r="N2931" s="110">
        <v>0</v>
      </c>
    </row>
    <row r="2932" spans="1:14" x14ac:dyDescent="0.25">
      <c r="A2932">
        <v>440335</v>
      </c>
      <c r="B2932" t="s">
        <v>5536</v>
      </c>
      <c r="C2932">
        <v>30</v>
      </c>
      <c r="D2932" t="s">
        <v>846</v>
      </c>
      <c r="E2932" t="s">
        <v>9680</v>
      </c>
      <c r="F2932" t="s">
        <v>3915</v>
      </c>
      <c r="G2932" t="s">
        <v>5680</v>
      </c>
      <c r="H2932" t="s">
        <v>9681</v>
      </c>
      <c r="I2932" s="110">
        <v>0</v>
      </c>
      <c r="J2932" s="110">
        <v>0</v>
      </c>
      <c r="K2932" s="110">
        <v>0</v>
      </c>
      <c r="L2932" s="110">
        <v>0</v>
      </c>
      <c r="M2932" s="110">
        <v>0</v>
      </c>
      <c r="N2932" s="110">
        <v>0</v>
      </c>
    </row>
    <row r="2933" spans="1:14" x14ac:dyDescent="0.25">
      <c r="A2933">
        <v>440337</v>
      </c>
      <c r="B2933" t="s">
        <v>5536</v>
      </c>
      <c r="C2933">
        <v>30</v>
      </c>
      <c r="D2933" t="s">
        <v>501</v>
      </c>
      <c r="E2933" t="s">
        <v>9682</v>
      </c>
      <c r="F2933" t="s">
        <v>9683</v>
      </c>
      <c r="G2933" t="s">
        <v>5680</v>
      </c>
      <c r="H2933" t="s">
        <v>9684</v>
      </c>
      <c r="I2933" s="110">
        <v>50</v>
      </c>
      <c r="J2933" s="110">
        <v>0</v>
      </c>
      <c r="K2933" s="110">
        <v>0</v>
      </c>
      <c r="L2933" s="110">
        <v>0</v>
      </c>
      <c r="M2933" s="110">
        <v>0</v>
      </c>
      <c r="N2933" s="110">
        <v>0</v>
      </c>
    </row>
    <row r="2934" spans="1:14" x14ac:dyDescent="0.25">
      <c r="A2934">
        <v>440338</v>
      </c>
      <c r="B2934" t="s">
        <v>5536</v>
      </c>
      <c r="C2934">
        <v>30</v>
      </c>
      <c r="D2934" t="s">
        <v>501</v>
      </c>
      <c r="E2934" t="s">
        <v>9685</v>
      </c>
      <c r="F2934" t="s">
        <v>9686</v>
      </c>
      <c r="G2934" t="s">
        <v>5680</v>
      </c>
      <c r="H2934" t="s">
        <v>9687</v>
      </c>
      <c r="I2934" s="110">
        <v>0</v>
      </c>
      <c r="J2934" s="110">
        <v>0</v>
      </c>
      <c r="K2934" s="110">
        <v>0</v>
      </c>
      <c r="L2934" s="110">
        <v>0</v>
      </c>
      <c r="M2934" s="110">
        <v>0</v>
      </c>
      <c r="N2934" s="110">
        <v>0</v>
      </c>
    </row>
    <row r="2935" spans="1:14" x14ac:dyDescent="0.25">
      <c r="A2935">
        <v>440339</v>
      </c>
      <c r="B2935" t="s">
        <v>5536</v>
      </c>
      <c r="C2935">
        <v>30</v>
      </c>
      <c r="D2935" t="s">
        <v>501</v>
      </c>
      <c r="E2935" t="s">
        <v>3917</v>
      </c>
      <c r="F2935" t="s">
        <v>3918</v>
      </c>
      <c r="G2935" t="s">
        <v>5680</v>
      </c>
      <c r="H2935" t="s">
        <v>3919</v>
      </c>
      <c r="I2935" s="110">
        <v>404</v>
      </c>
      <c r="J2935" s="110">
        <v>0</v>
      </c>
      <c r="K2935" s="110">
        <v>524.35</v>
      </c>
      <c r="L2935" s="110">
        <v>0</v>
      </c>
      <c r="M2935" s="110">
        <v>0</v>
      </c>
      <c r="N2935" s="110">
        <v>0</v>
      </c>
    </row>
    <row r="2936" spans="1:14" x14ac:dyDescent="0.25">
      <c r="A2936">
        <v>440340</v>
      </c>
      <c r="B2936" t="s">
        <v>5536</v>
      </c>
      <c r="C2936">
        <v>30</v>
      </c>
      <c r="D2936" t="s">
        <v>501</v>
      </c>
      <c r="E2936" t="s">
        <v>9688</v>
      </c>
      <c r="F2936" t="s">
        <v>9689</v>
      </c>
      <c r="G2936" t="s">
        <v>5680</v>
      </c>
      <c r="H2936" t="s">
        <v>9690</v>
      </c>
      <c r="I2936" s="110">
        <v>0</v>
      </c>
      <c r="J2936" s="110">
        <v>0</v>
      </c>
      <c r="K2936" s="110">
        <v>0</v>
      </c>
      <c r="L2936" s="110">
        <v>0</v>
      </c>
      <c r="M2936" s="110">
        <v>0</v>
      </c>
      <c r="N2936" s="110">
        <v>0</v>
      </c>
    </row>
    <row r="2937" spans="1:14" x14ac:dyDescent="0.25">
      <c r="A2937">
        <v>440341</v>
      </c>
      <c r="B2937" t="s">
        <v>5536</v>
      </c>
      <c r="C2937">
        <v>30</v>
      </c>
      <c r="D2937" t="s">
        <v>9691</v>
      </c>
      <c r="E2937" t="s">
        <v>7348</v>
      </c>
      <c r="F2937" t="s">
        <v>9692</v>
      </c>
      <c r="G2937" t="s">
        <v>5680</v>
      </c>
      <c r="H2937" t="s">
        <v>9693</v>
      </c>
      <c r="I2937" s="110">
        <v>0</v>
      </c>
      <c r="J2937" s="110">
        <v>0</v>
      </c>
      <c r="K2937" s="110">
        <v>0</v>
      </c>
      <c r="L2937" s="110">
        <v>0</v>
      </c>
      <c r="M2937" s="110">
        <v>0</v>
      </c>
      <c r="N2937" s="110">
        <v>0</v>
      </c>
    </row>
    <row r="2938" spans="1:14" x14ac:dyDescent="0.25">
      <c r="A2938">
        <v>440343</v>
      </c>
      <c r="B2938" t="s">
        <v>5536</v>
      </c>
      <c r="C2938">
        <v>30</v>
      </c>
      <c r="D2938" t="s">
        <v>501</v>
      </c>
      <c r="E2938" t="s">
        <v>3920</v>
      </c>
      <c r="F2938" t="s">
        <v>3921</v>
      </c>
      <c r="G2938" t="s">
        <v>5680</v>
      </c>
      <c r="H2938" t="s">
        <v>3922</v>
      </c>
      <c r="I2938" s="110">
        <v>0</v>
      </c>
      <c r="J2938" s="110">
        <v>0</v>
      </c>
      <c r="K2938" s="110">
        <v>33</v>
      </c>
      <c r="L2938" s="110">
        <v>0</v>
      </c>
      <c r="M2938" s="110">
        <v>0</v>
      </c>
      <c r="N2938" s="110">
        <v>0</v>
      </c>
    </row>
    <row r="2939" spans="1:14" x14ac:dyDescent="0.25">
      <c r="A2939">
        <v>440347</v>
      </c>
      <c r="B2939" t="s">
        <v>5536</v>
      </c>
      <c r="C2939">
        <v>30</v>
      </c>
      <c r="D2939" t="s">
        <v>728</v>
      </c>
      <c r="E2939" t="s">
        <v>3923</v>
      </c>
      <c r="F2939" t="s">
        <v>3924</v>
      </c>
      <c r="G2939" t="s">
        <v>5680</v>
      </c>
      <c r="H2939" t="s">
        <v>3925</v>
      </c>
      <c r="I2939" s="110">
        <v>0</v>
      </c>
      <c r="J2939" s="110">
        <v>0</v>
      </c>
      <c r="K2939" s="110">
        <v>165</v>
      </c>
      <c r="L2939" s="110">
        <v>245</v>
      </c>
      <c r="M2939" s="110">
        <v>140</v>
      </c>
      <c r="N2939" s="110">
        <v>175</v>
      </c>
    </row>
    <row r="2940" spans="1:14" x14ac:dyDescent="0.25">
      <c r="A2940">
        <v>440348</v>
      </c>
      <c r="B2940" t="s">
        <v>5536</v>
      </c>
      <c r="C2940">
        <v>30</v>
      </c>
      <c r="D2940" t="s">
        <v>501</v>
      </c>
      <c r="E2940" t="s">
        <v>1241</v>
      </c>
      <c r="F2940" t="s">
        <v>9694</v>
      </c>
      <c r="G2940" t="s">
        <v>5680</v>
      </c>
      <c r="H2940" t="s">
        <v>9695</v>
      </c>
      <c r="I2940" s="110">
        <v>0</v>
      </c>
      <c r="J2940" s="110">
        <v>0</v>
      </c>
      <c r="K2940" s="110">
        <v>0</v>
      </c>
      <c r="L2940" s="110">
        <v>0</v>
      </c>
      <c r="M2940" s="110">
        <v>0</v>
      </c>
      <c r="N2940" s="110">
        <v>0</v>
      </c>
    </row>
    <row r="2941" spans="1:14" x14ac:dyDescent="0.25">
      <c r="A2941">
        <v>440349</v>
      </c>
      <c r="B2941" t="s">
        <v>5536</v>
      </c>
      <c r="C2941">
        <v>30</v>
      </c>
      <c r="D2941" t="s">
        <v>990</v>
      </c>
      <c r="E2941" t="s">
        <v>9696</v>
      </c>
      <c r="F2941" t="s">
        <v>2110</v>
      </c>
      <c r="G2941" t="s">
        <v>5680</v>
      </c>
      <c r="H2941" t="s">
        <v>9697</v>
      </c>
      <c r="I2941" s="110">
        <v>0</v>
      </c>
      <c r="J2941" s="110">
        <v>0</v>
      </c>
      <c r="K2941" s="110">
        <v>0</v>
      </c>
      <c r="L2941" s="110">
        <v>0</v>
      </c>
      <c r="M2941" s="110">
        <v>0</v>
      </c>
      <c r="N2941" s="110">
        <v>0</v>
      </c>
    </row>
    <row r="2942" spans="1:14" x14ac:dyDescent="0.25">
      <c r="A2942">
        <v>440350</v>
      </c>
      <c r="B2942" t="s">
        <v>5536</v>
      </c>
      <c r="C2942">
        <v>30</v>
      </c>
      <c r="D2942" t="s">
        <v>501</v>
      </c>
      <c r="E2942" t="s">
        <v>3926</v>
      </c>
      <c r="F2942" t="s">
        <v>2110</v>
      </c>
      <c r="G2942" t="s">
        <v>5680</v>
      </c>
      <c r="H2942" t="s">
        <v>3927</v>
      </c>
      <c r="I2942" s="110">
        <v>500</v>
      </c>
      <c r="J2942" s="110">
        <v>0</v>
      </c>
      <c r="K2942" s="110">
        <v>384</v>
      </c>
      <c r="L2942" s="110">
        <v>0</v>
      </c>
      <c r="M2942" s="110">
        <v>0</v>
      </c>
      <c r="N2942" s="110">
        <v>0</v>
      </c>
    </row>
    <row r="2943" spans="1:14" x14ac:dyDescent="0.25">
      <c r="A2943">
        <v>440353</v>
      </c>
      <c r="B2943" t="s">
        <v>5536</v>
      </c>
      <c r="C2943">
        <v>30</v>
      </c>
      <c r="D2943" t="s">
        <v>501</v>
      </c>
      <c r="E2943" t="s">
        <v>3928</v>
      </c>
      <c r="F2943" t="s">
        <v>3344</v>
      </c>
      <c r="G2943" t="s">
        <v>5680</v>
      </c>
      <c r="H2943" t="s">
        <v>277</v>
      </c>
      <c r="I2943" s="110">
        <v>583.30999999999995</v>
      </c>
      <c r="J2943" s="110">
        <v>0</v>
      </c>
      <c r="K2943" s="110">
        <v>0</v>
      </c>
      <c r="L2943" s="110">
        <v>0</v>
      </c>
      <c r="M2943" s="110">
        <v>0</v>
      </c>
      <c r="N2943" s="110">
        <v>0</v>
      </c>
    </row>
    <row r="2944" spans="1:14" x14ac:dyDescent="0.25">
      <c r="A2944">
        <v>440354</v>
      </c>
      <c r="B2944" t="s">
        <v>5536</v>
      </c>
      <c r="C2944">
        <v>930</v>
      </c>
      <c r="D2944" t="s">
        <v>501</v>
      </c>
      <c r="E2944" t="s">
        <v>9698</v>
      </c>
      <c r="F2944" t="s">
        <v>1717</v>
      </c>
      <c r="G2944" t="s">
        <v>5680</v>
      </c>
      <c r="H2944" t="s">
        <v>9699</v>
      </c>
      <c r="I2944" s="110">
        <v>0</v>
      </c>
      <c r="J2944" s="110">
        <v>0</v>
      </c>
      <c r="K2944" s="110">
        <v>0</v>
      </c>
      <c r="L2944" s="110">
        <v>0</v>
      </c>
      <c r="M2944" s="110">
        <v>0</v>
      </c>
      <c r="N2944" s="110">
        <v>0</v>
      </c>
    </row>
    <row r="2945" spans="1:14" x14ac:dyDescent="0.25">
      <c r="A2945">
        <v>440355</v>
      </c>
      <c r="B2945" t="s">
        <v>5536</v>
      </c>
      <c r="C2945">
        <v>30</v>
      </c>
      <c r="D2945" t="s">
        <v>501</v>
      </c>
      <c r="E2945" t="s">
        <v>3929</v>
      </c>
      <c r="F2945" t="s">
        <v>3930</v>
      </c>
      <c r="G2945" t="s">
        <v>5680</v>
      </c>
      <c r="H2945" t="s">
        <v>385</v>
      </c>
      <c r="I2945" s="110">
        <v>0</v>
      </c>
      <c r="J2945" s="110">
        <v>0</v>
      </c>
      <c r="K2945" s="110">
        <v>0</v>
      </c>
      <c r="L2945" s="110">
        <v>126</v>
      </c>
      <c r="M2945" s="110">
        <v>1293</v>
      </c>
      <c r="N2945" s="110">
        <v>404</v>
      </c>
    </row>
    <row r="2946" spans="1:14" x14ac:dyDescent="0.25">
      <c r="A2946">
        <v>440356</v>
      </c>
      <c r="B2946" t="s">
        <v>5536</v>
      </c>
      <c r="C2946">
        <v>30</v>
      </c>
      <c r="D2946" t="s">
        <v>8582</v>
      </c>
      <c r="E2946" t="s">
        <v>9700</v>
      </c>
      <c r="F2946" t="s">
        <v>3930</v>
      </c>
      <c r="G2946" t="s">
        <v>5680</v>
      </c>
      <c r="H2946" t="s">
        <v>9701</v>
      </c>
      <c r="I2946" s="110">
        <v>0</v>
      </c>
      <c r="J2946" s="110">
        <v>0</v>
      </c>
      <c r="K2946" s="110">
        <v>0</v>
      </c>
      <c r="L2946" s="110">
        <v>0</v>
      </c>
      <c r="M2946" s="110">
        <v>0</v>
      </c>
      <c r="N2946" s="110">
        <v>0</v>
      </c>
    </row>
    <row r="2947" spans="1:14" x14ac:dyDescent="0.25">
      <c r="A2947">
        <v>440357</v>
      </c>
      <c r="B2947" t="s">
        <v>5536</v>
      </c>
      <c r="C2947">
        <v>30</v>
      </c>
      <c r="D2947" t="s">
        <v>501</v>
      </c>
      <c r="E2947" t="s">
        <v>9702</v>
      </c>
      <c r="F2947" t="s">
        <v>9703</v>
      </c>
      <c r="G2947" t="s">
        <v>5680</v>
      </c>
      <c r="H2947" t="s">
        <v>9704</v>
      </c>
      <c r="I2947" s="110">
        <v>0</v>
      </c>
      <c r="J2947" s="110">
        <v>0</v>
      </c>
      <c r="K2947" s="110">
        <v>0</v>
      </c>
      <c r="L2947" s="110">
        <v>0</v>
      </c>
      <c r="M2947" s="110">
        <v>0</v>
      </c>
      <c r="N2947" s="110">
        <v>0</v>
      </c>
    </row>
    <row r="2948" spans="1:14" x14ac:dyDescent="0.25">
      <c r="A2948">
        <v>440359</v>
      </c>
      <c r="B2948" t="s">
        <v>5536</v>
      </c>
      <c r="C2948">
        <v>30</v>
      </c>
      <c r="D2948" t="s">
        <v>501</v>
      </c>
      <c r="E2948" t="s">
        <v>3931</v>
      </c>
      <c r="F2948" t="s">
        <v>3932</v>
      </c>
      <c r="G2948" t="s">
        <v>5680</v>
      </c>
      <c r="H2948" t="s">
        <v>3933</v>
      </c>
      <c r="I2948" s="110">
        <v>0</v>
      </c>
      <c r="J2948" s="110">
        <v>0</v>
      </c>
      <c r="K2948" s="110">
        <v>325</v>
      </c>
      <c r="L2948" s="110">
        <v>0</v>
      </c>
      <c r="M2948" s="110">
        <v>0</v>
      </c>
      <c r="N2948" s="110">
        <v>0</v>
      </c>
    </row>
    <row r="2949" spans="1:14" x14ac:dyDescent="0.25">
      <c r="A2949">
        <v>440361</v>
      </c>
      <c r="B2949" t="s">
        <v>5536</v>
      </c>
      <c r="C2949">
        <v>30</v>
      </c>
      <c r="D2949" t="s">
        <v>501</v>
      </c>
      <c r="E2949" t="s">
        <v>6293</v>
      </c>
      <c r="F2949" t="s">
        <v>5721</v>
      </c>
      <c r="G2949" t="s">
        <v>5680</v>
      </c>
      <c r="H2949" t="s">
        <v>9705</v>
      </c>
      <c r="I2949" s="110">
        <v>0</v>
      </c>
      <c r="J2949" s="110">
        <v>0</v>
      </c>
      <c r="K2949" s="110">
        <v>0</v>
      </c>
      <c r="L2949" s="110">
        <v>0</v>
      </c>
      <c r="M2949" s="110">
        <v>0</v>
      </c>
      <c r="N2949" s="110">
        <v>0</v>
      </c>
    </row>
    <row r="2950" spans="1:14" x14ac:dyDescent="0.25">
      <c r="A2950">
        <v>440363</v>
      </c>
      <c r="B2950" t="s">
        <v>5536</v>
      </c>
      <c r="C2950">
        <v>30</v>
      </c>
      <c r="D2950" t="s">
        <v>501</v>
      </c>
      <c r="E2950" t="s">
        <v>3934</v>
      </c>
      <c r="F2950" t="s">
        <v>837</v>
      </c>
      <c r="G2950" t="s">
        <v>5680</v>
      </c>
      <c r="H2950" t="s">
        <v>3935</v>
      </c>
      <c r="I2950" s="110">
        <v>1041.31</v>
      </c>
      <c r="J2950" s="110">
        <v>87.31</v>
      </c>
      <c r="K2950" s="110">
        <v>0</v>
      </c>
      <c r="L2950" s="110">
        <v>0</v>
      </c>
      <c r="M2950" s="110">
        <v>0</v>
      </c>
      <c r="N2950" s="110">
        <v>0</v>
      </c>
    </row>
    <row r="2951" spans="1:14" x14ac:dyDescent="0.25">
      <c r="A2951">
        <v>50259</v>
      </c>
      <c r="B2951" t="s">
        <v>5534</v>
      </c>
      <c r="C2951">
        <v>27</v>
      </c>
      <c r="D2951" t="s">
        <v>9706</v>
      </c>
      <c r="E2951" t="s">
        <v>9707</v>
      </c>
      <c r="F2951" t="s">
        <v>3326</v>
      </c>
      <c r="G2951" t="s">
        <v>1921</v>
      </c>
      <c r="H2951" t="s">
        <v>9708</v>
      </c>
      <c r="I2951" s="110">
        <v>0</v>
      </c>
      <c r="J2951" s="110">
        <v>0</v>
      </c>
      <c r="K2951" s="110">
        <v>0</v>
      </c>
      <c r="L2951" s="110">
        <v>0</v>
      </c>
      <c r="M2951" s="110">
        <v>0</v>
      </c>
      <c r="N2951" s="110">
        <v>0</v>
      </c>
    </row>
    <row r="2952" spans="1:14" x14ac:dyDescent="0.25">
      <c r="A2952">
        <v>440367</v>
      </c>
      <c r="B2952" t="s">
        <v>5536</v>
      </c>
      <c r="C2952">
        <v>30</v>
      </c>
      <c r="D2952" t="s">
        <v>501</v>
      </c>
      <c r="E2952" t="s">
        <v>3936</v>
      </c>
      <c r="F2952" t="s">
        <v>3348</v>
      </c>
      <c r="G2952" t="s">
        <v>5680</v>
      </c>
      <c r="H2952" t="s">
        <v>3937</v>
      </c>
      <c r="I2952" s="110">
        <v>1616.2</v>
      </c>
      <c r="J2952" s="110">
        <v>0</v>
      </c>
      <c r="K2952" s="110">
        <v>321</v>
      </c>
      <c r="L2952" s="110">
        <v>190</v>
      </c>
      <c r="M2952" s="110">
        <v>381</v>
      </c>
      <c r="N2952" s="110">
        <v>207</v>
      </c>
    </row>
    <row r="2953" spans="1:14" x14ac:dyDescent="0.25">
      <c r="A2953">
        <v>440369</v>
      </c>
      <c r="B2953" t="s">
        <v>5536</v>
      </c>
      <c r="C2953">
        <v>30</v>
      </c>
      <c r="D2953" t="s">
        <v>501</v>
      </c>
      <c r="E2953" t="s">
        <v>9709</v>
      </c>
      <c r="F2953" t="s">
        <v>9710</v>
      </c>
      <c r="G2953" t="s">
        <v>5680</v>
      </c>
      <c r="H2953" t="s">
        <v>9711</v>
      </c>
      <c r="I2953" s="110">
        <v>0</v>
      </c>
      <c r="J2953" s="110">
        <v>0</v>
      </c>
      <c r="K2953" s="110">
        <v>0</v>
      </c>
      <c r="L2953" s="110">
        <v>0</v>
      </c>
      <c r="M2953" s="110">
        <v>0</v>
      </c>
      <c r="N2953" s="110">
        <v>0</v>
      </c>
    </row>
    <row r="2954" spans="1:14" x14ac:dyDescent="0.25">
      <c r="A2954">
        <v>440370</v>
      </c>
      <c r="B2954" t="s">
        <v>5536</v>
      </c>
      <c r="C2954">
        <v>30</v>
      </c>
      <c r="D2954" t="s">
        <v>501</v>
      </c>
      <c r="E2954" t="s">
        <v>3938</v>
      </c>
      <c r="F2954" t="s">
        <v>3939</v>
      </c>
      <c r="G2954" t="s">
        <v>5680</v>
      </c>
      <c r="H2954" t="s">
        <v>3940</v>
      </c>
      <c r="I2954" s="110">
        <v>458.37</v>
      </c>
      <c r="J2954" s="110">
        <v>0</v>
      </c>
      <c r="K2954" s="110">
        <v>0</v>
      </c>
      <c r="L2954" s="110">
        <v>0</v>
      </c>
      <c r="M2954" s="110">
        <v>0</v>
      </c>
      <c r="N2954" s="110">
        <v>0</v>
      </c>
    </row>
    <row r="2955" spans="1:14" x14ac:dyDescent="0.25">
      <c r="A2955">
        <v>440371</v>
      </c>
      <c r="B2955" t="s">
        <v>5536</v>
      </c>
      <c r="C2955">
        <v>30</v>
      </c>
      <c r="D2955" t="s">
        <v>501</v>
      </c>
      <c r="E2955" t="s">
        <v>3941</v>
      </c>
      <c r="F2955" t="s">
        <v>3942</v>
      </c>
      <c r="G2955" t="s">
        <v>5680</v>
      </c>
      <c r="H2955" t="s">
        <v>3943</v>
      </c>
      <c r="I2955" s="110">
        <v>0</v>
      </c>
      <c r="J2955" s="110">
        <v>0</v>
      </c>
      <c r="K2955" s="110">
        <v>0</v>
      </c>
      <c r="L2955" s="110">
        <v>10</v>
      </c>
      <c r="M2955" s="110">
        <v>70</v>
      </c>
      <c r="N2955" s="110">
        <v>0</v>
      </c>
    </row>
    <row r="2956" spans="1:14" x14ac:dyDescent="0.25">
      <c r="A2956">
        <v>440372</v>
      </c>
      <c r="B2956" t="s">
        <v>5536</v>
      </c>
      <c r="C2956">
        <v>30</v>
      </c>
      <c r="D2956" t="s">
        <v>728</v>
      </c>
      <c r="E2956" t="s">
        <v>9712</v>
      </c>
      <c r="F2956" t="s">
        <v>9713</v>
      </c>
      <c r="G2956" t="s">
        <v>5680</v>
      </c>
      <c r="H2956" t="s">
        <v>9714</v>
      </c>
      <c r="I2956" s="110">
        <v>0</v>
      </c>
      <c r="J2956" s="110">
        <v>0</v>
      </c>
      <c r="K2956" s="110">
        <v>0</v>
      </c>
      <c r="L2956" s="110">
        <v>0</v>
      </c>
      <c r="M2956" s="110">
        <v>0</v>
      </c>
      <c r="N2956" s="110">
        <v>0</v>
      </c>
    </row>
    <row r="2957" spans="1:14" x14ac:dyDescent="0.25">
      <c r="A2957">
        <v>440373</v>
      </c>
      <c r="B2957" t="s">
        <v>5536</v>
      </c>
      <c r="C2957">
        <v>30</v>
      </c>
      <c r="D2957" t="s">
        <v>501</v>
      </c>
      <c r="E2957" t="s">
        <v>9715</v>
      </c>
      <c r="F2957" t="s">
        <v>9716</v>
      </c>
      <c r="G2957" t="s">
        <v>5680</v>
      </c>
      <c r="H2957" t="s">
        <v>9717</v>
      </c>
      <c r="I2957" s="110">
        <v>0</v>
      </c>
      <c r="J2957" s="110">
        <v>0</v>
      </c>
      <c r="K2957" s="110">
        <v>0</v>
      </c>
      <c r="L2957" s="110">
        <v>0</v>
      </c>
      <c r="M2957" s="110">
        <v>0</v>
      </c>
      <c r="N2957" s="110">
        <v>0</v>
      </c>
    </row>
    <row r="2958" spans="1:14" x14ac:dyDescent="0.25">
      <c r="A2958">
        <v>440374</v>
      </c>
      <c r="B2958" t="s">
        <v>5536</v>
      </c>
      <c r="C2958">
        <v>30</v>
      </c>
      <c r="D2958" t="s">
        <v>2221</v>
      </c>
      <c r="E2958" t="s">
        <v>9718</v>
      </c>
      <c r="F2958" t="s">
        <v>3945</v>
      </c>
      <c r="G2958" t="s">
        <v>5680</v>
      </c>
      <c r="H2958" t="s">
        <v>9719</v>
      </c>
      <c r="I2958" s="110">
        <v>0</v>
      </c>
      <c r="J2958" s="110">
        <v>0</v>
      </c>
      <c r="K2958" s="110">
        <v>0</v>
      </c>
      <c r="L2958" s="110">
        <v>0</v>
      </c>
      <c r="M2958" s="110">
        <v>0</v>
      </c>
      <c r="N2958" s="110">
        <v>0</v>
      </c>
    </row>
    <row r="2959" spans="1:14" x14ac:dyDescent="0.25">
      <c r="A2959">
        <v>440375</v>
      </c>
      <c r="B2959" t="s">
        <v>5536</v>
      </c>
      <c r="C2959">
        <v>30</v>
      </c>
      <c r="D2959" t="s">
        <v>501</v>
      </c>
      <c r="E2959" t="s">
        <v>3944</v>
      </c>
      <c r="F2959" t="s">
        <v>3945</v>
      </c>
      <c r="G2959" t="s">
        <v>5680</v>
      </c>
      <c r="H2959" t="s">
        <v>464</v>
      </c>
      <c r="I2959" s="110">
        <v>0</v>
      </c>
      <c r="J2959" s="110">
        <v>0</v>
      </c>
      <c r="K2959" s="110">
        <v>324</v>
      </c>
      <c r="L2959" s="110">
        <v>0</v>
      </c>
      <c r="M2959" s="110">
        <v>0</v>
      </c>
      <c r="N2959" s="110">
        <v>210</v>
      </c>
    </row>
    <row r="2960" spans="1:14" x14ac:dyDescent="0.25">
      <c r="A2960">
        <v>440376</v>
      </c>
      <c r="B2960" t="s">
        <v>5536</v>
      </c>
      <c r="C2960">
        <v>30</v>
      </c>
      <c r="D2960" t="s">
        <v>501</v>
      </c>
      <c r="E2960" t="s">
        <v>3946</v>
      </c>
      <c r="F2960" t="s">
        <v>3947</v>
      </c>
      <c r="G2960" t="s">
        <v>5680</v>
      </c>
      <c r="H2960" t="s">
        <v>3948</v>
      </c>
      <c r="I2960" s="110">
        <v>1534.98</v>
      </c>
      <c r="J2960" s="110">
        <v>378.25</v>
      </c>
      <c r="K2960" s="110">
        <v>0</v>
      </c>
      <c r="L2960" s="110">
        <v>0</v>
      </c>
      <c r="M2960" s="110">
        <v>0</v>
      </c>
      <c r="N2960" s="110">
        <v>0</v>
      </c>
    </row>
    <row r="2961" spans="1:14" x14ac:dyDescent="0.25">
      <c r="A2961">
        <v>440377</v>
      </c>
      <c r="B2961" t="s">
        <v>5536</v>
      </c>
      <c r="C2961">
        <v>30</v>
      </c>
      <c r="D2961" t="s">
        <v>501</v>
      </c>
      <c r="E2961" t="s">
        <v>9720</v>
      </c>
      <c r="F2961" t="s">
        <v>3244</v>
      </c>
      <c r="G2961" t="s">
        <v>5680</v>
      </c>
      <c r="H2961" t="s">
        <v>9721</v>
      </c>
      <c r="I2961" s="110">
        <v>0</v>
      </c>
      <c r="J2961" s="110">
        <v>0</v>
      </c>
      <c r="K2961" s="110">
        <v>0</v>
      </c>
      <c r="L2961" s="110">
        <v>0</v>
      </c>
      <c r="M2961" s="110">
        <v>0</v>
      </c>
      <c r="N2961" s="110">
        <v>0</v>
      </c>
    </row>
    <row r="2962" spans="1:14" x14ac:dyDescent="0.25">
      <c r="A2962">
        <v>440379</v>
      </c>
      <c r="B2962" t="s">
        <v>5536</v>
      </c>
      <c r="C2962">
        <v>30</v>
      </c>
      <c r="D2962" t="s">
        <v>501</v>
      </c>
      <c r="E2962" t="s">
        <v>3949</v>
      </c>
      <c r="F2962" t="s">
        <v>3950</v>
      </c>
      <c r="G2962" t="s">
        <v>5680</v>
      </c>
      <c r="H2962" t="s">
        <v>442</v>
      </c>
      <c r="I2962" s="110">
        <v>0</v>
      </c>
      <c r="J2962" s="110">
        <v>0</v>
      </c>
      <c r="K2962" s="110">
        <v>100</v>
      </c>
      <c r="L2962" s="110">
        <v>100</v>
      </c>
      <c r="M2962" s="110">
        <v>0</v>
      </c>
      <c r="N2962" s="110">
        <v>0</v>
      </c>
    </row>
    <row r="2963" spans="1:14" x14ac:dyDescent="0.25">
      <c r="A2963">
        <v>440380</v>
      </c>
      <c r="B2963" t="s">
        <v>5536</v>
      </c>
      <c r="C2963">
        <v>30</v>
      </c>
      <c r="D2963" t="s">
        <v>501</v>
      </c>
      <c r="E2963" t="s">
        <v>1361</v>
      </c>
      <c r="F2963" t="s">
        <v>855</v>
      </c>
      <c r="G2963" t="s">
        <v>5680</v>
      </c>
      <c r="H2963" t="s">
        <v>9722</v>
      </c>
      <c r="I2963" s="110">
        <v>0</v>
      </c>
      <c r="J2963" s="110">
        <v>0</v>
      </c>
      <c r="K2963" s="110">
        <v>0</v>
      </c>
      <c r="L2963" s="110">
        <v>0</v>
      </c>
      <c r="M2963" s="110">
        <v>0</v>
      </c>
      <c r="N2963" s="110">
        <v>0</v>
      </c>
    </row>
    <row r="2964" spans="1:14" x14ac:dyDescent="0.25">
      <c r="A2964">
        <v>440381</v>
      </c>
      <c r="B2964" t="s">
        <v>5536</v>
      </c>
      <c r="C2964">
        <v>30</v>
      </c>
      <c r="D2964" t="s">
        <v>501</v>
      </c>
      <c r="E2964" t="s">
        <v>6306</v>
      </c>
      <c r="F2964" t="s">
        <v>9723</v>
      </c>
      <c r="G2964" t="s">
        <v>5680</v>
      </c>
      <c r="H2964" t="s">
        <v>9724</v>
      </c>
      <c r="I2964" s="110">
        <v>0</v>
      </c>
      <c r="J2964" s="110">
        <v>0</v>
      </c>
      <c r="K2964" s="110">
        <v>0</v>
      </c>
      <c r="L2964" s="110">
        <v>0</v>
      </c>
      <c r="M2964" s="110">
        <v>0</v>
      </c>
      <c r="N2964" s="110">
        <v>0</v>
      </c>
    </row>
    <row r="2965" spans="1:14" x14ac:dyDescent="0.25">
      <c r="A2965">
        <v>440383</v>
      </c>
      <c r="B2965" t="s">
        <v>5536</v>
      </c>
      <c r="C2965">
        <v>30</v>
      </c>
      <c r="D2965" t="s">
        <v>6979</v>
      </c>
      <c r="E2965" t="s">
        <v>833</v>
      </c>
      <c r="F2965" t="s">
        <v>2868</v>
      </c>
      <c r="G2965" t="s">
        <v>5680</v>
      </c>
      <c r="H2965" t="s">
        <v>9725</v>
      </c>
      <c r="I2965" s="110">
        <v>0</v>
      </c>
      <c r="J2965" s="110">
        <v>0</v>
      </c>
      <c r="K2965" s="110">
        <v>0</v>
      </c>
      <c r="L2965" s="110">
        <v>0</v>
      </c>
      <c r="M2965" s="110">
        <v>0</v>
      </c>
      <c r="N2965" s="110">
        <v>0</v>
      </c>
    </row>
    <row r="2966" spans="1:14" x14ac:dyDescent="0.25">
      <c r="A2966">
        <v>440384</v>
      </c>
      <c r="B2966" t="s">
        <v>5536</v>
      </c>
      <c r="C2966">
        <v>30</v>
      </c>
      <c r="D2966" t="s">
        <v>619</v>
      </c>
      <c r="E2966" t="s">
        <v>9726</v>
      </c>
      <c r="F2966" t="s">
        <v>9727</v>
      </c>
      <c r="G2966" t="s">
        <v>5680</v>
      </c>
      <c r="H2966" t="s">
        <v>9728</v>
      </c>
      <c r="I2966" s="110">
        <v>0</v>
      </c>
      <c r="J2966" s="110">
        <v>0</v>
      </c>
      <c r="K2966" s="110">
        <v>0</v>
      </c>
      <c r="L2966" s="110">
        <v>0</v>
      </c>
      <c r="M2966" s="110">
        <v>0</v>
      </c>
      <c r="N2966" s="110">
        <v>0</v>
      </c>
    </row>
    <row r="2967" spans="1:14" x14ac:dyDescent="0.25">
      <c r="A2967">
        <v>440385</v>
      </c>
      <c r="B2967" t="s">
        <v>5536</v>
      </c>
      <c r="C2967">
        <v>30</v>
      </c>
      <c r="D2967" t="s">
        <v>740</v>
      </c>
      <c r="E2967" t="s">
        <v>3951</v>
      </c>
      <c r="F2967" t="s">
        <v>3952</v>
      </c>
      <c r="G2967" t="s">
        <v>5680</v>
      </c>
      <c r="H2967" t="s">
        <v>3953</v>
      </c>
      <c r="I2967" s="110">
        <v>953.22</v>
      </c>
      <c r="J2967" s="110">
        <v>0</v>
      </c>
      <c r="K2967" s="110">
        <v>215</v>
      </c>
      <c r="L2967" s="110">
        <v>20</v>
      </c>
      <c r="M2967" s="110">
        <v>0</v>
      </c>
      <c r="N2967" s="110">
        <v>0</v>
      </c>
    </row>
    <row r="2968" spans="1:14" x14ac:dyDescent="0.25">
      <c r="A2968">
        <v>440387</v>
      </c>
      <c r="B2968" t="s">
        <v>5536</v>
      </c>
      <c r="C2968">
        <v>30</v>
      </c>
      <c r="D2968" t="s">
        <v>501</v>
      </c>
      <c r="E2968" t="s">
        <v>1302</v>
      </c>
      <c r="F2968" t="s">
        <v>3954</v>
      </c>
      <c r="G2968" t="s">
        <v>5680</v>
      </c>
      <c r="H2968" t="s">
        <v>265</v>
      </c>
      <c r="I2968" s="110">
        <v>0</v>
      </c>
      <c r="J2968" s="110">
        <v>0</v>
      </c>
      <c r="K2968" s="110">
        <v>79</v>
      </c>
      <c r="L2968" s="110">
        <v>52</v>
      </c>
      <c r="M2968" s="110">
        <v>152</v>
      </c>
      <c r="N2968" s="110">
        <v>90</v>
      </c>
    </row>
    <row r="2969" spans="1:14" x14ac:dyDescent="0.25">
      <c r="A2969">
        <v>440389</v>
      </c>
      <c r="B2969" t="s">
        <v>5536</v>
      </c>
      <c r="C2969">
        <v>30</v>
      </c>
      <c r="D2969" t="s">
        <v>3955</v>
      </c>
      <c r="E2969" t="s">
        <v>3956</v>
      </c>
      <c r="F2969" t="s">
        <v>3957</v>
      </c>
      <c r="G2969" t="s">
        <v>5680</v>
      </c>
      <c r="H2969" t="s">
        <v>3958</v>
      </c>
      <c r="I2969" s="110">
        <v>60</v>
      </c>
      <c r="J2969" s="110">
        <v>0</v>
      </c>
      <c r="K2969" s="110">
        <v>0</v>
      </c>
      <c r="L2969" s="110">
        <v>0</v>
      </c>
      <c r="M2969" s="110">
        <v>0</v>
      </c>
      <c r="N2969" s="110">
        <v>0</v>
      </c>
    </row>
    <row r="2970" spans="1:14" x14ac:dyDescent="0.25">
      <c r="A2970">
        <v>440391</v>
      </c>
      <c r="B2970" t="s">
        <v>5536</v>
      </c>
      <c r="C2970">
        <v>30</v>
      </c>
      <c r="D2970" t="s">
        <v>501</v>
      </c>
      <c r="E2970" t="s">
        <v>9729</v>
      </c>
      <c r="F2970" t="s">
        <v>9730</v>
      </c>
      <c r="G2970" t="s">
        <v>5680</v>
      </c>
      <c r="H2970" t="s">
        <v>9731</v>
      </c>
      <c r="I2970" s="110">
        <v>0</v>
      </c>
      <c r="J2970" s="110">
        <v>0</v>
      </c>
      <c r="K2970" s="110">
        <v>0</v>
      </c>
      <c r="L2970" s="110">
        <v>0</v>
      </c>
      <c r="M2970" s="110">
        <v>0</v>
      </c>
      <c r="N2970" s="110">
        <v>0</v>
      </c>
    </row>
    <row r="2971" spans="1:14" x14ac:dyDescent="0.25">
      <c r="A2971">
        <v>440392</v>
      </c>
      <c r="B2971" t="s">
        <v>5536</v>
      </c>
      <c r="C2971">
        <v>30</v>
      </c>
      <c r="D2971" t="s">
        <v>9732</v>
      </c>
      <c r="E2971" t="s">
        <v>9733</v>
      </c>
      <c r="F2971" t="s">
        <v>3960</v>
      </c>
      <c r="G2971" t="s">
        <v>5680</v>
      </c>
      <c r="H2971" t="s">
        <v>9734</v>
      </c>
      <c r="I2971" s="110">
        <v>0</v>
      </c>
      <c r="J2971" s="110">
        <v>0</v>
      </c>
      <c r="K2971" s="110">
        <v>0</v>
      </c>
      <c r="L2971" s="110">
        <v>0</v>
      </c>
      <c r="M2971" s="110">
        <v>0</v>
      </c>
      <c r="N2971" s="110">
        <v>0</v>
      </c>
    </row>
    <row r="2972" spans="1:14" x14ac:dyDescent="0.25">
      <c r="A2972">
        <v>440393</v>
      </c>
      <c r="B2972" t="s">
        <v>5536</v>
      </c>
      <c r="C2972">
        <v>30</v>
      </c>
      <c r="D2972" t="s">
        <v>501</v>
      </c>
      <c r="E2972" t="s">
        <v>3959</v>
      </c>
      <c r="F2972" t="s">
        <v>3960</v>
      </c>
      <c r="G2972" t="s">
        <v>5680</v>
      </c>
      <c r="H2972" t="s">
        <v>3961</v>
      </c>
      <c r="I2972" s="110">
        <v>2365</v>
      </c>
      <c r="J2972" s="110">
        <v>0</v>
      </c>
      <c r="K2972" s="110">
        <v>166</v>
      </c>
      <c r="L2972" s="110">
        <v>96</v>
      </c>
      <c r="M2972" s="110">
        <v>104</v>
      </c>
      <c r="N2972" s="110">
        <v>0</v>
      </c>
    </row>
    <row r="2973" spans="1:14" x14ac:dyDescent="0.25">
      <c r="A2973">
        <v>440394</v>
      </c>
      <c r="B2973" t="s">
        <v>5536</v>
      </c>
      <c r="C2973">
        <v>30</v>
      </c>
      <c r="D2973" t="s">
        <v>728</v>
      </c>
      <c r="E2973" t="s">
        <v>9735</v>
      </c>
      <c r="F2973" t="s">
        <v>9736</v>
      </c>
      <c r="G2973" t="s">
        <v>5680</v>
      </c>
      <c r="H2973" t="s">
        <v>9737</v>
      </c>
      <c r="I2973" s="110">
        <v>0</v>
      </c>
      <c r="J2973" s="110">
        <v>0</v>
      </c>
      <c r="K2973" s="110">
        <v>0</v>
      </c>
      <c r="L2973" s="110">
        <v>0</v>
      </c>
      <c r="M2973" s="110">
        <v>0</v>
      </c>
      <c r="N2973" s="110">
        <v>0</v>
      </c>
    </row>
    <row r="2974" spans="1:14" x14ac:dyDescent="0.25">
      <c r="A2974">
        <v>440395</v>
      </c>
      <c r="B2974" t="s">
        <v>5536</v>
      </c>
      <c r="C2974">
        <v>30</v>
      </c>
      <c r="D2974" t="s">
        <v>501</v>
      </c>
      <c r="E2974" t="s">
        <v>1121</v>
      </c>
      <c r="F2974" t="s">
        <v>9738</v>
      </c>
      <c r="G2974" t="s">
        <v>5680</v>
      </c>
      <c r="H2974" t="s">
        <v>9739</v>
      </c>
      <c r="I2974" s="110">
        <v>0</v>
      </c>
      <c r="J2974" s="110">
        <v>0</v>
      </c>
      <c r="K2974" s="110">
        <v>0</v>
      </c>
      <c r="L2974" s="110">
        <v>0</v>
      </c>
      <c r="M2974" s="110">
        <v>0</v>
      </c>
      <c r="N2974" s="110">
        <v>0</v>
      </c>
    </row>
    <row r="2975" spans="1:14" x14ac:dyDescent="0.25">
      <c r="A2975">
        <v>440399</v>
      </c>
      <c r="B2975" t="s">
        <v>5536</v>
      </c>
      <c r="C2975">
        <v>30</v>
      </c>
      <c r="D2975" t="s">
        <v>501</v>
      </c>
      <c r="E2975" t="s">
        <v>3962</v>
      </c>
      <c r="F2975" t="s">
        <v>3963</v>
      </c>
      <c r="G2975" t="s">
        <v>5680</v>
      </c>
      <c r="H2975" t="s">
        <v>3964</v>
      </c>
      <c r="I2975" s="110">
        <v>9450</v>
      </c>
      <c r="J2975" s="110">
        <v>0</v>
      </c>
      <c r="K2975" s="110">
        <v>0</v>
      </c>
      <c r="L2975" s="110">
        <v>0</v>
      </c>
      <c r="M2975" s="110">
        <v>0</v>
      </c>
      <c r="N2975" s="110">
        <v>0</v>
      </c>
    </row>
    <row r="2976" spans="1:14" x14ac:dyDescent="0.25">
      <c r="A2976">
        <v>440400</v>
      </c>
      <c r="B2976" t="s">
        <v>5536</v>
      </c>
      <c r="C2976">
        <v>30</v>
      </c>
      <c r="D2976" t="s">
        <v>9740</v>
      </c>
      <c r="E2976" t="s">
        <v>9741</v>
      </c>
      <c r="F2976" t="s">
        <v>3963</v>
      </c>
      <c r="G2976" t="s">
        <v>5680</v>
      </c>
      <c r="H2976" t="s">
        <v>9742</v>
      </c>
      <c r="I2976" s="110">
        <v>0</v>
      </c>
      <c r="J2976" s="110">
        <v>0</v>
      </c>
      <c r="K2976" s="110">
        <v>0</v>
      </c>
      <c r="L2976" s="110">
        <v>0</v>
      </c>
      <c r="M2976" s="110">
        <v>0</v>
      </c>
      <c r="N2976" s="110">
        <v>0</v>
      </c>
    </row>
    <row r="2977" spans="1:14" x14ac:dyDescent="0.25">
      <c r="A2977">
        <v>440401</v>
      </c>
      <c r="B2977" t="s">
        <v>5536</v>
      </c>
      <c r="C2977">
        <v>30</v>
      </c>
      <c r="D2977" t="s">
        <v>3965</v>
      </c>
      <c r="E2977" t="s">
        <v>3966</v>
      </c>
      <c r="F2977" t="s">
        <v>3967</v>
      </c>
      <c r="G2977" t="s">
        <v>5680</v>
      </c>
      <c r="H2977" t="s">
        <v>3968</v>
      </c>
      <c r="I2977" s="110">
        <v>550</v>
      </c>
      <c r="J2977" s="110">
        <v>0</v>
      </c>
      <c r="K2977" s="110">
        <v>245</v>
      </c>
      <c r="L2977" s="110">
        <v>180</v>
      </c>
      <c r="M2977" s="110">
        <v>0</v>
      </c>
      <c r="N2977" s="110">
        <v>0</v>
      </c>
    </row>
    <row r="2978" spans="1:14" x14ac:dyDescent="0.25">
      <c r="A2978">
        <v>440402</v>
      </c>
      <c r="B2978" t="s">
        <v>5536</v>
      </c>
      <c r="C2978">
        <v>30</v>
      </c>
      <c r="D2978" t="s">
        <v>728</v>
      </c>
      <c r="E2978" t="s">
        <v>3969</v>
      </c>
      <c r="F2978" t="s">
        <v>3967</v>
      </c>
      <c r="G2978" t="s">
        <v>5680</v>
      </c>
      <c r="H2978" t="s">
        <v>3970</v>
      </c>
      <c r="I2978" s="110">
        <v>8250</v>
      </c>
      <c r="J2978" s="110">
        <v>0</v>
      </c>
      <c r="K2978" s="110">
        <v>1152</v>
      </c>
      <c r="L2978" s="110">
        <v>749</v>
      </c>
      <c r="M2978" s="110">
        <v>1001</v>
      </c>
      <c r="N2978" s="110">
        <v>833.01</v>
      </c>
    </row>
    <row r="2979" spans="1:14" x14ac:dyDescent="0.25">
      <c r="A2979">
        <v>440403</v>
      </c>
      <c r="B2979" t="s">
        <v>5536</v>
      </c>
      <c r="C2979">
        <v>30</v>
      </c>
      <c r="D2979" t="s">
        <v>3971</v>
      </c>
      <c r="E2979" t="s">
        <v>3972</v>
      </c>
      <c r="F2979" t="s">
        <v>3967</v>
      </c>
      <c r="G2979" t="s">
        <v>5680</v>
      </c>
      <c r="H2979" t="s">
        <v>453</v>
      </c>
      <c r="I2979" s="110">
        <v>0</v>
      </c>
      <c r="J2979" s="110">
        <v>0</v>
      </c>
      <c r="K2979" s="110">
        <v>0</v>
      </c>
      <c r="L2979" s="110">
        <v>20</v>
      </c>
      <c r="M2979" s="110">
        <v>0</v>
      </c>
      <c r="N2979" s="110">
        <v>0</v>
      </c>
    </row>
    <row r="2980" spans="1:14" x14ac:dyDescent="0.25">
      <c r="A2980">
        <v>440404</v>
      </c>
      <c r="B2980" t="s">
        <v>5536</v>
      </c>
      <c r="C2980">
        <v>30</v>
      </c>
      <c r="D2980" t="s">
        <v>9743</v>
      </c>
      <c r="E2980" t="s">
        <v>9744</v>
      </c>
      <c r="F2980" t="s">
        <v>3967</v>
      </c>
      <c r="G2980" t="s">
        <v>5680</v>
      </c>
      <c r="H2980" t="s">
        <v>9745</v>
      </c>
      <c r="I2980" s="110">
        <v>0</v>
      </c>
      <c r="J2980" s="110">
        <v>0</v>
      </c>
      <c r="K2980" s="110">
        <v>308</v>
      </c>
      <c r="L2980" s="110">
        <v>272</v>
      </c>
      <c r="M2980" s="110">
        <v>0</v>
      </c>
      <c r="N2980" s="110">
        <v>0</v>
      </c>
    </row>
    <row r="2981" spans="1:14" x14ac:dyDescent="0.25">
      <c r="A2981">
        <v>440405</v>
      </c>
      <c r="B2981" t="s">
        <v>5536</v>
      </c>
      <c r="C2981">
        <v>30</v>
      </c>
      <c r="D2981" t="s">
        <v>9746</v>
      </c>
      <c r="E2981" t="s">
        <v>9747</v>
      </c>
      <c r="F2981" t="s">
        <v>3967</v>
      </c>
      <c r="G2981" t="s">
        <v>5680</v>
      </c>
      <c r="H2981" t="s">
        <v>9748</v>
      </c>
      <c r="I2981" s="110">
        <v>0</v>
      </c>
      <c r="J2981" s="110">
        <v>0</v>
      </c>
      <c r="K2981" s="110">
        <v>0</v>
      </c>
      <c r="L2981" s="110">
        <v>0</v>
      </c>
      <c r="M2981" s="110">
        <v>0</v>
      </c>
      <c r="N2981" s="110">
        <v>0</v>
      </c>
    </row>
    <row r="2982" spans="1:14" x14ac:dyDescent="0.25">
      <c r="A2982">
        <v>440408</v>
      </c>
      <c r="B2982" t="s">
        <v>5536</v>
      </c>
      <c r="C2982">
        <v>30</v>
      </c>
      <c r="D2982" t="s">
        <v>3973</v>
      </c>
      <c r="E2982" t="s">
        <v>3974</v>
      </c>
      <c r="F2982" t="s">
        <v>3967</v>
      </c>
      <c r="G2982" t="s">
        <v>5680</v>
      </c>
      <c r="H2982" t="s">
        <v>3975</v>
      </c>
      <c r="I2982" s="110">
        <v>433.62</v>
      </c>
      <c r="J2982" s="110">
        <v>0</v>
      </c>
      <c r="K2982" s="110">
        <v>470</v>
      </c>
      <c r="L2982" s="110">
        <v>355</v>
      </c>
      <c r="M2982" s="110">
        <v>265</v>
      </c>
      <c r="N2982" s="110">
        <v>877</v>
      </c>
    </row>
    <row r="2983" spans="1:14" x14ac:dyDescent="0.25">
      <c r="A2983">
        <v>440409</v>
      </c>
      <c r="B2983" t="s">
        <v>5536</v>
      </c>
      <c r="C2983">
        <v>30</v>
      </c>
      <c r="D2983" t="s">
        <v>9749</v>
      </c>
      <c r="E2983" t="s">
        <v>9750</v>
      </c>
      <c r="F2983" t="s">
        <v>3967</v>
      </c>
      <c r="G2983" t="s">
        <v>5680</v>
      </c>
      <c r="H2983" t="s">
        <v>9751</v>
      </c>
      <c r="I2983" s="110">
        <v>0</v>
      </c>
      <c r="J2983" s="110">
        <v>0</v>
      </c>
      <c r="K2983" s="110">
        <v>0</v>
      </c>
      <c r="L2983" s="110">
        <v>0</v>
      </c>
      <c r="M2983" s="110">
        <v>0</v>
      </c>
      <c r="N2983" s="110">
        <v>0</v>
      </c>
    </row>
    <row r="2984" spans="1:14" x14ac:dyDescent="0.25">
      <c r="A2984">
        <v>440410</v>
      </c>
      <c r="B2984" t="s">
        <v>5536</v>
      </c>
      <c r="C2984">
        <v>30</v>
      </c>
      <c r="D2984" t="s">
        <v>4302</v>
      </c>
      <c r="E2984" t="s">
        <v>9752</v>
      </c>
      <c r="F2984" t="s">
        <v>3967</v>
      </c>
      <c r="G2984" t="s">
        <v>5680</v>
      </c>
      <c r="H2984" t="s">
        <v>9753</v>
      </c>
      <c r="I2984" s="110">
        <v>0</v>
      </c>
      <c r="J2984" s="110">
        <v>0</v>
      </c>
      <c r="K2984" s="110">
        <v>0</v>
      </c>
      <c r="L2984" s="110">
        <v>0</v>
      </c>
      <c r="M2984" s="110">
        <v>0</v>
      </c>
      <c r="N2984" s="110">
        <v>0</v>
      </c>
    </row>
    <row r="2985" spans="1:14" x14ac:dyDescent="0.25">
      <c r="A2985">
        <v>440411</v>
      </c>
      <c r="B2985" t="s">
        <v>5536</v>
      </c>
      <c r="C2985">
        <v>30</v>
      </c>
      <c r="D2985" t="s">
        <v>501</v>
      </c>
      <c r="E2985" t="s">
        <v>3976</v>
      </c>
      <c r="F2985" t="s">
        <v>3977</v>
      </c>
      <c r="G2985" t="s">
        <v>5680</v>
      </c>
      <c r="H2985" t="s">
        <v>3978</v>
      </c>
      <c r="I2985" s="110">
        <v>0</v>
      </c>
      <c r="J2985" s="110">
        <v>0</v>
      </c>
      <c r="K2985" s="110">
        <v>345</v>
      </c>
      <c r="L2985" s="110">
        <v>0</v>
      </c>
      <c r="M2985" s="110">
        <v>0</v>
      </c>
      <c r="N2985" s="110">
        <v>0</v>
      </c>
    </row>
    <row r="2986" spans="1:14" x14ac:dyDescent="0.25">
      <c r="A2986">
        <v>440412</v>
      </c>
      <c r="B2986" t="s">
        <v>5536</v>
      </c>
      <c r="C2986">
        <v>30</v>
      </c>
      <c r="D2986" t="s">
        <v>6079</v>
      </c>
      <c r="E2986" t="s">
        <v>9754</v>
      </c>
      <c r="F2986" t="s">
        <v>3977</v>
      </c>
      <c r="G2986" t="s">
        <v>5680</v>
      </c>
      <c r="H2986" t="s">
        <v>9755</v>
      </c>
      <c r="I2986" s="110">
        <v>0</v>
      </c>
      <c r="J2986" s="110">
        <v>0</v>
      </c>
      <c r="K2986" s="110">
        <v>0</v>
      </c>
      <c r="L2986" s="110">
        <v>0</v>
      </c>
      <c r="M2986" s="110">
        <v>0</v>
      </c>
      <c r="N2986" s="110">
        <v>0</v>
      </c>
    </row>
    <row r="2987" spans="1:14" x14ac:dyDescent="0.25">
      <c r="A2987">
        <v>440413</v>
      </c>
      <c r="B2987" t="s">
        <v>5536</v>
      </c>
      <c r="C2987">
        <v>30</v>
      </c>
      <c r="D2987" t="s">
        <v>9756</v>
      </c>
      <c r="E2987" t="s">
        <v>9757</v>
      </c>
      <c r="F2987" t="s">
        <v>9758</v>
      </c>
      <c r="G2987" t="s">
        <v>5680</v>
      </c>
      <c r="H2987" t="s">
        <v>9759</v>
      </c>
      <c r="I2987" s="110">
        <v>0</v>
      </c>
      <c r="J2987" s="110">
        <v>0</v>
      </c>
      <c r="K2987" s="110">
        <v>0</v>
      </c>
      <c r="L2987" s="110">
        <v>0</v>
      </c>
      <c r="M2987" s="110">
        <v>0</v>
      </c>
      <c r="N2987" s="110">
        <v>0</v>
      </c>
    </row>
    <row r="2988" spans="1:14" x14ac:dyDescent="0.25">
      <c r="A2988">
        <v>440414</v>
      </c>
      <c r="B2988" t="s">
        <v>5536</v>
      </c>
      <c r="C2988">
        <v>30</v>
      </c>
      <c r="D2988" t="s">
        <v>501</v>
      </c>
      <c r="E2988" t="s">
        <v>3979</v>
      </c>
      <c r="F2988" t="s">
        <v>3980</v>
      </c>
      <c r="G2988" t="s">
        <v>5680</v>
      </c>
      <c r="H2988" t="s">
        <v>273</v>
      </c>
      <c r="I2988" s="110">
        <v>0</v>
      </c>
      <c r="J2988" s="110">
        <v>0</v>
      </c>
      <c r="K2988" s="110">
        <v>74.25</v>
      </c>
      <c r="L2988" s="110">
        <v>0</v>
      </c>
      <c r="M2988" s="110">
        <v>0</v>
      </c>
      <c r="N2988" s="110">
        <v>0</v>
      </c>
    </row>
    <row r="2989" spans="1:14" x14ac:dyDescent="0.25">
      <c r="A2989">
        <v>440416</v>
      </c>
      <c r="B2989" t="s">
        <v>5536</v>
      </c>
      <c r="C2989">
        <v>30</v>
      </c>
      <c r="D2989" t="s">
        <v>9760</v>
      </c>
      <c r="E2989" t="s">
        <v>9761</v>
      </c>
      <c r="F2989" t="s">
        <v>9762</v>
      </c>
      <c r="G2989" t="s">
        <v>5680</v>
      </c>
      <c r="H2989" t="s">
        <v>9763</v>
      </c>
      <c r="I2989" s="110">
        <v>0</v>
      </c>
      <c r="J2989" s="110">
        <v>0</v>
      </c>
      <c r="K2989" s="110">
        <v>0</v>
      </c>
      <c r="L2989" s="110">
        <v>0</v>
      </c>
      <c r="M2989" s="110">
        <v>0</v>
      </c>
      <c r="N2989" s="110">
        <v>0</v>
      </c>
    </row>
    <row r="2990" spans="1:14" x14ac:dyDescent="0.25">
      <c r="A2990">
        <v>440417</v>
      </c>
      <c r="B2990" t="s">
        <v>5536</v>
      </c>
      <c r="C2990">
        <v>30</v>
      </c>
      <c r="D2990" t="s">
        <v>501</v>
      </c>
      <c r="E2990" t="s">
        <v>5361</v>
      </c>
      <c r="F2990" t="s">
        <v>9764</v>
      </c>
      <c r="G2990" t="s">
        <v>5680</v>
      </c>
      <c r="H2990" t="s">
        <v>9765</v>
      </c>
      <c r="I2990" s="110">
        <v>0</v>
      </c>
      <c r="J2990" s="110">
        <v>0</v>
      </c>
      <c r="K2990" s="110">
        <v>0</v>
      </c>
      <c r="L2990" s="110">
        <v>0</v>
      </c>
      <c r="M2990" s="110">
        <v>0</v>
      </c>
      <c r="N2990" s="110">
        <v>0</v>
      </c>
    </row>
    <row r="2991" spans="1:14" x14ac:dyDescent="0.25">
      <c r="A2991">
        <v>440421</v>
      </c>
      <c r="B2991" t="s">
        <v>5536</v>
      </c>
      <c r="C2991">
        <v>30</v>
      </c>
      <c r="D2991" t="s">
        <v>728</v>
      </c>
      <c r="E2991" t="s">
        <v>3981</v>
      </c>
      <c r="F2991" t="s">
        <v>3982</v>
      </c>
      <c r="G2991" t="s">
        <v>5680</v>
      </c>
      <c r="H2991" t="s">
        <v>3983</v>
      </c>
      <c r="I2991" s="110">
        <v>0</v>
      </c>
      <c r="J2991" s="110">
        <v>0</v>
      </c>
      <c r="K2991" s="110">
        <v>20</v>
      </c>
      <c r="L2991" s="110">
        <v>0</v>
      </c>
      <c r="M2991" s="110">
        <v>0</v>
      </c>
      <c r="N2991" s="110">
        <v>0</v>
      </c>
    </row>
    <row r="2992" spans="1:14" x14ac:dyDescent="0.25">
      <c r="A2992">
        <v>440424</v>
      </c>
      <c r="B2992" t="s">
        <v>5536</v>
      </c>
      <c r="C2992">
        <v>30</v>
      </c>
      <c r="D2992" t="s">
        <v>501</v>
      </c>
      <c r="E2992" t="s">
        <v>9766</v>
      </c>
      <c r="F2992" t="s">
        <v>9767</v>
      </c>
      <c r="G2992" t="s">
        <v>5680</v>
      </c>
      <c r="H2992" t="s">
        <v>9768</v>
      </c>
      <c r="I2992" s="110">
        <v>0</v>
      </c>
      <c r="J2992" s="110">
        <v>0</v>
      </c>
      <c r="K2992" s="110">
        <v>0</v>
      </c>
      <c r="L2992" s="110">
        <v>0</v>
      </c>
      <c r="M2992" s="110">
        <v>0</v>
      </c>
      <c r="N2992" s="110">
        <v>0</v>
      </c>
    </row>
    <row r="2993" spans="1:14" x14ac:dyDescent="0.25">
      <c r="A2993">
        <v>440425</v>
      </c>
      <c r="B2993" t="s">
        <v>5536</v>
      </c>
      <c r="C2993">
        <v>30</v>
      </c>
      <c r="D2993" t="s">
        <v>605</v>
      </c>
      <c r="E2993" t="s">
        <v>9769</v>
      </c>
      <c r="F2993" t="s">
        <v>4271</v>
      </c>
      <c r="G2993" t="s">
        <v>5680</v>
      </c>
      <c r="H2993" t="s">
        <v>9770</v>
      </c>
      <c r="I2993" s="110">
        <v>0</v>
      </c>
      <c r="J2993" s="110">
        <v>0</v>
      </c>
      <c r="K2993" s="110">
        <v>0</v>
      </c>
      <c r="L2993" s="110">
        <v>0</v>
      </c>
      <c r="M2993" s="110">
        <v>0</v>
      </c>
      <c r="N2993" s="110">
        <v>0</v>
      </c>
    </row>
    <row r="2994" spans="1:14" x14ac:dyDescent="0.25">
      <c r="A2994">
        <v>440426</v>
      </c>
      <c r="B2994" t="s">
        <v>5536</v>
      </c>
      <c r="C2994">
        <v>30</v>
      </c>
      <c r="D2994" t="s">
        <v>501</v>
      </c>
      <c r="E2994" t="s">
        <v>3984</v>
      </c>
      <c r="F2994" t="s">
        <v>3985</v>
      </c>
      <c r="G2994" t="s">
        <v>5680</v>
      </c>
      <c r="H2994" t="s">
        <v>3986</v>
      </c>
      <c r="I2994" s="110">
        <v>110</v>
      </c>
      <c r="J2994" s="110">
        <v>0</v>
      </c>
      <c r="K2994" s="110">
        <v>0</v>
      </c>
      <c r="L2994" s="110">
        <v>0</v>
      </c>
      <c r="M2994" s="110">
        <v>0</v>
      </c>
      <c r="N2994" s="110">
        <v>0</v>
      </c>
    </row>
    <row r="2995" spans="1:14" x14ac:dyDescent="0.25">
      <c r="A2995">
        <v>440427</v>
      </c>
      <c r="B2995" t="s">
        <v>5536</v>
      </c>
      <c r="C2995">
        <v>30</v>
      </c>
      <c r="D2995" t="s">
        <v>501</v>
      </c>
      <c r="E2995" t="s">
        <v>9771</v>
      </c>
      <c r="F2995" t="s">
        <v>9772</v>
      </c>
      <c r="G2995" t="s">
        <v>5680</v>
      </c>
      <c r="H2995" t="s">
        <v>9773</v>
      </c>
      <c r="I2995" s="110">
        <v>0</v>
      </c>
      <c r="J2995" s="110">
        <v>0</v>
      </c>
      <c r="K2995" s="110">
        <v>0</v>
      </c>
      <c r="L2995" s="110">
        <v>0</v>
      </c>
      <c r="M2995" s="110">
        <v>0</v>
      </c>
      <c r="N2995" s="110">
        <v>0</v>
      </c>
    </row>
    <row r="2996" spans="1:14" x14ac:dyDescent="0.25">
      <c r="A2996">
        <v>440428</v>
      </c>
      <c r="B2996" t="s">
        <v>5536</v>
      </c>
      <c r="C2996">
        <v>30</v>
      </c>
      <c r="D2996" t="s">
        <v>501</v>
      </c>
      <c r="E2996" t="s">
        <v>9519</v>
      </c>
      <c r="F2996" t="s">
        <v>9774</v>
      </c>
      <c r="G2996" t="s">
        <v>5680</v>
      </c>
      <c r="H2996" t="s">
        <v>9775</v>
      </c>
      <c r="I2996" s="110">
        <v>0</v>
      </c>
      <c r="J2996" s="110">
        <v>0</v>
      </c>
      <c r="K2996" s="110">
        <v>0</v>
      </c>
      <c r="L2996" s="110">
        <v>0</v>
      </c>
      <c r="M2996" s="110">
        <v>0</v>
      </c>
      <c r="N2996" s="110">
        <v>0</v>
      </c>
    </row>
    <row r="2997" spans="1:14" x14ac:dyDescent="0.25">
      <c r="A2997">
        <v>440429</v>
      </c>
      <c r="B2997" t="s">
        <v>5536</v>
      </c>
      <c r="C2997">
        <v>30</v>
      </c>
      <c r="D2997" t="s">
        <v>3987</v>
      </c>
      <c r="E2997" t="s">
        <v>3988</v>
      </c>
      <c r="F2997" t="s">
        <v>3989</v>
      </c>
      <c r="G2997" t="s">
        <v>5680</v>
      </c>
      <c r="H2997" t="s">
        <v>3990</v>
      </c>
      <c r="I2997" s="110">
        <v>9215</v>
      </c>
      <c r="J2997" s="110">
        <v>0</v>
      </c>
      <c r="K2997" s="110">
        <v>2015</v>
      </c>
      <c r="L2997" s="110">
        <v>2474</v>
      </c>
      <c r="M2997" s="110">
        <v>1818</v>
      </c>
      <c r="N2997" s="110">
        <v>1219</v>
      </c>
    </row>
    <row r="2998" spans="1:14" x14ac:dyDescent="0.25">
      <c r="A2998">
        <v>440431</v>
      </c>
      <c r="B2998" t="s">
        <v>5536</v>
      </c>
      <c r="C2998">
        <v>30</v>
      </c>
      <c r="D2998" t="s">
        <v>501</v>
      </c>
      <c r="E2998" t="s">
        <v>3991</v>
      </c>
      <c r="F2998" t="s">
        <v>3992</v>
      </c>
      <c r="G2998" t="s">
        <v>5680</v>
      </c>
      <c r="H2998" t="s">
        <v>384</v>
      </c>
      <c r="I2998" s="110">
        <v>0</v>
      </c>
      <c r="J2998" s="110">
        <v>127.38</v>
      </c>
      <c r="K2998" s="110">
        <v>0</v>
      </c>
      <c r="L2998" s="110">
        <v>0</v>
      </c>
      <c r="M2998" s="110">
        <v>0</v>
      </c>
      <c r="N2998" s="110">
        <v>0</v>
      </c>
    </row>
    <row r="2999" spans="1:14" x14ac:dyDescent="0.25">
      <c r="A2999">
        <v>440432</v>
      </c>
      <c r="B2999" t="s">
        <v>5536</v>
      </c>
      <c r="C2999">
        <v>30</v>
      </c>
      <c r="D2999" t="s">
        <v>501</v>
      </c>
      <c r="E2999" t="s">
        <v>3404</v>
      </c>
      <c r="F2999" t="s">
        <v>9776</v>
      </c>
      <c r="G2999" t="s">
        <v>5680</v>
      </c>
      <c r="H2999" t="s">
        <v>9777</v>
      </c>
      <c r="I2999" s="110">
        <v>0</v>
      </c>
      <c r="J2999" s="110">
        <v>0</v>
      </c>
      <c r="K2999" s="110">
        <v>0</v>
      </c>
      <c r="L2999" s="110">
        <v>0</v>
      </c>
      <c r="M2999" s="110">
        <v>0</v>
      </c>
      <c r="N2999" s="110">
        <v>0</v>
      </c>
    </row>
    <row r="3000" spans="1:14" x14ac:dyDescent="0.25">
      <c r="A3000">
        <v>440433</v>
      </c>
      <c r="B3000" t="s">
        <v>5536</v>
      </c>
      <c r="C3000">
        <v>30</v>
      </c>
      <c r="D3000" t="s">
        <v>501</v>
      </c>
      <c r="E3000" t="s">
        <v>1273</v>
      </c>
      <c r="F3000" t="s">
        <v>3993</v>
      </c>
      <c r="G3000" t="s">
        <v>5680</v>
      </c>
      <c r="H3000" t="s">
        <v>3994</v>
      </c>
      <c r="I3000" s="110">
        <v>750</v>
      </c>
      <c r="J3000" s="110">
        <v>0</v>
      </c>
      <c r="K3000" s="110">
        <v>60</v>
      </c>
      <c r="L3000" s="110">
        <v>77</v>
      </c>
      <c r="M3000" s="110">
        <v>0</v>
      </c>
      <c r="N3000" s="110">
        <v>121</v>
      </c>
    </row>
    <row r="3001" spans="1:14" x14ac:dyDescent="0.25">
      <c r="A3001">
        <v>440435</v>
      </c>
      <c r="B3001" t="s">
        <v>5536</v>
      </c>
      <c r="C3001">
        <v>30</v>
      </c>
      <c r="D3001" t="s">
        <v>501</v>
      </c>
      <c r="E3001" t="s">
        <v>9778</v>
      </c>
      <c r="F3001" t="s">
        <v>9779</v>
      </c>
      <c r="G3001" t="s">
        <v>5680</v>
      </c>
      <c r="H3001" t="s">
        <v>9780</v>
      </c>
      <c r="I3001" s="110">
        <v>0</v>
      </c>
      <c r="J3001" s="110">
        <v>0</v>
      </c>
      <c r="K3001" s="110">
        <v>0</v>
      </c>
      <c r="L3001" s="110">
        <v>0</v>
      </c>
      <c r="M3001" s="110">
        <v>0</v>
      </c>
      <c r="N3001" s="110">
        <v>0</v>
      </c>
    </row>
    <row r="3002" spans="1:14" x14ac:dyDescent="0.25">
      <c r="A3002">
        <v>440436</v>
      </c>
      <c r="B3002" t="s">
        <v>5536</v>
      </c>
      <c r="C3002">
        <v>30</v>
      </c>
      <c r="D3002" t="s">
        <v>501</v>
      </c>
      <c r="E3002" t="s">
        <v>2361</v>
      </c>
      <c r="F3002" t="s">
        <v>9781</v>
      </c>
      <c r="G3002" t="s">
        <v>5680</v>
      </c>
      <c r="H3002" t="s">
        <v>9782</v>
      </c>
      <c r="I3002" s="110">
        <v>0</v>
      </c>
      <c r="J3002" s="110">
        <v>0</v>
      </c>
      <c r="K3002" s="110">
        <v>0</v>
      </c>
      <c r="L3002" s="110">
        <v>0</v>
      </c>
      <c r="M3002" s="110">
        <v>0</v>
      </c>
      <c r="N3002" s="110">
        <v>0</v>
      </c>
    </row>
    <row r="3003" spans="1:14" x14ac:dyDescent="0.25">
      <c r="A3003">
        <v>440437</v>
      </c>
      <c r="B3003" t="s">
        <v>5536</v>
      </c>
      <c r="C3003">
        <v>30</v>
      </c>
      <c r="D3003" t="s">
        <v>605</v>
      </c>
      <c r="E3003" t="s">
        <v>1121</v>
      </c>
      <c r="F3003" t="s">
        <v>9783</v>
      </c>
      <c r="G3003" t="s">
        <v>5680</v>
      </c>
      <c r="H3003" t="s">
        <v>9784</v>
      </c>
      <c r="I3003" s="110">
        <v>0</v>
      </c>
      <c r="J3003" s="110">
        <v>0</v>
      </c>
      <c r="K3003" s="110">
        <v>0</v>
      </c>
      <c r="L3003" s="110">
        <v>0</v>
      </c>
      <c r="M3003" s="110">
        <v>0</v>
      </c>
      <c r="N3003" s="110">
        <v>0</v>
      </c>
    </row>
    <row r="3004" spans="1:14" x14ac:dyDescent="0.25">
      <c r="A3004">
        <v>440439</v>
      </c>
      <c r="B3004" t="s">
        <v>5536</v>
      </c>
      <c r="C3004">
        <v>30</v>
      </c>
      <c r="D3004" t="s">
        <v>734</v>
      </c>
      <c r="E3004" t="s">
        <v>9785</v>
      </c>
      <c r="F3004" t="s">
        <v>9786</v>
      </c>
      <c r="G3004" t="s">
        <v>5680</v>
      </c>
      <c r="H3004" t="s">
        <v>9787</v>
      </c>
      <c r="I3004" s="110">
        <v>0</v>
      </c>
      <c r="J3004" s="110">
        <v>0</v>
      </c>
      <c r="K3004" s="110">
        <v>0</v>
      </c>
      <c r="L3004" s="110">
        <v>0</v>
      </c>
      <c r="M3004" s="110">
        <v>0</v>
      </c>
      <c r="N3004" s="110">
        <v>0</v>
      </c>
    </row>
    <row r="3005" spans="1:14" x14ac:dyDescent="0.25">
      <c r="A3005">
        <v>440440</v>
      </c>
      <c r="B3005" t="s">
        <v>5536</v>
      </c>
      <c r="C3005">
        <v>30</v>
      </c>
      <c r="D3005" t="s">
        <v>501</v>
      </c>
      <c r="E3005" t="s">
        <v>9788</v>
      </c>
      <c r="F3005" t="s">
        <v>9786</v>
      </c>
      <c r="G3005" t="s">
        <v>5680</v>
      </c>
      <c r="H3005" t="s">
        <v>9789</v>
      </c>
      <c r="I3005" s="110">
        <v>0</v>
      </c>
      <c r="J3005" s="110">
        <v>0</v>
      </c>
      <c r="K3005" s="110">
        <v>0</v>
      </c>
      <c r="L3005" s="110">
        <v>0</v>
      </c>
      <c r="M3005" s="110">
        <v>0</v>
      </c>
      <c r="N3005" s="110">
        <v>0</v>
      </c>
    </row>
    <row r="3006" spans="1:14" x14ac:dyDescent="0.25">
      <c r="A3006">
        <v>440443</v>
      </c>
      <c r="B3006" t="s">
        <v>5536</v>
      </c>
      <c r="C3006">
        <v>30</v>
      </c>
      <c r="D3006" t="s">
        <v>501</v>
      </c>
      <c r="E3006" t="s">
        <v>3995</v>
      </c>
      <c r="F3006" t="s">
        <v>3996</v>
      </c>
      <c r="G3006" t="s">
        <v>5680</v>
      </c>
      <c r="H3006" t="s">
        <v>3997</v>
      </c>
      <c r="I3006" s="110">
        <v>0</v>
      </c>
      <c r="J3006" s="110">
        <v>410.5</v>
      </c>
      <c r="K3006" s="110">
        <v>172</v>
      </c>
      <c r="L3006" s="110">
        <v>180</v>
      </c>
      <c r="M3006" s="110">
        <v>0</v>
      </c>
      <c r="N3006" s="110">
        <v>170</v>
      </c>
    </row>
    <row r="3007" spans="1:14" x14ac:dyDescent="0.25">
      <c r="A3007">
        <v>440444</v>
      </c>
      <c r="B3007" t="s">
        <v>5536</v>
      </c>
      <c r="C3007">
        <v>30</v>
      </c>
      <c r="D3007" t="s">
        <v>728</v>
      </c>
      <c r="E3007" t="s">
        <v>3998</v>
      </c>
      <c r="F3007" t="s">
        <v>3999</v>
      </c>
      <c r="G3007" t="s">
        <v>5680</v>
      </c>
      <c r="H3007" t="s">
        <v>269</v>
      </c>
      <c r="I3007" s="110">
        <v>1469.1</v>
      </c>
      <c r="J3007" s="110">
        <v>0</v>
      </c>
      <c r="K3007" s="110">
        <v>683</v>
      </c>
      <c r="L3007" s="110">
        <v>309</v>
      </c>
      <c r="M3007" s="110">
        <v>136</v>
      </c>
      <c r="N3007" s="110">
        <v>458</v>
      </c>
    </row>
    <row r="3008" spans="1:14" x14ac:dyDescent="0.25">
      <c r="A3008">
        <v>440445</v>
      </c>
      <c r="B3008" t="s">
        <v>5536</v>
      </c>
      <c r="C3008">
        <v>30</v>
      </c>
      <c r="D3008" t="s">
        <v>501</v>
      </c>
      <c r="E3008" t="s">
        <v>4000</v>
      </c>
      <c r="F3008" t="s">
        <v>4001</v>
      </c>
      <c r="G3008" t="s">
        <v>5680</v>
      </c>
      <c r="H3008" t="s">
        <v>390</v>
      </c>
      <c r="I3008" s="110">
        <v>566.49</v>
      </c>
      <c r="J3008" s="110">
        <v>0</v>
      </c>
      <c r="K3008" s="110">
        <v>0</v>
      </c>
      <c r="L3008" s="110">
        <v>0</v>
      </c>
      <c r="M3008" s="110">
        <v>0</v>
      </c>
      <c r="N3008" s="110">
        <v>0</v>
      </c>
    </row>
    <row r="3009" spans="1:14" x14ac:dyDescent="0.25">
      <c r="A3009">
        <v>440448</v>
      </c>
      <c r="B3009" t="s">
        <v>5536</v>
      </c>
      <c r="C3009">
        <v>30</v>
      </c>
      <c r="D3009" t="s">
        <v>501</v>
      </c>
      <c r="E3009" t="s">
        <v>9790</v>
      </c>
      <c r="F3009" t="s">
        <v>9791</v>
      </c>
      <c r="G3009" t="s">
        <v>5680</v>
      </c>
      <c r="H3009" t="s">
        <v>9792</v>
      </c>
      <c r="I3009" s="110">
        <v>0</v>
      </c>
      <c r="J3009" s="110">
        <v>0</v>
      </c>
      <c r="K3009" s="110">
        <v>0</v>
      </c>
      <c r="L3009" s="110">
        <v>0</v>
      </c>
      <c r="M3009" s="110">
        <v>0</v>
      </c>
      <c r="N3009" s="110">
        <v>0</v>
      </c>
    </row>
    <row r="3010" spans="1:14" x14ac:dyDescent="0.25">
      <c r="A3010">
        <v>440452</v>
      </c>
      <c r="B3010" t="s">
        <v>5536</v>
      </c>
      <c r="C3010">
        <v>30</v>
      </c>
      <c r="D3010" t="s">
        <v>501</v>
      </c>
      <c r="E3010" t="s">
        <v>4002</v>
      </c>
      <c r="F3010" t="s">
        <v>4003</v>
      </c>
      <c r="G3010" t="s">
        <v>5680</v>
      </c>
      <c r="H3010" t="s">
        <v>4004</v>
      </c>
      <c r="I3010" s="110">
        <v>10354</v>
      </c>
      <c r="J3010" s="110">
        <v>774.16</v>
      </c>
      <c r="K3010" s="110">
        <v>890</v>
      </c>
      <c r="L3010" s="110">
        <v>325</v>
      </c>
      <c r="M3010" s="110">
        <v>0</v>
      </c>
      <c r="N3010" s="110">
        <v>485</v>
      </c>
    </row>
    <row r="3011" spans="1:14" x14ac:dyDescent="0.25">
      <c r="A3011">
        <v>440453</v>
      </c>
      <c r="B3011" t="s">
        <v>5536</v>
      </c>
      <c r="C3011">
        <v>30</v>
      </c>
      <c r="D3011" t="s">
        <v>4112</v>
      </c>
      <c r="E3011" t="s">
        <v>9793</v>
      </c>
      <c r="F3011" t="s">
        <v>4003</v>
      </c>
      <c r="G3011" t="s">
        <v>5680</v>
      </c>
      <c r="H3011" t="s">
        <v>9794</v>
      </c>
      <c r="I3011" s="110">
        <v>0</v>
      </c>
      <c r="J3011" s="110">
        <v>0</v>
      </c>
      <c r="K3011" s="110">
        <v>0</v>
      </c>
      <c r="L3011" s="110">
        <v>0</v>
      </c>
      <c r="M3011" s="110">
        <v>0</v>
      </c>
      <c r="N3011" s="110">
        <v>0</v>
      </c>
    </row>
    <row r="3012" spans="1:14" x14ac:dyDescent="0.25">
      <c r="A3012">
        <v>440454</v>
      </c>
      <c r="B3012" t="s">
        <v>5536</v>
      </c>
      <c r="C3012">
        <v>30</v>
      </c>
      <c r="D3012" t="s">
        <v>2645</v>
      </c>
      <c r="E3012" t="s">
        <v>4005</v>
      </c>
      <c r="F3012" t="s">
        <v>4003</v>
      </c>
      <c r="G3012" t="s">
        <v>5680</v>
      </c>
      <c r="H3012" t="s">
        <v>4006</v>
      </c>
      <c r="I3012" s="110">
        <v>500</v>
      </c>
      <c r="J3012" s="110">
        <v>0</v>
      </c>
      <c r="K3012" s="110">
        <v>0</v>
      </c>
      <c r="L3012" s="110">
        <v>0</v>
      </c>
      <c r="M3012" s="110">
        <v>1000</v>
      </c>
      <c r="N3012" s="110">
        <v>1000</v>
      </c>
    </row>
    <row r="3013" spans="1:14" x14ac:dyDescent="0.25">
      <c r="A3013">
        <v>440456</v>
      </c>
      <c r="B3013" t="s">
        <v>5536</v>
      </c>
      <c r="C3013">
        <v>30</v>
      </c>
      <c r="D3013" t="s">
        <v>501</v>
      </c>
      <c r="E3013" t="s">
        <v>1273</v>
      </c>
      <c r="F3013" t="s">
        <v>9795</v>
      </c>
      <c r="G3013" t="s">
        <v>5680</v>
      </c>
      <c r="H3013" t="s">
        <v>9796</v>
      </c>
      <c r="I3013" s="110">
        <v>500</v>
      </c>
      <c r="J3013" s="110">
        <v>0</v>
      </c>
      <c r="K3013" s="110">
        <v>0</v>
      </c>
      <c r="L3013" s="110">
        <v>0</v>
      </c>
      <c r="M3013" s="110">
        <v>0</v>
      </c>
      <c r="N3013" s="110">
        <v>0</v>
      </c>
    </row>
    <row r="3014" spans="1:14" x14ac:dyDescent="0.25">
      <c r="A3014">
        <v>440457</v>
      </c>
      <c r="B3014" t="s">
        <v>5536</v>
      </c>
      <c r="C3014">
        <v>30</v>
      </c>
      <c r="D3014" t="s">
        <v>728</v>
      </c>
      <c r="E3014" t="s">
        <v>9797</v>
      </c>
      <c r="F3014" t="s">
        <v>9798</v>
      </c>
      <c r="G3014" t="s">
        <v>5680</v>
      </c>
      <c r="H3014" t="s">
        <v>9799</v>
      </c>
      <c r="I3014" s="110">
        <v>0</v>
      </c>
      <c r="J3014" s="110">
        <v>0</v>
      </c>
      <c r="K3014" s="110">
        <v>0</v>
      </c>
      <c r="L3014" s="110">
        <v>0</v>
      </c>
      <c r="M3014" s="110">
        <v>0</v>
      </c>
      <c r="N3014" s="110">
        <v>0</v>
      </c>
    </row>
    <row r="3015" spans="1:14" x14ac:dyDescent="0.25">
      <c r="A3015">
        <v>440458</v>
      </c>
      <c r="B3015" t="s">
        <v>5536</v>
      </c>
      <c r="C3015">
        <v>30</v>
      </c>
      <c r="D3015" t="s">
        <v>501</v>
      </c>
      <c r="E3015" t="s">
        <v>4007</v>
      </c>
      <c r="F3015" t="s">
        <v>4008</v>
      </c>
      <c r="G3015" t="s">
        <v>5680</v>
      </c>
      <c r="H3015" t="s">
        <v>4009</v>
      </c>
      <c r="I3015" s="110">
        <v>763.23</v>
      </c>
      <c r="J3015" s="110">
        <v>216.5</v>
      </c>
      <c r="K3015" s="110">
        <v>0</v>
      </c>
      <c r="L3015" s="110">
        <v>0</v>
      </c>
      <c r="M3015" s="110">
        <v>0</v>
      </c>
      <c r="N3015" s="110">
        <v>0</v>
      </c>
    </row>
    <row r="3016" spans="1:14" x14ac:dyDescent="0.25">
      <c r="A3016">
        <v>440460</v>
      </c>
      <c r="B3016" t="s">
        <v>5536</v>
      </c>
      <c r="C3016">
        <v>30</v>
      </c>
      <c r="D3016" t="s">
        <v>728</v>
      </c>
      <c r="E3016" t="s">
        <v>4010</v>
      </c>
      <c r="F3016" t="s">
        <v>4011</v>
      </c>
      <c r="G3016" t="s">
        <v>5680</v>
      </c>
      <c r="H3016" t="s">
        <v>4012</v>
      </c>
      <c r="I3016" s="110">
        <v>0</v>
      </c>
      <c r="J3016" s="110">
        <v>135.66</v>
      </c>
      <c r="K3016" s="110">
        <v>0</v>
      </c>
      <c r="L3016" s="110">
        <v>0</v>
      </c>
      <c r="M3016" s="110">
        <v>0</v>
      </c>
      <c r="N3016" s="110">
        <v>0</v>
      </c>
    </row>
    <row r="3017" spans="1:14" x14ac:dyDescent="0.25">
      <c r="A3017">
        <v>440461</v>
      </c>
      <c r="B3017" t="s">
        <v>5536</v>
      </c>
      <c r="C3017">
        <v>30</v>
      </c>
      <c r="D3017" t="s">
        <v>9800</v>
      </c>
      <c r="E3017" t="s">
        <v>9801</v>
      </c>
      <c r="F3017" t="s">
        <v>4011</v>
      </c>
      <c r="G3017" t="s">
        <v>5680</v>
      </c>
      <c r="H3017" t="s">
        <v>9802</v>
      </c>
      <c r="I3017" s="110">
        <v>0</v>
      </c>
      <c r="J3017" s="110">
        <v>0</v>
      </c>
      <c r="K3017" s="110">
        <v>0</v>
      </c>
      <c r="L3017" s="110">
        <v>0</v>
      </c>
      <c r="M3017" s="110">
        <v>0</v>
      </c>
      <c r="N3017" s="110">
        <v>0</v>
      </c>
    </row>
    <row r="3018" spans="1:14" x14ac:dyDescent="0.25">
      <c r="A3018">
        <v>440462</v>
      </c>
      <c r="B3018" t="s">
        <v>5536</v>
      </c>
      <c r="C3018">
        <v>30</v>
      </c>
      <c r="D3018" t="s">
        <v>4013</v>
      </c>
      <c r="E3018" t="s">
        <v>4014</v>
      </c>
      <c r="F3018" t="s">
        <v>4011</v>
      </c>
      <c r="G3018" t="s">
        <v>5680</v>
      </c>
      <c r="H3018" t="s">
        <v>4015</v>
      </c>
      <c r="I3018" s="110">
        <v>300</v>
      </c>
      <c r="J3018" s="110">
        <v>405</v>
      </c>
      <c r="K3018" s="110">
        <v>100</v>
      </c>
      <c r="L3018" s="110">
        <v>80</v>
      </c>
      <c r="M3018" s="110">
        <v>0</v>
      </c>
      <c r="N3018" s="110">
        <v>0</v>
      </c>
    </row>
    <row r="3019" spans="1:14" x14ac:dyDescent="0.25">
      <c r="A3019">
        <v>440464</v>
      </c>
      <c r="B3019" t="s">
        <v>5536</v>
      </c>
      <c r="C3019">
        <v>30</v>
      </c>
      <c r="D3019" t="s">
        <v>4016</v>
      </c>
      <c r="E3019" t="s">
        <v>4017</v>
      </c>
      <c r="F3019" t="s">
        <v>4011</v>
      </c>
      <c r="G3019" t="s">
        <v>5680</v>
      </c>
      <c r="H3019" t="s">
        <v>4018</v>
      </c>
      <c r="I3019" s="110">
        <v>993</v>
      </c>
      <c r="J3019" s="110">
        <v>0</v>
      </c>
      <c r="K3019" s="110">
        <v>0</v>
      </c>
      <c r="L3019" s="110">
        <v>117</v>
      </c>
      <c r="M3019" s="110">
        <v>0</v>
      </c>
      <c r="N3019" s="110">
        <v>0</v>
      </c>
    </row>
    <row r="3020" spans="1:14" x14ac:dyDescent="0.25">
      <c r="A3020">
        <v>440466</v>
      </c>
      <c r="B3020" t="s">
        <v>5536</v>
      </c>
      <c r="C3020">
        <v>30</v>
      </c>
      <c r="D3020" t="s">
        <v>501</v>
      </c>
      <c r="E3020" t="s">
        <v>4019</v>
      </c>
      <c r="F3020" t="s">
        <v>4020</v>
      </c>
      <c r="G3020" t="s">
        <v>5680</v>
      </c>
      <c r="H3020" t="s">
        <v>4021</v>
      </c>
      <c r="I3020" s="110">
        <v>0</v>
      </c>
      <c r="J3020" s="110">
        <v>0</v>
      </c>
      <c r="K3020" s="110">
        <v>287</v>
      </c>
      <c r="L3020" s="110">
        <v>0</v>
      </c>
      <c r="M3020" s="110">
        <v>60</v>
      </c>
      <c r="N3020" s="110">
        <v>195</v>
      </c>
    </row>
    <row r="3021" spans="1:14" x14ac:dyDescent="0.25">
      <c r="A3021">
        <v>50264</v>
      </c>
      <c r="B3021" t="s">
        <v>5534</v>
      </c>
      <c r="C3021">
        <v>27</v>
      </c>
      <c r="D3021" t="s">
        <v>9803</v>
      </c>
      <c r="E3021" t="s">
        <v>3353</v>
      </c>
      <c r="F3021" t="s">
        <v>3354</v>
      </c>
      <c r="G3021" t="s">
        <v>1921</v>
      </c>
      <c r="H3021" t="s">
        <v>9804</v>
      </c>
      <c r="I3021" s="110">
        <v>0</v>
      </c>
      <c r="J3021" s="110">
        <v>0</v>
      </c>
      <c r="K3021" s="110">
        <v>0</v>
      </c>
      <c r="L3021" s="110">
        <v>0</v>
      </c>
      <c r="M3021" s="110">
        <v>0</v>
      </c>
      <c r="N3021" s="110">
        <v>0</v>
      </c>
    </row>
    <row r="3022" spans="1:14" x14ac:dyDescent="0.25">
      <c r="A3022">
        <v>440469</v>
      </c>
      <c r="B3022" t="s">
        <v>5536</v>
      </c>
      <c r="C3022">
        <v>30</v>
      </c>
      <c r="D3022" t="s">
        <v>728</v>
      </c>
      <c r="E3022" t="s">
        <v>4022</v>
      </c>
      <c r="F3022" t="s">
        <v>3164</v>
      </c>
      <c r="G3022" t="s">
        <v>5680</v>
      </c>
      <c r="H3022" t="s">
        <v>4023</v>
      </c>
      <c r="I3022" s="110">
        <v>2000</v>
      </c>
      <c r="J3022" s="110">
        <v>323.92</v>
      </c>
      <c r="K3022" s="110">
        <v>0</v>
      </c>
      <c r="L3022" s="110">
        <v>0</v>
      </c>
      <c r="M3022" s="110">
        <v>0</v>
      </c>
      <c r="N3022" s="110">
        <v>0</v>
      </c>
    </row>
    <row r="3023" spans="1:14" x14ac:dyDescent="0.25">
      <c r="A3023">
        <v>440471</v>
      </c>
      <c r="B3023" t="s">
        <v>5536</v>
      </c>
      <c r="C3023">
        <v>30</v>
      </c>
      <c r="D3023" t="s">
        <v>501</v>
      </c>
      <c r="E3023" t="s">
        <v>4024</v>
      </c>
      <c r="F3023" t="s">
        <v>4025</v>
      </c>
      <c r="G3023" t="s">
        <v>5680</v>
      </c>
      <c r="H3023" t="s">
        <v>4026</v>
      </c>
      <c r="I3023" s="110">
        <v>0</v>
      </c>
      <c r="J3023" s="110">
        <v>0</v>
      </c>
      <c r="K3023" s="110">
        <v>91</v>
      </c>
      <c r="L3023" s="110">
        <v>49</v>
      </c>
      <c r="M3023" s="110">
        <v>0</v>
      </c>
      <c r="N3023" s="110">
        <v>0</v>
      </c>
    </row>
    <row r="3024" spans="1:14" x14ac:dyDescent="0.25">
      <c r="A3024">
        <v>440473</v>
      </c>
      <c r="B3024" t="s">
        <v>5536</v>
      </c>
      <c r="C3024">
        <v>30</v>
      </c>
      <c r="D3024" t="s">
        <v>501</v>
      </c>
      <c r="E3024" t="s">
        <v>4027</v>
      </c>
      <c r="F3024" t="s">
        <v>4028</v>
      </c>
      <c r="G3024" t="s">
        <v>5680</v>
      </c>
      <c r="H3024" t="s">
        <v>4029</v>
      </c>
      <c r="I3024" s="110">
        <v>12030</v>
      </c>
      <c r="J3024" s="110">
        <v>136.83000000000001</v>
      </c>
      <c r="K3024" s="110">
        <v>2126</v>
      </c>
      <c r="L3024" s="110">
        <v>0</v>
      </c>
      <c r="M3024" s="110">
        <v>1019.25</v>
      </c>
      <c r="N3024" s="110">
        <v>1017.25</v>
      </c>
    </row>
    <row r="3025" spans="1:14" x14ac:dyDescent="0.25">
      <c r="A3025">
        <v>440475</v>
      </c>
      <c r="B3025" t="s">
        <v>5536</v>
      </c>
      <c r="C3025">
        <v>30</v>
      </c>
      <c r="D3025" t="s">
        <v>1355</v>
      </c>
      <c r="E3025" t="s">
        <v>9805</v>
      </c>
      <c r="F3025" t="s">
        <v>4028</v>
      </c>
      <c r="G3025" t="s">
        <v>5680</v>
      </c>
      <c r="H3025" t="s">
        <v>9806</v>
      </c>
      <c r="I3025" s="110">
        <v>0</v>
      </c>
      <c r="J3025" s="110">
        <v>0</v>
      </c>
      <c r="K3025" s="110">
        <v>0</v>
      </c>
      <c r="L3025" s="110">
        <v>0</v>
      </c>
      <c r="M3025" s="110">
        <v>0</v>
      </c>
      <c r="N3025" s="110">
        <v>0</v>
      </c>
    </row>
    <row r="3026" spans="1:14" x14ac:dyDescent="0.25">
      <c r="A3026">
        <v>440476</v>
      </c>
      <c r="B3026" t="s">
        <v>5536</v>
      </c>
      <c r="C3026">
        <v>30</v>
      </c>
      <c r="D3026" t="s">
        <v>501</v>
      </c>
      <c r="E3026" t="s">
        <v>8086</v>
      </c>
      <c r="F3026" t="s">
        <v>9807</v>
      </c>
      <c r="G3026" t="s">
        <v>5680</v>
      </c>
      <c r="H3026" t="s">
        <v>9808</v>
      </c>
      <c r="I3026" s="110">
        <v>0</v>
      </c>
      <c r="J3026" s="110">
        <v>0</v>
      </c>
      <c r="K3026" s="110">
        <v>0</v>
      </c>
      <c r="L3026" s="110">
        <v>0</v>
      </c>
      <c r="M3026" s="110">
        <v>0</v>
      </c>
      <c r="N3026" s="110">
        <v>0</v>
      </c>
    </row>
    <row r="3027" spans="1:14" x14ac:dyDescent="0.25">
      <c r="A3027">
        <v>440479</v>
      </c>
      <c r="B3027" t="s">
        <v>5536</v>
      </c>
      <c r="C3027">
        <v>30</v>
      </c>
      <c r="D3027" t="s">
        <v>728</v>
      </c>
      <c r="E3027" t="s">
        <v>4030</v>
      </c>
      <c r="F3027" t="s">
        <v>4031</v>
      </c>
      <c r="G3027" t="s">
        <v>5680</v>
      </c>
      <c r="H3027" t="s">
        <v>4032</v>
      </c>
      <c r="I3027" s="110">
        <v>360</v>
      </c>
      <c r="J3027" s="110">
        <v>486.29</v>
      </c>
      <c r="K3027" s="110">
        <v>352</v>
      </c>
      <c r="L3027" s="110">
        <v>257</v>
      </c>
      <c r="M3027" s="110">
        <v>0</v>
      </c>
      <c r="N3027" s="110">
        <v>0</v>
      </c>
    </row>
    <row r="3028" spans="1:14" x14ac:dyDescent="0.25">
      <c r="A3028">
        <v>440480</v>
      </c>
      <c r="B3028" t="s">
        <v>5536</v>
      </c>
      <c r="C3028">
        <v>30</v>
      </c>
      <c r="D3028" t="s">
        <v>501</v>
      </c>
      <c r="E3028" t="s">
        <v>8269</v>
      </c>
      <c r="F3028" t="s">
        <v>9809</v>
      </c>
      <c r="G3028" t="s">
        <v>5680</v>
      </c>
      <c r="H3028" t="s">
        <v>9810</v>
      </c>
      <c r="I3028" s="110">
        <v>0</v>
      </c>
      <c r="J3028" s="110">
        <v>0</v>
      </c>
      <c r="K3028" s="110">
        <v>0</v>
      </c>
      <c r="L3028" s="110">
        <v>0</v>
      </c>
      <c r="M3028" s="110">
        <v>0</v>
      </c>
      <c r="N3028" s="110">
        <v>0</v>
      </c>
    </row>
    <row r="3029" spans="1:14" x14ac:dyDescent="0.25">
      <c r="A3029">
        <v>440487</v>
      </c>
      <c r="B3029" t="s">
        <v>5536</v>
      </c>
      <c r="C3029">
        <v>30</v>
      </c>
      <c r="D3029" t="s">
        <v>501</v>
      </c>
      <c r="E3029" t="s">
        <v>4033</v>
      </c>
      <c r="F3029" t="s">
        <v>4034</v>
      </c>
      <c r="G3029" t="s">
        <v>5680</v>
      </c>
      <c r="H3029" t="s">
        <v>278</v>
      </c>
      <c r="I3029" s="110">
        <v>0</v>
      </c>
      <c r="J3029" s="110">
        <v>0</v>
      </c>
      <c r="K3029" s="110">
        <v>136</v>
      </c>
      <c r="L3029" s="110">
        <v>190</v>
      </c>
      <c r="M3029" s="110">
        <v>0</v>
      </c>
      <c r="N3029" s="110">
        <v>0</v>
      </c>
    </row>
    <row r="3030" spans="1:14" x14ac:dyDescent="0.25">
      <c r="A3030">
        <v>440488</v>
      </c>
      <c r="B3030" t="s">
        <v>5536</v>
      </c>
      <c r="C3030">
        <v>30</v>
      </c>
      <c r="D3030" t="s">
        <v>2364</v>
      </c>
      <c r="E3030" t="s">
        <v>4035</v>
      </c>
      <c r="F3030" t="s">
        <v>1520</v>
      </c>
      <c r="G3030" t="s">
        <v>5680</v>
      </c>
      <c r="H3030" t="s">
        <v>4036</v>
      </c>
      <c r="I3030" s="110">
        <v>916.63</v>
      </c>
      <c r="J3030" s="110">
        <v>0</v>
      </c>
      <c r="K3030" s="110">
        <v>75</v>
      </c>
      <c r="L3030" s="110">
        <v>0</v>
      </c>
      <c r="M3030" s="110">
        <v>0</v>
      </c>
      <c r="N3030" s="110">
        <v>0</v>
      </c>
    </row>
    <row r="3031" spans="1:14" x14ac:dyDescent="0.25">
      <c r="A3031">
        <v>440489</v>
      </c>
      <c r="B3031" t="s">
        <v>5536</v>
      </c>
      <c r="C3031">
        <v>30</v>
      </c>
      <c r="D3031" t="s">
        <v>4037</v>
      </c>
      <c r="E3031" t="s">
        <v>4038</v>
      </c>
      <c r="F3031" t="s">
        <v>4039</v>
      </c>
      <c r="G3031" t="s">
        <v>5680</v>
      </c>
      <c r="H3031" t="s">
        <v>4040</v>
      </c>
      <c r="I3031" s="110">
        <v>571.89</v>
      </c>
      <c r="J3031" s="110">
        <v>0</v>
      </c>
      <c r="K3031" s="110">
        <v>0</v>
      </c>
      <c r="L3031" s="110">
        <v>0</v>
      </c>
      <c r="M3031" s="110">
        <v>0</v>
      </c>
      <c r="N3031" s="110">
        <v>0</v>
      </c>
    </row>
    <row r="3032" spans="1:14" x14ac:dyDescent="0.25">
      <c r="A3032">
        <v>440493</v>
      </c>
      <c r="B3032" t="s">
        <v>5536</v>
      </c>
      <c r="C3032">
        <v>30</v>
      </c>
      <c r="D3032" t="s">
        <v>9811</v>
      </c>
      <c r="E3032" t="s">
        <v>9812</v>
      </c>
      <c r="F3032" t="s">
        <v>3695</v>
      </c>
      <c r="G3032" t="s">
        <v>5680</v>
      </c>
      <c r="H3032" t="s">
        <v>9813</v>
      </c>
      <c r="I3032" s="110">
        <v>0</v>
      </c>
      <c r="J3032" s="110">
        <v>0</v>
      </c>
      <c r="K3032" s="110">
        <v>0</v>
      </c>
      <c r="L3032" s="110">
        <v>0</v>
      </c>
      <c r="M3032" s="110">
        <v>0</v>
      </c>
      <c r="N3032" s="110">
        <v>0</v>
      </c>
    </row>
    <row r="3033" spans="1:14" x14ac:dyDescent="0.25">
      <c r="A3033">
        <v>440495</v>
      </c>
      <c r="B3033" t="s">
        <v>5536</v>
      </c>
      <c r="C3033">
        <v>30</v>
      </c>
      <c r="D3033" t="s">
        <v>9814</v>
      </c>
      <c r="E3033" t="s">
        <v>9815</v>
      </c>
      <c r="F3033" t="s">
        <v>9816</v>
      </c>
      <c r="G3033" t="s">
        <v>5680</v>
      </c>
      <c r="H3033" t="s">
        <v>9817</v>
      </c>
      <c r="I3033" s="110">
        <v>0</v>
      </c>
      <c r="J3033" s="110">
        <v>0</v>
      </c>
      <c r="K3033" s="110">
        <v>0</v>
      </c>
      <c r="L3033" s="110">
        <v>0</v>
      </c>
      <c r="M3033" s="110">
        <v>0</v>
      </c>
      <c r="N3033" s="110">
        <v>0</v>
      </c>
    </row>
    <row r="3034" spans="1:14" x14ac:dyDescent="0.25">
      <c r="A3034">
        <v>440496</v>
      </c>
      <c r="B3034" t="s">
        <v>5536</v>
      </c>
      <c r="C3034">
        <v>30</v>
      </c>
      <c r="D3034" t="s">
        <v>4041</v>
      </c>
      <c r="E3034" t="s">
        <v>4042</v>
      </c>
      <c r="F3034" t="s">
        <v>4043</v>
      </c>
      <c r="G3034" t="s">
        <v>5680</v>
      </c>
      <c r="H3034" t="s">
        <v>4044</v>
      </c>
      <c r="I3034" s="110">
        <v>715.96</v>
      </c>
      <c r="J3034" s="110">
        <v>1051.8599999999999</v>
      </c>
      <c r="K3034" s="110">
        <v>0</v>
      </c>
      <c r="L3034" s="110">
        <v>0</v>
      </c>
      <c r="M3034" s="110">
        <v>177</v>
      </c>
      <c r="N3034" s="110">
        <v>150</v>
      </c>
    </row>
    <row r="3035" spans="1:14" x14ac:dyDescent="0.25">
      <c r="A3035">
        <v>440499</v>
      </c>
      <c r="B3035" t="s">
        <v>5536</v>
      </c>
      <c r="C3035">
        <v>30</v>
      </c>
      <c r="D3035" t="s">
        <v>4045</v>
      </c>
      <c r="E3035" t="s">
        <v>4046</v>
      </c>
      <c r="F3035" t="s">
        <v>3695</v>
      </c>
      <c r="G3035" t="s">
        <v>5680</v>
      </c>
      <c r="H3035" t="s">
        <v>4047</v>
      </c>
      <c r="I3035" s="110">
        <v>0</v>
      </c>
      <c r="J3035" s="110">
        <v>0</v>
      </c>
      <c r="K3035" s="110">
        <v>623</v>
      </c>
      <c r="L3035" s="110">
        <v>332</v>
      </c>
      <c r="M3035" s="110">
        <v>50</v>
      </c>
      <c r="N3035" s="110">
        <v>728</v>
      </c>
    </row>
    <row r="3036" spans="1:14" x14ac:dyDescent="0.25">
      <c r="A3036">
        <v>440501</v>
      </c>
      <c r="B3036" t="s">
        <v>5536</v>
      </c>
      <c r="C3036">
        <v>30</v>
      </c>
      <c r="D3036" t="s">
        <v>9818</v>
      </c>
      <c r="E3036" t="s">
        <v>9819</v>
      </c>
      <c r="F3036" t="s">
        <v>3967</v>
      </c>
      <c r="G3036" t="s">
        <v>5680</v>
      </c>
      <c r="H3036" t="s">
        <v>9820</v>
      </c>
      <c r="I3036" s="110">
        <v>0</v>
      </c>
      <c r="J3036" s="110">
        <v>0</v>
      </c>
      <c r="K3036" s="110">
        <v>0</v>
      </c>
      <c r="L3036" s="110">
        <v>0</v>
      </c>
      <c r="M3036" s="110">
        <v>0</v>
      </c>
      <c r="N3036" s="110">
        <v>0</v>
      </c>
    </row>
    <row r="3037" spans="1:14" x14ac:dyDescent="0.25">
      <c r="A3037">
        <v>440502</v>
      </c>
      <c r="B3037" t="s">
        <v>5536</v>
      </c>
      <c r="C3037">
        <v>30</v>
      </c>
      <c r="D3037" t="s">
        <v>6888</v>
      </c>
      <c r="E3037" t="s">
        <v>9821</v>
      </c>
      <c r="F3037" t="s">
        <v>3947</v>
      </c>
      <c r="G3037" t="s">
        <v>5680</v>
      </c>
      <c r="H3037" t="s">
        <v>9822</v>
      </c>
      <c r="I3037" s="110">
        <v>0</v>
      </c>
      <c r="J3037" s="110">
        <v>0</v>
      </c>
      <c r="K3037" s="110">
        <v>0</v>
      </c>
      <c r="L3037" s="110">
        <v>0</v>
      </c>
      <c r="M3037" s="110">
        <v>0</v>
      </c>
      <c r="N3037" s="110">
        <v>0</v>
      </c>
    </row>
    <row r="3038" spans="1:14" x14ac:dyDescent="0.25">
      <c r="A3038">
        <v>440503</v>
      </c>
      <c r="B3038" t="s">
        <v>5536</v>
      </c>
      <c r="C3038">
        <v>30</v>
      </c>
      <c r="D3038" t="s">
        <v>501</v>
      </c>
      <c r="E3038" t="s">
        <v>9823</v>
      </c>
      <c r="F3038" t="s">
        <v>9824</v>
      </c>
      <c r="G3038" t="s">
        <v>5680</v>
      </c>
      <c r="H3038" t="s">
        <v>9825</v>
      </c>
      <c r="I3038" s="110">
        <v>0</v>
      </c>
      <c r="J3038" s="110">
        <v>0</v>
      </c>
      <c r="K3038" s="110">
        <v>0</v>
      </c>
      <c r="L3038" s="110">
        <v>0</v>
      </c>
      <c r="M3038" s="110">
        <v>0</v>
      </c>
      <c r="N3038" s="110">
        <v>0</v>
      </c>
    </row>
    <row r="3039" spans="1:14" x14ac:dyDescent="0.25">
      <c r="A3039">
        <v>440504</v>
      </c>
      <c r="B3039" t="s">
        <v>5536</v>
      </c>
      <c r="C3039">
        <v>30</v>
      </c>
      <c r="D3039" t="s">
        <v>4048</v>
      </c>
      <c r="E3039" t="s">
        <v>4049</v>
      </c>
      <c r="F3039" t="s">
        <v>3862</v>
      </c>
      <c r="G3039" t="s">
        <v>5680</v>
      </c>
      <c r="H3039" t="s">
        <v>373</v>
      </c>
      <c r="I3039" s="110">
        <v>527.66</v>
      </c>
      <c r="J3039" s="110">
        <v>0</v>
      </c>
      <c r="K3039" s="110">
        <v>0</v>
      </c>
      <c r="L3039" s="110">
        <v>0</v>
      </c>
      <c r="M3039" s="110">
        <v>0</v>
      </c>
      <c r="N3039" s="110">
        <v>0</v>
      </c>
    </row>
    <row r="3040" spans="1:14" x14ac:dyDescent="0.25">
      <c r="A3040">
        <v>440507</v>
      </c>
      <c r="B3040" t="s">
        <v>5536</v>
      </c>
      <c r="C3040">
        <v>30</v>
      </c>
      <c r="D3040" t="s">
        <v>740</v>
      </c>
      <c r="E3040" t="s">
        <v>9826</v>
      </c>
      <c r="F3040" t="s">
        <v>3909</v>
      </c>
      <c r="G3040" t="s">
        <v>5680</v>
      </c>
      <c r="H3040" t="s">
        <v>9827</v>
      </c>
      <c r="I3040" s="110">
        <v>0</v>
      </c>
      <c r="J3040" s="110">
        <v>0</v>
      </c>
      <c r="K3040" s="110">
        <v>0</v>
      </c>
      <c r="L3040" s="110">
        <v>0</v>
      </c>
      <c r="M3040" s="110">
        <v>0</v>
      </c>
      <c r="N3040" s="110">
        <v>0</v>
      </c>
    </row>
    <row r="3041" spans="1:14" x14ac:dyDescent="0.25">
      <c r="A3041">
        <v>440508</v>
      </c>
      <c r="B3041" t="s">
        <v>5536</v>
      </c>
      <c r="C3041">
        <v>30</v>
      </c>
      <c r="D3041" t="s">
        <v>2940</v>
      </c>
      <c r="E3041" t="s">
        <v>9828</v>
      </c>
      <c r="F3041" t="s">
        <v>9829</v>
      </c>
      <c r="G3041" t="s">
        <v>5680</v>
      </c>
      <c r="H3041" t="s">
        <v>9830</v>
      </c>
      <c r="I3041" s="110">
        <v>600</v>
      </c>
      <c r="J3041" s="110">
        <v>0</v>
      </c>
      <c r="K3041" s="110">
        <v>0</v>
      </c>
      <c r="L3041" s="110">
        <v>0</v>
      </c>
      <c r="M3041" s="110">
        <v>0</v>
      </c>
      <c r="N3041" s="110">
        <v>0</v>
      </c>
    </row>
    <row r="3042" spans="1:14" x14ac:dyDescent="0.25">
      <c r="A3042">
        <v>440509</v>
      </c>
      <c r="B3042" t="s">
        <v>5536</v>
      </c>
      <c r="C3042">
        <v>30</v>
      </c>
      <c r="D3042" t="s">
        <v>3612</v>
      </c>
      <c r="E3042" t="s">
        <v>4050</v>
      </c>
      <c r="F3042" t="s">
        <v>4051</v>
      </c>
      <c r="G3042" t="s">
        <v>5680</v>
      </c>
      <c r="H3042" t="s">
        <v>4052</v>
      </c>
      <c r="I3042" s="110">
        <v>365.31</v>
      </c>
      <c r="J3042" s="110">
        <v>0</v>
      </c>
      <c r="K3042" s="110">
        <v>200</v>
      </c>
      <c r="L3042" s="110">
        <v>200</v>
      </c>
      <c r="M3042" s="110">
        <v>0</v>
      </c>
      <c r="N3042" s="110">
        <v>0</v>
      </c>
    </row>
    <row r="3043" spans="1:14" x14ac:dyDescent="0.25">
      <c r="A3043">
        <v>440512</v>
      </c>
      <c r="B3043" t="s">
        <v>5536</v>
      </c>
      <c r="C3043">
        <v>30</v>
      </c>
      <c r="D3043" t="s">
        <v>9831</v>
      </c>
      <c r="E3043" t="s">
        <v>9832</v>
      </c>
      <c r="F3043" t="s">
        <v>3695</v>
      </c>
      <c r="G3043" t="s">
        <v>5680</v>
      </c>
      <c r="H3043" t="s">
        <v>9833</v>
      </c>
      <c r="I3043" s="110">
        <v>0</v>
      </c>
      <c r="J3043" s="110">
        <v>0</v>
      </c>
      <c r="K3043" s="110">
        <v>0</v>
      </c>
      <c r="L3043" s="110">
        <v>0</v>
      </c>
      <c r="M3043" s="110">
        <v>0</v>
      </c>
      <c r="N3043" s="110">
        <v>0</v>
      </c>
    </row>
    <row r="3044" spans="1:14" x14ac:dyDescent="0.25">
      <c r="A3044">
        <v>440513</v>
      </c>
      <c r="B3044" t="s">
        <v>5536</v>
      </c>
      <c r="C3044">
        <v>30</v>
      </c>
      <c r="D3044" t="s">
        <v>9834</v>
      </c>
      <c r="E3044" t="s">
        <v>9835</v>
      </c>
      <c r="F3044" t="s">
        <v>4020</v>
      </c>
      <c r="G3044" t="s">
        <v>5680</v>
      </c>
      <c r="H3044" t="s">
        <v>9836</v>
      </c>
      <c r="I3044" s="110">
        <v>0</v>
      </c>
      <c r="J3044" s="110">
        <v>0</v>
      </c>
      <c r="K3044" s="110">
        <v>0</v>
      </c>
      <c r="L3044" s="110">
        <v>0</v>
      </c>
      <c r="M3044" s="110">
        <v>0</v>
      </c>
      <c r="N3044" s="110">
        <v>0</v>
      </c>
    </row>
    <row r="3045" spans="1:14" x14ac:dyDescent="0.25">
      <c r="A3045">
        <v>440518</v>
      </c>
      <c r="B3045" t="s">
        <v>5536</v>
      </c>
      <c r="C3045">
        <v>30</v>
      </c>
      <c r="D3045" t="s">
        <v>9837</v>
      </c>
      <c r="E3045" t="s">
        <v>9838</v>
      </c>
      <c r="F3045" t="s">
        <v>3963</v>
      </c>
      <c r="G3045" t="s">
        <v>5680</v>
      </c>
      <c r="H3045" t="s">
        <v>9839</v>
      </c>
      <c r="I3045" s="110">
        <v>0</v>
      </c>
      <c r="J3045" s="110">
        <v>0</v>
      </c>
      <c r="K3045" s="110">
        <v>0</v>
      </c>
      <c r="L3045" s="110">
        <v>0</v>
      </c>
      <c r="M3045" s="110">
        <v>0</v>
      </c>
      <c r="N3045" s="110">
        <v>0</v>
      </c>
    </row>
    <row r="3046" spans="1:14" x14ac:dyDescent="0.25">
      <c r="A3046">
        <v>440522</v>
      </c>
      <c r="B3046" t="s">
        <v>5536</v>
      </c>
      <c r="C3046">
        <v>30</v>
      </c>
      <c r="D3046" t="s">
        <v>4053</v>
      </c>
      <c r="E3046" t="s">
        <v>4054</v>
      </c>
      <c r="F3046" t="s">
        <v>4055</v>
      </c>
      <c r="G3046" t="s">
        <v>5680</v>
      </c>
      <c r="H3046" t="s">
        <v>267</v>
      </c>
      <c r="I3046" s="110">
        <v>9156.7000000000007</v>
      </c>
      <c r="J3046" s="110">
        <v>0</v>
      </c>
      <c r="K3046" s="110">
        <v>2071</v>
      </c>
      <c r="L3046" s="110">
        <v>2174</v>
      </c>
      <c r="M3046" s="110">
        <v>0</v>
      </c>
      <c r="N3046" s="110">
        <v>0</v>
      </c>
    </row>
    <row r="3047" spans="1:14" x14ac:dyDescent="0.25">
      <c r="A3047">
        <v>440524</v>
      </c>
      <c r="B3047" t="s">
        <v>5536</v>
      </c>
      <c r="C3047">
        <v>30</v>
      </c>
      <c r="D3047" t="s">
        <v>9840</v>
      </c>
      <c r="E3047" t="s">
        <v>9841</v>
      </c>
      <c r="F3047" t="s">
        <v>3817</v>
      </c>
      <c r="G3047" t="s">
        <v>5680</v>
      </c>
      <c r="H3047" t="s">
        <v>9842</v>
      </c>
      <c r="I3047" s="110">
        <v>0</v>
      </c>
      <c r="J3047" s="110">
        <v>0</v>
      </c>
      <c r="K3047" s="110">
        <v>0</v>
      </c>
      <c r="L3047" s="110">
        <v>0</v>
      </c>
      <c r="M3047" s="110">
        <v>0</v>
      </c>
      <c r="N3047" s="110">
        <v>0</v>
      </c>
    </row>
    <row r="3048" spans="1:14" x14ac:dyDescent="0.25">
      <c r="A3048">
        <v>440525</v>
      </c>
      <c r="B3048" t="s">
        <v>5536</v>
      </c>
      <c r="C3048">
        <v>30</v>
      </c>
      <c r="D3048" t="s">
        <v>9843</v>
      </c>
      <c r="E3048" t="s">
        <v>9844</v>
      </c>
      <c r="F3048" t="s">
        <v>3892</v>
      </c>
      <c r="G3048" t="s">
        <v>5680</v>
      </c>
      <c r="H3048" t="s">
        <v>9845</v>
      </c>
      <c r="I3048" s="110">
        <v>0</v>
      </c>
      <c r="J3048" s="110">
        <v>0</v>
      </c>
      <c r="K3048" s="110">
        <v>0</v>
      </c>
      <c r="L3048" s="110">
        <v>0</v>
      </c>
      <c r="M3048" s="110">
        <v>0</v>
      </c>
      <c r="N3048" s="110">
        <v>0</v>
      </c>
    </row>
    <row r="3049" spans="1:14" x14ac:dyDescent="0.25">
      <c r="A3049">
        <v>440526</v>
      </c>
      <c r="B3049" t="s">
        <v>5536</v>
      </c>
      <c r="C3049">
        <v>30</v>
      </c>
      <c r="D3049" t="s">
        <v>4056</v>
      </c>
      <c r="E3049" t="s">
        <v>4057</v>
      </c>
      <c r="F3049" t="s">
        <v>4058</v>
      </c>
      <c r="G3049" t="s">
        <v>5680</v>
      </c>
      <c r="H3049" t="s">
        <v>4059</v>
      </c>
      <c r="I3049" s="110">
        <v>2750</v>
      </c>
      <c r="J3049" s="110">
        <v>0</v>
      </c>
      <c r="K3049" s="110">
        <v>290</v>
      </c>
      <c r="L3049" s="110">
        <v>0</v>
      </c>
      <c r="M3049" s="110">
        <v>0</v>
      </c>
      <c r="N3049" s="110">
        <v>0</v>
      </c>
    </row>
    <row r="3050" spans="1:14" x14ac:dyDescent="0.25">
      <c r="A3050">
        <v>440527</v>
      </c>
      <c r="B3050" t="s">
        <v>5536</v>
      </c>
      <c r="C3050">
        <v>30</v>
      </c>
      <c r="D3050" t="s">
        <v>9846</v>
      </c>
      <c r="E3050" t="s">
        <v>9847</v>
      </c>
      <c r="F3050" t="s">
        <v>3754</v>
      </c>
      <c r="G3050" t="s">
        <v>5680</v>
      </c>
      <c r="H3050" t="s">
        <v>9848</v>
      </c>
      <c r="I3050" s="110">
        <v>0</v>
      </c>
      <c r="J3050" s="110">
        <v>0</v>
      </c>
      <c r="K3050" s="110">
        <v>0</v>
      </c>
      <c r="L3050" s="110">
        <v>0</v>
      </c>
      <c r="M3050" s="110">
        <v>0</v>
      </c>
      <c r="N3050" s="110">
        <v>0</v>
      </c>
    </row>
    <row r="3051" spans="1:14" x14ac:dyDescent="0.25">
      <c r="A3051">
        <v>440530</v>
      </c>
      <c r="B3051" t="s">
        <v>5536</v>
      </c>
      <c r="C3051">
        <v>30</v>
      </c>
      <c r="D3051" t="s">
        <v>9849</v>
      </c>
      <c r="E3051" t="s">
        <v>9850</v>
      </c>
      <c r="F3051" t="s">
        <v>9851</v>
      </c>
      <c r="G3051" t="s">
        <v>5680</v>
      </c>
      <c r="H3051" t="s">
        <v>9852</v>
      </c>
      <c r="I3051" s="110">
        <v>0</v>
      </c>
      <c r="J3051" s="110">
        <v>0</v>
      </c>
      <c r="K3051" s="110">
        <v>0</v>
      </c>
      <c r="L3051" s="110">
        <v>0</v>
      </c>
      <c r="M3051" s="110">
        <v>0</v>
      </c>
      <c r="N3051" s="110">
        <v>0</v>
      </c>
    </row>
    <row r="3052" spans="1:14" x14ac:dyDescent="0.25">
      <c r="A3052">
        <v>440532</v>
      </c>
      <c r="B3052" t="s">
        <v>5536</v>
      </c>
      <c r="C3052">
        <v>30</v>
      </c>
      <c r="D3052" t="s">
        <v>4060</v>
      </c>
      <c r="E3052" t="s">
        <v>4061</v>
      </c>
      <c r="F3052" t="s">
        <v>4062</v>
      </c>
      <c r="G3052" t="s">
        <v>5680</v>
      </c>
      <c r="H3052" t="s">
        <v>4063</v>
      </c>
      <c r="I3052" s="110">
        <v>1100</v>
      </c>
      <c r="J3052" s="110">
        <v>0</v>
      </c>
      <c r="K3052" s="110">
        <v>0</v>
      </c>
      <c r="L3052" s="110">
        <v>0</v>
      </c>
      <c r="M3052" s="110">
        <v>0</v>
      </c>
      <c r="N3052" s="110">
        <v>0</v>
      </c>
    </row>
    <row r="3053" spans="1:14" x14ac:dyDescent="0.25">
      <c r="A3053">
        <v>440535</v>
      </c>
      <c r="B3053" t="s">
        <v>5536</v>
      </c>
      <c r="C3053">
        <v>30</v>
      </c>
      <c r="D3053" t="s">
        <v>3955</v>
      </c>
      <c r="E3053" t="s">
        <v>9853</v>
      </c>
      <c r="F3053" t="s">
        <v>3758</v>
      </c>
      <c r="G3053" t="s">
        <v>5680</v>
      </c>
      <c r="H3053" t="s">
        <v>9854</v>
      </c>
      <c r="I3053" s="110">
        <v>0</v>
      </c>
      <c r="J3053" s="110">
        <v>0</v>
      </c>
      <c r="K3053" s="110">
        <v>0</v>
      </c>
      <c r="L3053" s="110">
        <v>0</v>
      </c>
      <c r="M3053" s="110">
        <v>0</v>
      </c>
      <c r="N3053" s="110">
        <v>0</v>
      </c>
    </row>
    <row r="3054" spans="1:14" x14ac:dyDescent="0.25">
      <c r="A3054">
        <v>440537</v>
      </c>
      <c r="B3054" t="s">
        <v>5536</v>
      </c>
      <c r="C3054">
        <v>30</v>
      </c>
      <c r="D3054" t="s">
        <v>9572</v>
      </c>
      <c r="E3054" t="s">
        <v>9718</v>
      </c>
      <c r="F3054" t="s">
        <v>3945</v>
      </c>
      <c r="G3054" t="s">
        <v>5680</v>
      </c>
      <c r="H3054" t="s">
        <v>9719</v>
      </c>
      <c r="I3054" s="110">
        <v>0</v>
      </c>
      <c r="J3054" s="110">
        <v>0</v>
      </c>
      <c r="K3054" s="110">
        <v>0</v>
      </c>
      <c r="L3054" s="110">
        <v>0</v>
      </c>
      <c r="M3054" s="110">
        <v>0</v>
      </c>
      <c r="N3054" s="110">
        <v>0</v>
      </c>
    </row>
    <row r="3055" spans="1:14" x14ac:dyDescent="0.25">
      <c r="A3055">
        <v>440539</v>
      </c>
      <c r="B3055" t="s">
        <v>5536</v>
      </c>
      <c r="C3055">
        <v>30</v>
      </c>
      <c r="D3055" t="s">
        <v>740</v>
      </c>
      <c r="E3055" t="s">
        <v>9855</v>
      </c>
      <c r="F3055" t="s">
        <v>9856</v>
      </c>
      <c r="G3055" t="s">
        <v>5680</v>
      </c>
      <c r="H3055" t="s">
        <v>9857</v>
      </c>
      <c r="I3055" s="110">
        <v>0</v>
      </c>
      <c r="J3055" s="110">
        <v>0</v>
      </c>
      <c r="K3055" s="110">
        <v>0</v>
      </c>
      <c r="L3055" s="110">
        <v>0</v>
      </c>
      <c r="M3055" s="110">
        <v>0</v>
      </c>
      <c r="N3055" s="110">
        <v>0</v>
      </c>
    </row>
    <row r="3056" spans="1:14" x14ac:dyDescent="0.25">
      <c r="A3056">
        <v>440540</v>
      </c>
      <c r="B3056" t="s">
        <v>5536</v>
      </c>
      <c r="C3056">
        <v>30</v>
      </c>
      <c r="D3056" t="s">
        <v>6184</v>
      </c>
      <c r="E3056" t="s">
        <v>9858</v>
      </c>
      <c r="F3056" t="s">
        <v>4003</v>
      </c>
      <c r="G3056" t="s">
        <v>5680</v>
      </c>
      <c r="H3056" t="s">
        <v>9859</v>
      </c>
      <c r="I3056" s="110">
        <v>0</v>
      </c>
      <c r="J3056" s="110">
        <v>0</v>
      </c>
      <c r="K3056" s="110">
        <v>0</v>
      </c>
      <c r="L3056" s="110">
        <v>0</v>
      </c>
      <c r="M3056" s="110">
        <v>0</v>
      </c>
      <c r="N3056" s="110">
        <v>0</v>
      </c>
    </row>
    <row r="3057" spans="1:14" x14ac:dyDescent="0.25">
      <c r="A3057">
        <v>440541</v>
      </c>
      <c r="B3057" t="s">
        <v>5536</v>
      </c>
      <c r="C3057">
        <v>30</v>
      </c>
      <c r="D3057" t="s">
        <v>4064</v>
      </c>
      <c r="E3057" t="s">
        <v>4065</v>
      </c>
      <c r="F3057" t="s">
        <v>3827</v>
      </c>
      <c r="G3057" t="s">
        <v>5680</v>
      </c>
      <c r="H3057" t="s">
        <v>4066</v>
      </c>
      <c r="I3057" s="110">
        <v>0</v>
      </c>
      <c r="J3057" s="110">
        <v>0</v>
      </c>
      <c r="K3057" s="110">
        <v>0</v>
      </c>
      <c r="L3057" s="110">
        <v>0</v>
      </c>
      <c r="M3057" s="110">
        <v>0</v>
      </c>
      <c r="N3057" s="110">
        <v>50</v>
      </c>
    </row>
    <row r="3058" spans="1:14" x14ac:dyDescent="0.25">
      <c r="A3058">
        <v>440542</v>
      </c>
      <c r="B3058" t="s">
        <v>5536</v>
      </c>
      <c r="C3058">
        <v>30</v>
      </c>
      <c r="D3058" t="s">
        <v>9860</v>
      </c>
      <c r="E3058" t="s">
        <v>9402</v>
      </c>
      <c r="F3058" t="s">
        <v>3695</v>
      </c>
      <c r="G3058" t="s">
        <v>5680</v>
      </c>
      <c r="H3058" t="s">
        <v>9403</v>
      </c>
      <c r="I3058" s="110">
        <v>0</v>
      </c>
      <c r="J3058" s="110">
        <v>0</v>
      </c>
      <c r="K3058" s="110">
        <v>0</v>
      </c>
      <c r="L3058" s="110">
        <v>0</v>
      </c>
      <c r="M3058" s="110">
        <v>0</v>
      </c>
      <c r="N3058" s="110">
        <v>0</v>
      </c>
    </row>
    <row r="3059" spans="1:14" x14ac:dyDescent="0.25">
      <c r="A3059">
        <v>440544</v>
      </c>
      <c r="B3059" t="s">
        <v>5536</v>
      </c>
      <c r="C3059">
        <v>30</v>
      </c>
      <c r="D3059" t="s">
        <v>9861</v>
      </c>
      <c r="E3059" t="s">
        <v>9862</v>
      </c>
      <c r="F3059" t="s">
        <v>3758</v>
      </c>
      <c r="G3059" t="s">
        <v>5680</v>
      </c>
      <c r="H3059" t="s">
        <v>9863</v>
      </c>
      <c r="I3059" s="110">
        <v>0</v>
      </c>
      <c r="J3059" s="110">
        <v>0</v>
      </c>
      <c r="K3059" s="110">
        <v>0</v>
      </c>
      <c r="L3059" s="110">
        <v>0</v>
      </c>
      <c r="M3059" s="110">
        <v>0</v>
      </c>
      <c r="N3059" s="110">
        <v>0</v>
      </c>
    </row>
    <row r="3060" spans="1:14" x14ac:dyDescent="0.25">
      <c r="A3060">
        <v>50301</v>
      </c>
      <c r="B3060" t="s">
        <v>5534</v>
      </c>
      <c r="C3060">
        <v>27</v>
      </c>
      <c r="D3060" t="s">
        <v>9864</v>
      </c>
      <c r="E3060" t="s">
        <v>9865</v>
      </c>
      <c r="F3060" t="s">
        <v>9866</v>
      </c>
      <c r="G3060" t="s">
        <v>1921</v>
      </c>
      <c r="H3060" t="s">
        <v>9867</v>
      </c>
      <c r="I3060" s="110">
        <v>0</v>
      </c>
      <c r="J3060" s="110">
        <v>0</v>
      </c>
      <c r="K3060" s="110">
        <v>0</v>
      </c>
      <c r="L3060" s="110">
        <v>0</v>
      </c>
      <c r="M3060" s="110">
        <v>0</v>
      </c>
      <c r="N3060" s="110">
        <v>0</v>
      </c>
    </row>
    <row r="3061" spans="1:14" x14ac:dyDescent="0.25">
      <c r="A3061">
        <v>440547</v>
      </c>
      <c r="B3061" t="s">
        <v>5536</v>
      </c>
      <c r="C3061">
        <v>30</v>
      </c>
      <c r="D3061" t="s">
        <v>4067</v>
      </c>
      <c r="E3061" t="s">
        <v>4068</v>
      </c>
      <c r="F3061" t="s">
        <v>3674</v>
      </c>
      <c r="G3061" t="s">
        <v>5680</v>
      </c>
      <c r="H3061" t="s">
        <v>4069</v>
      </c>
      <c r="I3061" s="110">
        <v>0</v>
      </c>
      <c r="J3061" s="110">
        <v>0</v>
      </c>
      <c r="K3061" s="110">
        <v>0</v>
      </c>
      <c r="L3061" s="110">
        <v>140</v>
      </c>
      <c r="M3061" s="110">
        <v>0</v>
      </c>
      <c r="N3061" s="110">
        <v>0</v>
      </c>
    </row>
    <row r="3062" spans="1:14" x14ac:dyDescent="0.25">
      <c r="A3062">
        <v>440548</v>
      </c>
      <c r="B3062" t="s">
        <v>5536</v>
      </c>
      <c r="C3062">
        <v>30</v>
      </c>
      <c r="D3062" t="s">
        <v>2532</v>
      </c>
      <c r="E3062" t="s">
        <v>9868</v>
      </c>
      <c r="F3062" t="s">
        <v>837</v>
      </c>
      <c r="G3062" t="s">
        <v>5680</v>
      </c>
      <c r="H3062" t="s">
        <v>9869</v>
      </c>
      <c r="I3062" s="110">
        <v>0</v>
      </c>
      <c r="J3062" s="110">
        <v>0</v>
      </c>
      <c r="K3062" s="110">
        <v>0</v>
      </c>
      <c r="L3062" s="110">
        <v>0</v>
      </c>
      <c r="M3062" s="110">
        <v>0</v>
      </c>
      <c r="N3062" s="110">
        <v>0</v>
      </c>
    </row>
    <row r="3063" spans="1:14" x14ac:dyDescent="0.25">
      <c r="A3063">
        <v>440549</v>
      </c>
      <c r="B3063" t="s">
        <v>5536</v>
      </c>
      <c r="C3063">
        <v>30</v>
      </c>
      <c r="D3063" t="s">
        <v>9870</v>
      </c>
      <c r="E3063" t="s">
        <v>9871</v>
      </c>
      <c r="F3063" t="s">
        <v>3758</v>
      </c>
      <c r="G3063" t="s">
        <v>5680</v>
      </c>
      <c r="H3063" t="s">
        <v>9872</v>
      </c>
      <c r="I3063" s="110">
        <v>0</v>
      </c>
      <c r="J3063" s="110">
        <v>0</v>
      </c>
      <c r="K3063" s="110">
        <v>0</v>
      </c>
      <c r="L3063" s="110">
        <v>0</v>
      </c>
      <c r="M3063" s="110">
        <v>0</v>
      </c>
      <c r="N3063" s="110">
        <v>0</v>
      </c>
    </row>
    <row r="3064" spans="1:14" x14ac:dyDescent="0.25">
      <c r="A3064">
        <v>440553</v>
      </c>
      <c r="B3064" t="s">
        <v>5536</v>
      </c>
      <c r="C3064">
        <v>30</v>
      </c>
      <c r="D3064" t="s">
        <v>9873</v>
      </c>
      <c r="E3064" t="s">
        <v>9874</v>
      </c>
      <c r="F3064" t="s">
        <v>9439</v>
      </c>
      <c r="G3064" t="s">
        <v>5680</v>
      </c>
      <c r="H3064" t="s">
        <v>9875</v>
      </c>
      <c r="I3064" s="110">
        <v>0</v>
      </c>
      <c r="J3064" s="110">
        <v>0</v>
      </c>
      <c r="K3064" s="110">
        <v>0</v>
      </c>
      <c r="L3064" s="110">
        <v>0</v>
      </c>
      <c r="M3064" s="110">
        <v>0</v>
      </c>
      <c r="N3064" s="110">
        <v>0</v>
      </c>
    </row>
    <row r="3065" spans="1:14" x14ac:dyDescent="0.25">
      <c r="A3065">
        <v>440555</v>
      </c>
      <c r="B3065" t="s">
        <v>5536</v>
      </c>
      <c r="C3065">
        <v>30</v>
      </c>
      <c r="D3065" t="s">
        <v>9876</v>
      </c>
      <c r="E3065" t="s">
        <v>9877</v>
      </c>
      <c r="F3065" t="s">
        <v>783</v>
      </c>
      <c r="G3065" t="s">
        <v>5680</v>
      </c>
      <c r="H3065" t="s">
        <v>9878</v>
      </c>
      <c r="I3065" s="110">
        <v>0</v>
      </c>
      <c r="J3065" s="110">
        <v>0</v>
      </c>
      <c r="K3065" s="110">
        <v>0</v>
      </c>
      <c r="L3065" s="110">
        <v>0</v>
      </c>
      <c r="M3065" s="110">
        <v>0</v>
      </c>
      <c r="N3065" s="110">
        <v>0</v>
      </c>
    </row>
    <row r="3066" spans="1:14" x14ac:dyDescent="0.25">
      <c r="A3066">
        <v>440557</v>
      </c>
      <c r="B3066" t="s">
        <v>5536</v>
      </c>
      <c r="C3066">
        <v>30</v>
      </c>
      <c r="D3066" t="s">
        <v>3092</v>
      </c>
      <c r="E3066" t="s">
        <v>9879</v>
      </c>
      <c r="F3066" t="s">
        <v>3892</v>
      </c>
      <c r="G3066" t="s">
        <v>5680</v>
      </c>
      <c r="H3066" t="s">
        <v>9880</v>
      </c>
      <c r="I3066" s="110">
        <v>0</v>
      </c>
      <c r="J3066" s="110">
        <v>0</v>
      </c>
      <c r="K3066" s="110">
        <v>0</v>
      </c>
      <c r="L3066" s="110">
        <v>0</v>
      </c>
      <c r="M3066" s="110">
        <v>0</v>
      </c>
      <c r="N3066" s="110">
        <v>0</v>
      </c>
    </row>
    <row r="3067" spans="1:14" x14ac:dyDescent="0.25">
      <c r="A3067">
        <v>440561</v>
      </c>
      <c r="B3067" t="s">
        <v>5536</v>
      </c>
      <c r="C3067">
        <v>30</v>
      </c>
      <c r="D3067" t="s">
        <v>9881</v>
      </c>
      <c r="E3067" t="s">
        <v>9882</v>
      </c>
      <c r="F3067" t="s">
        <v>3695</v>
      </c>
      <c r="G3067" t="s">
        <v>5680</v>
      </c>
      <c r="H3067" t="s">
        <v>9883</v>
      </c>
      <c r="I3067" s="110">
        <v>0</v>
      </c>
      <c r="J3067" s="110">
        <v>0</v>
      </c>
      <c r="K3067" s="110">
        <v>0</v>
      </c>
      <c r="L3067" s="110">
        <v>0</v>
      </c>
      <c r="M3067" s="110">
        <v>0</v>
      </c>
      <c r="N3067" s="110">
        <v>0</v>
      </c>
    </row>
    <row r="3068" spans="1:14" x14ac:dyDescent="0.25">
      <c r="A3068">
        <v>440562</v>
      </c>
      <c r="B3068" t="s">
        <v>5536</v>
      </c>
      <c r="C3068">
        <v>30</v>
      </c>
      <c r="D3068" t="s">
        <v>9884</v>
      </c>
      <c r="E3068" t="s">
        <v>9885</v>
      </c>
      <c r="F3068" t="s">
        <v>9607</v>
      </c>
      <c r="G3068" t="s">
        <v>5680</v>
      </c>
      <c r="H3068" t="s">
        <v>9886</v>
      </c>
      <c r="I3068" s="110">
        <v>0</v>
      </c>
      <c r="J3068" s="110">
        <v>0</v>
      </c>
      <c r="K3068" s="110">
        <v>0</v>
      </c>
      <c r="L3068" s="110">
        <v>0</v>
      </c>
      <c r="M3068" s="110">
        <v>0</v>
      </c>
      <c r="N3068" s="110">
        <v>0</v>
      </c>
    </row>
    <row r="3069" spans="1:14" x14ac:dyDescent="0.25">
      <c r="A3069">
        <v>440563</v>
      </c>
      <c r="B3069" t="s">
        <v>5536</v>
      </c>
      <c r="C3069">
        <v>30</v>
      </c>
      <c r="D3069" t="s">
        <v>9887</v>
      </c>
      <c r="E3069" t="s">
        <v>9888</v>
      </c>
      <c r="F3069" t="s">
        <v>9786</v>
      </c>
      <c r="G3069" t="s">
        <v>5680</v>
      </c>
      <c r="H3069" t="s">
        <v>9889</v>
      </c>
      <c r="I3069" s="110">
        <v>0</v>
      </c>
      <c r="J3069" s="110">
        <v>0</v>
      </c>
      <c r="K3069" s="110">
        <v>0</v>
      </c>
      <c r="L3069" s="110">
        <v>0</v>
      </c>
      <c r="M3069" s="110">
        <v>0</v>
      </c>
      <c r="N3069" s="110">
        <v>0</v>
      </c>
    </row>
    <row r="3070" spans="1:14" x14ac:dyDescent="0.25">
      <c r="A3070">
        <v>530002</v>
      </c>
      <c r="B3070" t="s">
        <v>5534</v>
      </c>
      <c r="C3070">
        <v>27</v>
      </c>
      <c r="D3070" t="s">
        <v>9890</v>
      </c>
      <c r="E3070" t="s">
        <v>9891</v>
      </c>
      <c r="F3070" t="s">
        <v>9892</v>
      </c>
      <c r="G3070" t="s">
        <v>1921</v>
      </c>
      <c r="H3070" t="s">
        <v>9893</v>
      </c>
      <c r="I3070" s="110">
        <v>0</v>
      </c>
      <c r="J3070" s="110">
        <v>0</v>
      </c>
      <c r="K3070" s="110">
        <v>0</v>
      </c>
      <c r="L3070" s="110">
        <v>0</v>
      </c>
      <c r="M3070" s="110">
        <v>0</v>
      </c>
      <c r="N3070" s="110">
        <v>0</v>
      </c>
    </row>
    <row r="3071" spans="1:14" x14ac:dyDescent="0.25">
      <c r="A3071">
        <v>440566</v>
      </c>
      <c r="B3071" t="s">
        <v>5536</v>
      </c>
      <c r="C3071">
        <v>30</v>
      </c>
      <c r="D3071" t="s">
        <v>9894</v>
      </c>
      <c r="E3071" t="s">
        <v>9895</v>
      </c>
      <c r="F3071" t="s">
        <v>3879</v>
      </c>
      <c r="G3071" t="s">
        <v>5680</v>
      </c>
      <c r="H3071" t="s">
        <v>9896</v>
      </c>
      <c r="I3071" s="110">
        <v>0</v>
      </c>
      <c r="J3071" s="110">
        <v>0</v>
      </c>
      <c r="K3071" s="110">
        <v>0</v>
      </c>
      <c r="L3071" s="110">
        <v>0</v>
      </c>
      <c r="M3071" s="110">
        <v>0</v>
      </c>
      <c r="N3071" s="110">
        <v>0</v>
      </c>
    </row>
    <row r="3072" spans="1:14" x14ac:dyDescent="0.25">
      <c r="A3072">
        <v>440567</v>
      </c>
      <c r="B3072" t="s">
        <v>5536</v>
      </c>
      <c r="C3072">
        <v>30</v>
      </c>
      <c r="D3072" t="s">
        <v>619</v>
      </c>
      <c r="E3072" t="s">
        <v>9629</v>
      </c>
      <c r="F3072" t="s">
        <v>4055</v>
      </c>
      <c r="G3072" t="s">
        <v>5680</v>
      </c>
      <c r="H3072" t="s">
        <v>9630</v>
      </c>
      <c r="I3072" s="110">
        <v>0</v>
      </c>
      <c r="J3072" s="110">
        <v>0</v>
      </c>
      <c r="K3072" s="110">
        <v>0</v>
      </c>
      <c r="L3072" s="110">
        <v>0</v>
      </c>
      <c r="M3072" s="110">
        <v>0</v>
      </c>
      <c r="N3072" s="110">
        <v>0</v>
      </c>
    </row>
    <row r="3073" spans="1:14" x14ac:dyDescent="0.25">
      <c r="A3073">
        <v>440568</v>
      </c>
      <c r="B3073" t="s">
        <v>5536</v>
      </c>
      <c r="C3073">
        <v>30</v>
      </c>
      <c r="D3073" t="s">
        <v>9897</v>
      </c>
      <c r="E3073" t="s">
        <v>9898</v>
      </c>
      <c r="F3073" t="s">
        <v>9899</v>
      </c>
      <c r="G3073" t="s">
        <v>5680</v>
      </c>
      <c r="H3073" t="s">
        <v>9900</v>
      </c>
      <c r="I3073" s="110">
        <v>0</v>
      </c>
      <c r="J3073" s="110">
        <v>0</v>
      </c>
      <c r="K3073" s="110">
        <v>0</v>
      </c>
      <c r="L3073" s="110">
        <v>0</v>
      </c>
      <c r="M3073" s="110">
        <v>0</v>
      </c>
      <c r="N3073" s="110">
        <v>0</v>
      </c>
    </row>
    <row r="3074" spans="1:14" x14ac:dyDescent="0.25">
      <c r="A3074">
        <v>440569</v>
      </c>
      <c r="B3074" t="s">
        <v>5536</v>
      </c>
      <c r="C3074">
        <v>30</v>
      </c>
      <c r="D3074" t="s">
        <v>9901</v>
      </c>
      <c r="E3074" t="s">
        <v>9902</v>
      </c>
      <c r="F3074" t="s">
        <v>3915</v>
      </c>
      <c r="G3074" t="s">
        <v>5680</v>
      </c>
      <c r="H3074" t="s">
        <v>9903</v>
      </c>
      <c r="I3074" s="110">
        <v>0</v>
      </c>
      <c r="J3074" s="110">
        <v>0</v>
      </c>
      <c r="K3074" s="110">
        <v>0</v>
      </c>
      <c r="L3074" s="110">
        <v>0</v>
      </c>
      <c r="M3074" s="110">
        <v>0</v>
      </c>
      <c r="N3074" s="110">
        <v>0</v>
      </c>
    </row>
    <row r="3075" spans="1:14" x14ac:dyDescent="0.25">
      <c r="A3075">
        <v>440570</v>
      </c>
      <c r="B3075" t="s">
        <v>5536</v>
      </c>
      <c r="C3075">
        <v>30</v>
      </c>
      <c r="D3075" t="s">
        <v>9904</v>
      </c>
      <c r="E3075" t="s">
        <v>9905</v>
      </c>
      <c r="F3075" t="s">
        <v>9906</v>
      </c>
      <c r="G3075" t="s">
        <v>5680</v>
      </c>
      <c r="H3075" t="s">
        <v>9907</v>
      </c>
      <c r="I3075" s="110">
        <v>0</v>
      </c>
      <c r="J3075" s="110">
        <v>0</v>
      </c>
      <c r="K3075" s="110">
        <v>0</v>
      </c>
      <c r="L3075" s="110">
        <v>0</v>
      </c>
      <c r="M3075" s="110">
        <v>0</v>
      </c>
      <c r="N3075" s="110">
        <v>0</v>
      </c>
    </row>
    <row r="3076" spans="1:14" x14ac:dyDescent="0.25">
      <c r="A3076">
        <v>440579</v>
      </c>
      <c r="B3076" t="s">
        <v>5536</v>
      </c>
      <c r="C3076">
        <v>30</v>
      </c>
      <c r="D3076" t="s">
        <v>9908</v>
      </c>
      <c r="E3076" t="s">
        <v>9517</v>
      </c>
      <c r="F3076" t="s">
        <v>3846</v>
      </c>
      <c r="G3076" t="s">
        <v>5680</v>
      </c>
      <c r="H3076" t="s">
        <v>9518</v>
      </c>
      <c r="I3076" s="110">
        <v>0</v>
      </c>
      <c r="J3076" s="110">
        <v>0</v>
      </c>
      <c r="K3076" s="110">
        <v>0</v>
      </c>
      <c r="L3076" s="110">
        <v>0</v>
      </c>
      <c r="M3076" s="110">
        <v>0</v>
      </c>
      <c r="N3076" s="110">
        <v>0</v>
      </c>
    </row>
    <row r="3077" spans="1:14" x14ac:dyDescent="0.25">
      <c r="A3077">
        <v>440581</v>
      </c>
      <c r="B3077" t="s">
        <v>5536</v>
      </c>
      <c r="C3077">
        <v>30</v>
      </c>
      <c r="D3077" t="s">
        <v>9909</v>
      </c>
      <c r="E3077" t="s">
        <v>9910</v>
      </c>
      <c r="F3077" t="s">
        <v>3805</v>
      </c>
      <c r="G3077" t="s">
        <v>5680</v>
      </c>
      <c r="H3077" t="s">
        <v>9911</v>
      </c>
      <c r="I3077" s="110">
        <v>0</v>
      </c>
      <c r="J3077" s="110">
        <v>0</v>
      </c>
      <c r="K3077" s="110">
        <v>0</v>
      </c>
      <c r="L3077" s="110">
        <v>0</v>
      </c>
      <c r="M3077" s="110">
        <v>0</v>
      </c>
      <c r="N3077" s="110">
        <v>0</v>
      </c>
    </row>
    <row r="3078" spans="1:14" x14ac:dyDescent="0.25">
      <c r="A3078">
        <v>440583</v>
      </c>
      <c r="B3078" t="s">
        <v>5536</v>
      </c>
      <c r="C3078">
        <v>30</v>
      </c>
      <c r="D3078" t="s">
        <v>4200</v>
      </c>
      <c r="E3078" t="s">
        <v>9912</v>
      </c>
      <c r="F3078" t="s">
        <v>3827</v>
      </c>
      <c r="G3078" t="s">
        <v>5680</v>
      </c>
      <c r="H3078" t="s">
        <v>9913</v>
      </c>
      <c r="I3078" s="110">
        <v>0</v>
      </c>
      <c r="J3078" s="110">
        <v>0</v>
      </c>
      <c r="K3078" s="110">
        <v>0</v>
      </c>
      <c r="L3078" s="110">
        <v>0</v>
      </c>
      <c r="M3078" s="110">
        <v>0</v>
      </c>
      <c r="N3078" s="110">
        <v>0</v>
      </c>
    </row>
    <row r="3079" spans="1:14" x14ac:dyDescent="0.25">
      <c r="A3079">
        <v>440586</v>
      </c>
      <c r="B3079" t="s">
        <v>5536</v>
      </c>
      <c r="C3079">
        <v>30</v>
      </c>
      <c r="D3079" t="s">
        <v>4070</v>
      </c>
      <c r="E3079" t="s">
        <v>4033</v>
      </c>
      <c r="F3079" t="s">
        <v>4034</v>
      </c>
      <c r="G3079" t="s">
        <v>5680</v>
      </c>
      <c r="H3079" t="s">
        <v>278</v>
      </c>
      <c r="I3079" s="110">
        <v>3194.56</v>
      </c>
      <c r="J3079" s="110">
        <v>0</v>
      </c>
      <c r="K3079" s="110">
        <v>0</v>
      </c>
      <c r="L3079" s="110">
        <v>0</v>
      </c>
      <c r="M3079" s="110">
        <v>0</v>
      </c>
      <c r="N3079" s="110">
        <v>0</v>
      </c>
    </row>
    <row r="3080" spans="1:14" x14ac:dyDescent="0.25">
      <c r="A3080">
        <v>440588</v>
      </c>
      <c r="B3080" t="s">
        <v>5536</v>
      </c>
      <c r="C3080">
        <v>30</v>
      </c>
      <c r="D3080" t="s">
        <v>4071</v>
      </c>
      <c r="E3080" t="s">
        <v>4072</v>
      </c>
      <c r="F3080" t="s">
        <v>3952</v>
      </c>
      <c r="G3080" t="s">
        <v>5680</v>
      </c>
      <c r="H3080" t="s">
        <v>268</v>
      </c>
      <c r="I3080" s="110">
        <v>0</v>
      </c>
      <c r="J3080" s="110">
        <v>0</v>
      </c>
      <c r="K3080" s="110">
        <v>865</v>
      </c>
      <c r="L3080" s="110">
        <v>690</v>
      </c>
      <c r="M3080" s="110">
        <v>0</v>
      </c>
      <c r="N3080" s="110">
        <v>0</v>
      </c>
    </row>
    <row r="3081" spans="1:14" x14ac:dyDescent="0.25">
      <c r="A3081">
        <v>440589</v>
      </c>
      <c r="B3081" t="s">
        <v>5536</v>
      </c>
      <c r="C3081">
        <v>30</v>
      </c>
      <c r="D3081" t="s">
        <v>9914</v>
      </c>
      <c r="E3081" t="s">
        <v>9915</v>
      </c>
      <c r="F3081" t="s">
        <v>3967</v>
      </c>
      <c r="G3081" t="s">
        <v>5680</v>
      </c>
      <c r="H3081" t="s">
        <v>9916</v>
      </c>
      <c r="I3081" s="110">
        <v>0</v>
      </c>
      <c r="J3081" s="110">
        <v>0</v>
      </c>
      <c r="K3081" s="110">
        <v>0</v>
      </c>
      <c r="L3081" s="110">
        <v>0</v>
      </c>
      <c r="M3081" s="110">
        <v>0</v>
      </c>
      <c r="N3081" s="110">
        <v>0</v>
      </c>
    </row>
    <row r="3082" spans="1:14" x14ac:dyDescent="0.25">
      <c r="A3082">
        <v>390059</v>
      </c>
      <c r="B3082" t="s">
        <v>5535</v>
      </c>
      <c r="C3082">
        <v>28</v>
      </c>
      <c r="D3082" t="s">
        <v>2910</v>
      </c>
      <c r="E3082" t="s">
        <v>9917</v>
      </c>
      <c r="F3082" t="s">
        <v>9918</v>
      </c>
      <c r="G3082" t="s">
        <v>89</v>
      </c>
      <c r="H3082" t="s">
        <v>9919</v>
      </c>
      <c r="I3082" s="110">
        <v>0</v>
      </c>
      <c r="J3082" s="110">
        <v>0</v>
      </c>
      <c r="K3082" s="110">
        <v>0</v>
      </c>
      <c r="L3082" s="110">
        <v>0</v>
      </c>
      <c r="M3082" s="110">
        <v>0</v>
      </c>
      <c r="N3082" s="110">
        <v>0</v>
      </c>
    </row>
    <row r="3083" spans="1:14" x14ac:dyDescent="0.25">
      <c r="A3083">
        <v>440591</v>
      </c>
      <c r="B3083" t="s">
        <v>5536</v>
      </c>
      <c r="C3083">
        <v>30</v>
      </c>
      <c r="D3083" t="s">
        <v>4073</v>
      </c>
      <c r="E3083" t="s">
        <v>4074</v>
      </c>
      <c r="F3083" t="s">
        <v>1586</v>
      </c>
      <c r="G3083" t="s">
        <v>5680</v>
      </c>
      <c r="H3083" t="s">
        <v>4075</v>
      </c>
      <c r="I3083" s="110">
        <v>1580</v>
      </c>
      <c r="J3083" s="110">
        <v>0</v>
      </c>
      <c r="K3083" s="110">
        <v>0</v>
      </c>
      <c r="L3083" s="110">
        <v>387</v>
      </c>
      <c r="M3083" s="110">
        <v>50</v>
      </c>
      <c r="N3083" s="110">
        <v>0</v>
      </c>
    </row>
    <row r="3084" spans="1:14" x14ac:dyDescent="0.25">
      <c r="A3084">
        <v>440592</v>
      </c>
      <c r="B3084" t="s">
        <v>5536</v>
      </c>
      <c r="C3084">
        <v>30</v>
      </c>
      <c r="D3084" t="s">
        <v>9920</v>
      </c>
      <c r="E3084" t="s">
        <v>9921</v>
      </c>
      <c r="F3084" t="s">
        <v>3862</v>
      </c>
      <c r="G3084" t="s">
        <v>5680</v>
      </c>
      <c r="H3084" t="s">
        <v>9922</v>
      </c>
      <c r="I3084" s="110">
        <v>0</v>
      </c>
      <c r="J3084" s="110">
        <v>0</v>
      </c>
      <c r="K3084" s="110">
        <v>0</v>
      </c>
      <c r="L3084" s="110">
        <v>0</v>
      </c>
      <c r="M3084" s="110">
        <v>0</v>
      </c>
      <c r="N3084" s="110">
        <v>0</v>
      </c>
    </row>
    <row r="3085" spans="1:14" x14ac:dyDescent="0.25">
      <c r="A3085">
        <v>440593</v>
      </c>
      <c r="B3085" t="s">
        <v>5536</v>
      </c>
      <c r="C3085">
        <v>30</v>
      </c>
      <c r="D3085" t="s">
        <v>9923</v>
      </c>
      <c r="E3085" t="s">
        <v>9924</v>
      </c>
      <c r="F3085" t="s">
        <v>548</v>
      </c>
      <c r="G3085" t="s">
        <v>5680</v>
      </c>
      <c r="H3085" t="s">
        <v>9925</v>
      </c>
      <c r="I3085" s="110">
        <v>0</v>
      </c>
      <c r="J3085" s="110">
        <v>0</v>
      </c>
      <c r="K3085" s="110">
        <v>0</v>
      </c>
      <c r="L3085" s="110">
        <v>0</v>
      </c>
      <c r="M3085" s="110">
        <v>0</v>
      </c>
      <c r="N3085" s="110">
        <v>0</v>
      </c>
    </row>
    <row r="3086" spans="1:14" x14ac:dyDescent="0.25">
      <c r="A3086">
        <v>440595</v>
      </c>
      <c r="B3086" t="s">
        <v>5536</v>
      </c>
      <c r="C3086">
        <v>30</v>
      </c>
      <c r="D3086" t="s">
        <v>9926</v>
      </c>
      <c r="E3086" t="s">
        <v>9927</v>
      </c>
      <c r="F3086" t="s">
        <v>9928</v>
      </c>
      <c r="G3086" t="s">
        <v>5680</v>
      </c>
      <c r="H3086" t="s">
        <v>9929</v>
      </c>
      <c r="I3086" s="110">
        <v>0</v>
      </c>
      <c r="J3086" s="110">
        <v>0</v>
      </c>
      <c r="K3086" s="110">
        <v>0</v>
      </c>
      <c r="L3086" s="110">
        <v>0</v>
      </c>
      <c r="M3086" s="110">
        <v>0</v>
      </c>
      <c r="N3086" s="110">
        <v>0</v>
      </c>
    </row>
    <row r="3087" spans="1:14" x14ac:dyDescent="0.25">
      <c r="A3087">
        <v>390098</v>
      </c>
      <c r="B3087" t="s">
        <v>5535</v>
      </c>
      <c r="C3087">
        <v>28</v>
      </c>
      <c r="D3087" t="s">
        <v>9930</v>
      </c>
      <c r="E3087" t="s">
        <v>9931</v>
      </c>
      <c r="F3087" t="s">
        <v>8903</v>
      </c>
      <c r="G3087" t="s">
        <v>89</v>
      </c>
      <c r="H3087" t="s">
        <v>9932</v>
      </c>
      <c r="I3087" s="110">
        <v>0</v>
      </c>
      <c r="J3087" s="110">
        <v>0</v>
      </c>
      <c r="K3087" s="110">
        <v>0</v>
      </c>
      <c r="L3087" s="110">
        <v>0</v>
      </c>
      <c r="M3087" s="110">
        <v>0</v>
      </c>
      <c r="N3087" s="110">
        <v>0</v>
      </c>
    </row>
    <row r="3088" spans="1:14" x14ac:dyDescent="0.25">
      <c r="A3088">
        <v>440598</v>
      </c>
      <c r="B3088" t="s">
        <v>5536</v>
      </c>
      <c r="C3088">
        <v>30</v>
      </c>
      <c r="D3088" t="s">
        <v>9933</v>
      </c>
      <c r="E3088" t="s">
        <v>9934</v>
      </c>
      <c r="F3088" t="s">
        <v>4802</v>
      </c>
      <c r="G3088" t="s">
        <v>5680</v>
      </c>
      <c r="H3088" t="s">
        <v>9935</v>
      </c>
      <c r="I3088" s="110">
        <v>0</v>
      </c>
      <c r="J3088" s="110">
        <v>0</v>
      </c>
      <c r="K3088" s="110">
        <v>0</v>
      </c>
      <c r="L3088" s="110">
        <v>0</v>
      </c>
      <c r="M3088" s="110">
        <v>0</v>
      </c>
      <c r="N3088" s="110">
        <v>0</v>
      </c>
    </row>
    <row r="3089" spans="1:14" x14ac:dyDescent="0.25">
      <c r="A3089">
        <v>390103</v>
      </c>
      <c r="B3089" t="s">
        <v>5535</v>
      </c>
      <c r="C3089">
        <v>28</v>
      </c>
      <c r="D3089" t="s">
        <v>9936</v>
      </c>
      <c r="I3089" s="110">
        <v>0</v>
      </c>
      <c r="J3089" s="110">
        <v>0</v>
      </c>
      <c r="K3089" s="110">
        <v>0</v>
      </c>
      <c r="L3089" s="110">
        <v>0</v>
      </c>
      <c r="M3089" s="110">
        <v>0</v>
      </c>
      <c r="N3089" s="110">
        <v>0</v>
      </c>
    </row>
    <row r="3090" spans="1:14" x14ac:dyDescent="0.25">
      <c r="A3090">
        <v>440600</v>
      </c>
      <c r="B3090" t="s">
        <v>5536</v>
      </c>
      <c r="C3090">
        <v>30</v>
      </c>
      <c r="D3090" t="s">
        <v>9937</v>
      </c>
      <c r="E3090" t="s">
        <v>9938</v>
      </c>
      <c r="F3090" t="s">
        <v>3683</v>
      </c>
      <c r="G3090" t="s">
        <v>5680</v>
      </c>
      <c r="H3090" t="s">
        <v>9939</v>
      </c>
      <c r="I3090" s="110">
        <v>0</v>
      </c>
      <c r="J3090" s="110">
        <v>0</v>
      </c>
      <c r="K3090" s="110">
        <v>0</v>
      </c>
      <c r="L3090" s="110">
        <v>0</v>
      </c>
      <c r="M3090" s="110">
        <v>0</v>
      </c>
      <c r="N3090" s="110">
        <v>0</v>
      </c>
    </row>
    <row r="3091" spans="1:14" x14ac:dyDescent="0.25">
      <c r="A3091">
        <v>390105</v>
      </c>
      <c r="B3091" t="s">
        <v>5535</v>
      </c>
      <c r="C3091">
        <v>28</v>
      </c>
      <c r="D3091" t="s">
        <v>9940</v>
      </c>
      <c r="E3091" t="s">
        <v>9941</v>
      </c>
      <c r="F3091" t="s">
        <v>8903</v>
      </c>
      <c r="G3091" t="s">
        <v>89</v>
      </c>
      <c r="H3091" t="s">
        <v>9942</v>
      </c>
      <c r="I3091" s="110">
        <v>0</v>
      </c>
      <c r="J3091" s="110">
        <v>0</v>
      </c>
      <c r="K3091" s="110">
        <v>0</v>
      </c>
      <c r="L3091" s="110">
        <v>0</v>
      </c>
      <c r="M3091" s="110">
        <v>0</v>
      </c>
      <c r="N3091" s="110">
        <v>0</v>
      </c>
    </row>
    <row r="3092" spans="1:14" x14ac:dyDescent="0.25">
      <c r="A3092">
        <v>440602</v>
      </c>
      <c r="B3092" t="s">
        <v>5536</v>
      </c>
      <c r="C3092">
        <v>30</v>
      </c>
      <c r="D3092" t="s">
        <v>611</v>
      </c>
      <c r="E3092" t="s">
        <v>9943</v>
      </c>
      <c r="F3092" t="s">
        <v>9661</v>
      </c>
      <c r="G3092" t="s">
        <v>5680</v>
      </c>
      <c r="H3092" t="s">
        <v>9944</v>
      </c>
      <c r="I3092" s="110">
        <v>0</v>
      </c>
      <c r="J3092" s="110">
        <v>0</v>
      </c>
      <c r="K3092" s="110">
        <v>0</v>
      </c>
      <c r="L3092" s="110">
        <v>0</v>
      </c>
      <c r="M3092" s="110">
        <v>0</v>
      </c>
      <c r="N3092" s="110">
        <v>0</v>
      </c>
    </row>
    <row r="3093" spans="1:14" x14ac:dyDescent="0.25">
      <c r="A3093">
        <v>440603</v>
      </c>
      <c r="B3093" t="s">
        <v>5536</v>
      </c>
      <c r="C3093">
        <v>30</v>
      </c>
      <c r="D3093" t="s">
        <v>4076</v>
      </c>
      <c r="E3093" t="s">
        <v>4077</v>
      </c>
      <c r="F3093" t="s">
        <v>3827</v>
      </c>
      <c r="G3093" t="s">
        <v>5680</v>
      </c>
      <c r="H3093" t="s">
        <v>4078</v>
      </c>
      <c r="I3093" s="110">
        <v>1000</v>
      </c>
      <c r="J3093" s="110">
        <v>0</v>
      </c>
      <c r="K3093" s="110">
        <v>0</v>
      </c>
      <c r="L3093" s="110">
        <v>0</v>
      </c>
      <c r="M3093" s="110">
        <v>0</v>
      </c>
      <c r="N3093" s="110">
        <v>0</v>
      </c>
    </row>
    <row r="3094" spans="1:14" x14ac:dyDescent="0.25">
      <c r="A3094">
        <v>390107</v>
      </c>
      <c r="B3094" t="s">
        <v>5535</v>
      </c>
      <c r="C3094">
        <v>28</v>
      </c>
      <c r="D3094" t="s">
        <v>9945</v>
      </c>
      <c r="E3094" t="s">
        <v>9946</v>
      </c>
      <c r="F3094" t="s">
        <v>1101</v>
      </c>
      <c r="G3094" t="s">
        <v>89</v>
      </c>
      <c r="H3094" t="s">
        <v>9947</v>
      </c>
      <c r="I3094" s="110">
        <v>0</v>
      </c>
      <c r="J3094" s="110">
        <v>0</v>
      </c>
      <c r="K3094" s="110">
        <v>0</v>
      </c>
      <c r="L3094" s="110">
        <v>0</v>
      </c>
      <c r="M3094" s="110">
        <v>0</v>
      </c>
      <c r="N3094" s="110">
        <v>0</v>
      </c>
    </row>
    <row r="3095" spans="1:14" x14ac:dyDescent="0.25">
      <c r="A3095">
        <v>390108</v>
      </c>
      <c r="B3095" t="s">
        <v>5535</v>
      </c>
      <c r="C3095">
        <v>28</v>
      </c>
      <c r="D3095" t="s">
        <v>9948</v>
      </c>
      <c r="E3095" t="s">
        <v>9949</v>
      </c>
      <c r="F3095" t="s">
        <v>1506</v>
      </c>
      <c r="G3095" t="s">
        <v>89</v>
      </c>
      <c r="H3095" t="s">
        <v>9950</v>
      </c>
      <c r="I3095" s="110">
        <v>0</v>
      </c>
      <c r="J3095" s="110">
        <v>0</v>
      </c>
      <c r="K3095" s="110">
        <v>0</v>
      </c>
      <c r="L3095" s="110">
        <v>0</v>
      </c>
      <c r="M3095" s="110">
        <v>0</v>
      </c>
      <c r="N3095" s="110">
        <v>0</v>
      </c>
    </row>
    <row r="3096" spans="1:14" x14ac:dyDescent="0.25">
      <c r="A3096">
        <v>440073</v>
      </c>
      <c r="B3096" t="s">
        <v>5536</v>
      </c>
      <c r="C3096">
        <v>30</v>
      </c>
      <c r="D3096" t="s">
        <v>9951</v>
      </c>
      <c r="E3096" t="s">
        <v>9952</v>
      </c>
      <c r="F3096" t="s">
        <v>9953</v>
      </c>
      <c r="G3096" t="s">
        <v>5680</v>
      </c>
      <c r="H3096" t="s">
        <v>9416</v>
      </c>
      <c r="I3096" s="110">
        <v>0</v>
      </c>
      <c r="J3096" s="110">
        <v>0</v>
      </c>
      <c r="K3096" s="110">
        <v>0</v>
      </c>
      <c r="L3096" s="110">
        <v>0</v>
      </c>
      <c r="M3096" s="110">
        <v>0</v>
      </c>
      <c r="N3096" s="110">
        <v>0</v>
      </c>
    </row>
    <row r="3097" spans="1:14" x14ac:dyDescent="0.25">
      <c r="A3097">
        <v>440132</v>
      </c>
      <c r="B3097" t="s">
        <v>5536</v>
      </c>
      <c r="C3097">
        <v>30</v>
      </c>
      <c r="D3097" t="s">
        <v>9954</v>
      </c>
      <c r="E3097" t="s">
        <v>9955</v>
      </c>
      <c r="F3097" t="s">
        <v>9956</v>
      </c>
      <c r="G3097" t="s">
        <v>5680</v>
      </c>
      <c r="H3097" t="s">
        <v>9957</v>
      </c>
      <c r="I3097" s="110">
        <v>0</v>
      </c>
      <c r="J3097" s="110">
        <v>0</v>
      </c>
      <c r="K3097" s="110">
        <v>0</v>
      </c>
      <c r="L3097" s="110">
        <v>0</v>
      </c>
      <c r="M3097" s="110">
        <v>0</v>
      </c>
      <c r="N3097" s="110">
        <v>0</v>
      </c>
    </row>
    <row r="3098" spans="1:14" x14ac:dyDescent="0.25">
      <c r="A3098">
        <v>440151</v>
      </c>
      <c r="B3098" t="s">
        <v>5536</v>
      </c>
      <c r="C3098">
        <v>30</v>
      </c>
      <c r="D3098" t="s">
        <v>9958</v>
      </c>
      <c r="E3098" t="s">
        <v>9959</v>
      </c>
      <c r="F3098" t="s">
        <v>3796</v>
      </c>
      <c r="G3098" t="s">
        <v>5680</v>
      </c>
      <c r="H3098" t="s">
        <v>9960</v>
      </c>
      <c r="I3098" s="110">
        <v>0</v>
      </c>
      <c r="J3098" s="110">
        <v>0</v>
      </c>
      <c r="K3098" s="110">
        <v>0</v>
      </c>
      <c r="L3098" s="110">
        <v>0</v>
      </c>
      <c r="M3098" s="110">
        <v>0</v>
      </c>
      <c r="N3098" s="110">
        <v>0</v>
      </c>
    </row>
    <row r="3099" spans="1:14" x14ac:dyDescent="0.25">
      <c r="A3099">
        <v>440612</v>
      </c>
      <c r="B3099" t="s">
        <v>5536</v>
      </c>
      <c r="C3099">
        <v>30</v>
      </c>
      <c r="D3099" t="s">
        <v>4079</v>
      </c>
      <c r="E3099" t="s">
        <v>4080</v>
      </c>
      <c r="F3099" t="s">
        <v>3805</v>
      </c>
      <c r="G3099" t="s">
        <v>5680</v>
      </c>
      <c r="H3099" t="s">
        <v>4081</v>
      </c>
      <c r="I3099" s="110">
        <v>0</v>
      </c>
      <c r="J3099" s="110">
        <v>0</v>
      </c>
      <c r="K3099" s="110">
        <v>50</v>
      </c>
      <c r="L3099" s="110">
        <v>0</v>
      </c>
      <c r="M3099" s="110">
        <v>0</v>
      </c>
      <c r="N3099" s="110">
        <v>0</v>
      </c>
    </row>
    <row r="3100" spans="1:14" x14ac:dyDescent="0.25">
      <c r="A3100">
        <v>440157</v>
      </c>
      <c r="B3100" t="s">
        <v>5536</v>
      </c>
      <c r="C3100">
        <v>30</v>
      </c>
      <c r="D3100" t="s">
        <v>5429</v>
      </c>
      <c r="E3100" t="s">
        <v>9961</v>
      </c>
      <c r="F3100" t="s">
        <v>9962</v>
      </c>
      <c r="G3100" t="s">
        <v>5680</v>
      </c>
      <c r="H3100" t="s">
        <v>9963</v>
      </c>
      <c r="I3100" s="110">
        <v>0</v>
      </c>
      <c r="J3100" s="110">
        <v>0</v>
      </c>
      <c r="K3100" s="110">
        <v>0</v>
      </c>
      <c r="L3100" s="110">
        <v>0</v>
      </c>
      <c r="M3100" s="110">
        <v>0</v>
      </c>
      <c r="N3100" s="110">
        <v>0</v>
      </c>
    </row>
    <row r="3101" spans="1:14" x14ac:dyDescent="0.25">
      <c r="A3101">
        <v>440614</v>
      </c>
      <c r="B3101" t="s">
        <v>5536</v>
      </c>
      <c r="C3101">
        <v>30</v>
      </c>
      <c r="D3101" t="s">
        <v>9964</v>
      </c>
      <c r="E3101" t="s">
        <v>9965</v>
      </c>
      <c r="F3101" t="s">
        <v>3758</v>
      </c>
      <c r="G3101" t="s">
        <v>5680</v>
      </c>
      <c r="H3101" t="s">
        <v>9966</v>
      </c>
      <c r="I3101" s="110">
        <v>0</v>
      </c>
      <c r="J3101" s="110">
        <v>0</v>
      </c>
      <c r="K3101" s="110">
        <v>0</v>
      </c>
      <c r="L3101" s="110">
        <v>0</v>
      </c>
      <c r="M3101" s="110">
        <v>0</v>
      </c>
      <c r="N3101" s="110">
        <v>0</v>
      </c>
    </row>
    <row r="3102" spans="1:14" x14ac:dyDescent="0.25">
      <c r="A3102">
        <v>440176</v>
      </c>
      <c r="B3102" t="s">
        <v>5536</v>
      </c>
      <c r="C3102">
        <v>30</v>
      </c>
      <c r="D3102" t="s">
        <v>9967</v>
      </c>
      <c r="E3102" t="s">
        <v>9968</v>
      </c>
      <c r="F3102" t="s">
        <v>4271</v>
      </c>
      <c r="G3102" t="s">
        <v>5680</v>
      </c>
      <c r="H3102" t="s">
        <v>9969</v>
      </c>
      <c r="I3102" s="110">
        <v>0</v>
      </c>
      <c r="J3102" s="110">
        <v>0</v>
      </c>
      <c r="K3102" s="110">
        <v>0</v>
      </c>
      <c r="L3102" s="110">
        <v>0</v>
      </c>
      <c r="M3102" s="110">
        <v>0</v>
      </c>
      <c r="N3102" s="110">
        <v>0</v>
      </c>
    </row>
    <row r="3103" spans="1:14" x14ac:dyDescent="0.25">
      <c r="A3103">
        <v>440211</v>
      </c>
      <c r="B3103" t="s">
        <v>5536</v>
      </c>
      <c r="C3103">
        <v>30</v>
      </c>
      <c r="D3103" t="s">
        <v>867</v>
      </c>
      <c r="E3103" t="s">
        <v>9970</v>
      </c>
      <c r="F3103" t="s">
        <v>9971</v>
      </c>
      <c r="G3103" t="s">
        <v>5680</v>
      </c>
      <c r="H3103" t="s">
        <v>9972</v>
      </c>
      <c r="I3103" s="110">
        <v>0</v>
      </c>
      <c r="J3103" s="110">
        <v>0</v>
      </c>
      <c r="K3103" s="110">
        <v>0</v>
      </c>
      <c r="L3103" s="110">
        <v>0</v>
      </c>
      <c r="M3103" s="110">
        <v>0</v>
      </c>
      <c r="N3103" s="110">
        <v>0</v>
      </c>
    </row>
    <row r="3104" spans="1:14" x14ac:dyDescent="0.25">
      <c r="A3104">
        <v>440238</v>
      </c>
      <c r="B3104" t="s">
        <v>5536</v>
      </c>
      <c r="C3104">
        <v>30</v>
      </c>
      <c r="D3104" t="s">
        <v>9973</v>
      </c>
      <c r="E3104" t="s">
        <v>9974</v>
      </c>
      <c r="F3104" t="s">
        <v>9975</v>
      </c>
      <c r="G3104" t="s">
        <v>5680</v>
      </c>
      <c r="H3104" t="s">
        <v>9976</v>
      </c>
      <c r="I3104" s="110">
        <v>0</v>
      </c>
      <c r="J3104" s="110">
        <v>0</v>
      </c>
      <c r="K3104" s="110">
        <v>0</v>
      </c>
      <c r="L3104" s="110">
        <v>0</v>
      </c>
      <c r="M3104" s="110">
        <v>0</v>
      </c>
      <c r="N3104" s="110">
        <v>0</v>
      </c>
    </row>
    <row r="3105" spans="1:14" x14ac:dyDescent="0.25">
      <c r="A3105">
        <v>440365</v>
      </c>
      <c r="B3105" t="s">
        <v>5536</v>
      </c>
      <c r="C3105">
        <v>30</v>
      </c>
      <c r="D3105" t="s">
        <v>9977</v>
      </c>
      <c r="E3105" t="s">
        <v>9978</v>
      </c>
      <c r="F3105" t="s">
        <v>837</v>
      </c>
      <c r="G3105" t="s">
        <v>5680</v>
      </c>
      <c r="H3105" t="s">
        <v>9979</v>
      </c>
      <c r="I3105" s="110">
        <v>0</v>
      </c>
      <c r="J3105" s="110">
        <v>0</v>
      </c>
      <c r="K3105" s="110">
        <v>0</v>
      </c>
      <c r="L3105" s="110">
        <v>0</v>
      </c>
      <c r="M3105" s="110">
        <v>0</v>
      </c>
      <c r="N3105" s="110">
        <v>0</v>
      </c>
    </row>
    <row r="3106" spans="1:14" x14ac:dyDescent="0.25">
      <c r="A3106">
        <v>449008</v>
      </c>
      <c r="B3106" t="s">
        <v>5536</v>
      </c>
      <c r="C3106">
        <v>30</v>
      </c>
      <c r="D3106" t="s">
        <v>9980</v>
      </c>
      <c r="E3106" t="s">
        <v>9981</v>
      </c>
      <c r="F3106" t="s">
        <v>9829</v>
      </c>
      <c r="G3106" t="s">
        <v>5680</v>
      </c>
      <c r="H3106" t="s">
        <v>9982</v>
      </c>
      <c r="I3106" s="110">
        <v>0</v>
      </c>
      <c r="J3106" s="110">
        <v>0</v>
      </c>
      <c r="K3106" s="110">
        <v>0</v>
      </c>
      <c r="L3106" s="110">
        <v>0</v>
      </c>
      <c r="M3106" s="110">
        <v>0</v>
      </c>
      <c r="N3106" s="110">
        <v>0</v>
      </c>
    </row>
    <row r="3107" spans="1:14" x14ac:dyDescent="0.25">
      <c r="A3107">
        <v>449030</v>
      </c>
      <c r="B3107" t="s">
        <v>5536</v>
      </c>
      <c r="C3107">
        <v>30</v>
      </c>
      <c r="D3107" t="s">
        <v>9983</v>
      </c>
      <c r="E3107" t="s">
        <v>9984</v>
      </c>
      <c r="F3107" t="s">
        <v>9985</v>
      </c>
      <c r="G3107" t="s">
        <v>5680</v>
      </c>
      <c r="H3107" t="s">
        <v>9986</v>
      </c>
      <c r="I3107" s="110">
        <v>4379.76</v>
      </c>
      <c r="J3107" s="110">
        <v>200.23</v>
      </c>
      <c r="K3107" s="110">
        <v>482.97</v>
      </c>
      <c r="L3107" s="110">
        <v>0</v>
      </c>
      <c r="M3107" s="110">
        <v>0</v>
      </c>
      <c r="N3107" s="110">
        <v>0</v>
      </c>
    </row>
    <row r="3108" spans="1:14" x14ac:dyDescent="0.25">
      <c r="A3108">
        <v>450003</v>
      </c>
      <c r="B3108" t="s">
        <v>5517</v>
      </c>
      <c r="C3108">
        <v>7</v>
      </c>
      <c r="D3108" t="s">
        <v>5280</v>
      </c>
      <c r="E3108" t="s">
        <v>5281</v>
      </c>
      <c r="F3108" t="s">
        <v>5282</v>
      </c>
      <c r="G3108" t="s">
        <v>5898</v>
      </c>
      <c r="H3108" t="s">
        <v>5283</v>
      </c>
      <c r="I3108" s="110">
        <v>2760</v>
      </c>
      <c r="J3108" s="110">
        <v>0</v>
      </c>
      <c r="K3108" s="110">
        <v>180</v>
      </c>
      <c r="L3108" s="110">
        <v>0</v>
      </c>
      <c r="M3108" s="110">
        <v>135</v>
      </c>
      <c r="N3108" s="110">
        <v>75</v>
      </c>
    </row>
    <row r="3109" spans="1:14" x14ac:dyDescent="0.25">
      <c r="A3109">
        <v>450004</v>
      </c>
      <c r="B3109" t="s">
        <v>5517</v>
      </c>
      <c r="C3109">
        <v>7</v>
      </c>
      <c r="D3109" t="s">
        <v>9987</v>
      </c>
      <c r="E3109" t="s">
        <v>9988</v>
      </c>
      <c r="F3109" t="s">
        <v>9989</v>
      </c>
      <c r="G3109" t="s">
        <v>5898</v>
      </c>
      <c r="H3109" t="s">
        <v>9990</v>
      </c>
      <c r="I3109" s="110">
        <v>0</v>
      </c>
      <c r="J3109" s="110">
        <v>0</v>
      </c>
      <c r="K3109" s="110">
        <v>0</v>
      </c>
      <c r="L3109" s="110">
        <v>0</v>
      </c>
      <c r="M3109" s="110">
        <v>0</v>
      </c>
      <c r="N3109" s="110">
        <v>0</v>
      </c>
    </row>
    <row r="3110" spans="1:14" x14ac:dyDescent="0.25">
      <c r="A3110">
        <v>450007</v>
      </c>
      <c r="B3110" t="s">
        <v>5517</v>
      </c>
      <c r="C3110">
        <v>7</v>
      </c>
      <c r="D3110" t="s">
        <v>9991</v>
      </c>
      <c r="E3110" t="s">
        <v>9992</v>
      </c>
      <c r="F3110" t="s">
        <v>9993</v>
      </c>
      <c r="G3110" t="s">
        <v>5898</v>
      </c>
      <c r="H3110" t="s">
        <v>9994</v>
      </c>
      <c r="I3110" s="110">
        <v>0</v>
      </c>
      <c r="J3110" s="110">
        <v>0</v>
      </c>
      <c r="K3110" s="110">
        <v>0</v>
      </c>
      <c r="L3110" s="110">
        <v>0</v>
      </c>
      <c r="M3110" s="110">
        <v>0</v>
      </c>
      <c r="N3110" s="110">
        <v>0</v>
      </c>
    </row>
    <row r="3111" spans="1:14" x14ac:dyDescent="0.25">
      <c r="A3111">
        <v>450008</v>
      </c>
      <c r="B3111" t="s">
        <v>5517</v>
      </c>
      <c r="C3111">
        <v>7</v>
      </c>
      <c r="D3111" t="s">
        <v>5284</v>
      </c>
      <c r="E3111" t="s">
        <v>5285</v>
      </c>
      <c r="F3111" t="s">
        <v>2295</v>
      </c>
      <c r="G3111" t="s">
        <v>5898</v>
      </c>
      <c r="H3111" t="s">
        <v>409</v>
      </c>
      <c r="I3111" s="110">
        <v>241</v>
      </c>
      <c r="J3111" s="110">
        <v>0</v>
      </c>
      <c r="K3111" s="110">
        <v>0</v>
      </c>
      <c r="L3111" s="110">
        <v>0</v>
      </c>
      <c r="M3111" s="110">
        <v>0</v>
      </c>
      <c r="N3111" s="110">
        <v>0</v>
      </c>
    </row>
    <row r="3112" spans="1:14" x14ac:dyDescent="0.25">
      <c r="A3112">
        <v>440468</v>
      </c>
      <c r="B3112" t="s">
        <v>5536</v>
      </c>
      <c r="C3112">
        <v>30</v>
      </c>
      <c r="D3112" t="s">
        <v>9995</v>
      </c>
      <c r="E3112" t="s">
        <v>9996</v>
      </c>
      <c r="F3112" t="s">
        <v>4020</v>
      </c>
      <c r="G3112" t="s">
        <v>5680</v>
      </c>
      <c r="H3112" t="s">
        <v>9997</v>
      </c>
      <c r="I3112" s="110">
        <v>0</v>
      </c>
      <c r="J3112" s="110">
        <v>0</v>
      </c>
      <c r="K3112" s="110">
        <v>0</v>
      </c>
      <c r="L3112" s="110">
        <v>0</v>
      </c>
      <c r="M3112" s="110">
        <v>0</v>
      </c>
      <c r="N3112" s="110">
        <v>0</v>
      </c>
    </row>
    <row r="3113" spans="1:14" x14ac:dyDescent="0.25">
      <c r="A3113">
        <v>470005</v>
      </c>
      <c r="B3113" t="s">
        <v>5539</v>
      </c>
      <c r="C3113">
        <v>34</v>
      </c>
      <c r="D3113" t="s">
        <v>568</v>
      </c>
      <c r="E3113" t="s">
        <v>9998</v>
      </c>
      <c r="F3113" t="s">
        <v>9999</v>
      </c>
      <c r="G3113" t="s">
        <v>84</v>
      </c>
      <c r="H3113" t="s">
        <v>10000</v>
      </c>
      <c r="I3113" s="110">
        <v>0</v>
      </c>
      <c r="J3113" s="110">
        <v>0</v>
      </c>
      <c r="K3113" s="110">
        <v>0</v>
      </c>
      <c r="L3113" s="110">
        <v>0</v>
      </c>
      <c r="M3113" s="110">
        <v>0</v>
      </c>
      <c r="N3113" s="110">
        <v>0</v>
      </c>
    </row>
    <row r="3114" spans="1:14" x14ac:dyDescent="0.25">
      <c r="A3114">
        <v>470007</v>
      </c>
      <c r="B3114" t="s">
        <v>5539</v>
      </c>
      <c r="C3114">
        <v>134</v>
      </c>
      <c r="D3114" t="s">
        <v>4452</v>
      </c>
      <c r="E3114" t="s">
        <v>4453</v>
      </c>
      <c r="F3114" t="s">
        <v>1471</v>
      </c>
      <c r="G3114" t="s">
        <v>84</v>
      </c>
      <c r="H3114" t="s">
        <v>4454</v>
      </c>
      <c r="I3114" s="110">
        <v>0</v>
      </c>
      <c r="J3114" s="110">
        <v>0</v>
      </c>
      <c r="K3114" s="110">
        <v>457</v>
      </c>
      <c r="L3114" s="110">
        <v>275</v>
      </c>
      <c r="M3114" s="110">
        <v>0</v>
      </c>
      <c r="N3114" s="110">
        <v>402</v>
      </c>
    </row>
    <row r="3115" spans="1:14" x14ac:dyDescent="0.25">
      <c r="A3115">
        <v>470008</v>
      </c>
      <c r="B3115" t="s">
        <v>5539</v>
      </c>
      <c r="C3115">
        <v>34</v>
      </c>
      <c r="D3115" t="s">
        <v>4455</v>
      </c>
      <c r="E3115" t="s">
        <v>4456</v>
      </c>
      <c r="F3115" t="s">
        <v>1471</v>
      </c>
      <c r="G3115" t="s">
        <v>84</v>
      </c>
      <c r="H3115" t="s">
        <v>4457</v>
      </c>
      <c r="I3115" s="110">
        <v>9271</v>
      </c>
      <c r="J3115" s="110">
        <v>0</v>
      </c>
      <c r="K3115" s="110">
        <v>0</v>
      </c>
      <c r="L3115" s="110">
        <v>256</v>
      </c>
      <c r="M3115" s="110">
        <v>0</v>
      </c>
      <c r="N3115" s="110">
        <v>0</v>
      </c>
    </row>
    <row r="3116" spans="1:14" x14ac:dyDescent="0.25">
      <c r="A3116">
        <v>470009</v>
      </c>
      <c r="B3116" t="s">
        <v>5539</v>
      </c>
      <c r="C3116">
        <v>134</v>
      </c>
      <c r="D3116" t="s">
        <v>4458</v>
      </c>
      <c r="E3116" t="s">
        <v>4459</v>
      </c>
      <c r="F3116" t="s">
        <v>1471</v>
      </c>
      <c r="G3116" t="s">
        <v>84</v>
      </c>
      <c r="H3116" t="s">
        <v>4460</v>
      </c>
      <c r="I3116" s="110">
        <v>10300</v>
      </c>
      <c r="J3116" s="110">
        <v>0</v>
      </c>
      <c r="K3116" s="110">
        <v>1105.46</v>
      </c>
      <c r="L3116" s="110">
        <v>903.87</v>
      </c>
      <c r="M3116" s="110">
        <v>0</v>
      </c>
      <c r="N3116" s="110">
        <v>230</v>
      </c>
    </row>
    <row r="3117" spans="1:14" x14ac:dyDescent="0.25">
      <c r="A3117">
        <v>470012</v>
      </c>
      <c r="B3117" t="s">
        <v>5539</v>
      </c>
      <c r="C3117">
        <v>34</v>
      </c>
      <c r="D3117" t="s">
        <v>4461</v>
      </c>
      <c r="E3117" t="s">
        <v>4462</v>
      </c>
      <c r="F3117" t="s">
        <v>4463</v>
      </c>
      <c r="G3117" t="s">
        <v>84</v>
      </c>
      <c r="H3117" t="s">
        <v>4464</v>
      </c>
      <c r="I3117" s="110">
        <v>2200</v>
      </c>
      <c r="J3117" s="110">
        <v>337.59</v>
      </c>
      <c r="K3117" s="110">
        <v>193</v>
      </c>
      <c r="L3117" s="110">
        <v>0</v>
      </c>
      <c r="M3117" s="110">
        <v>50</v>
      </c>
      <c r="N3117" s="110">
        <v>242</v>
      </c>
    </row>
    <row r="3118" spans="1:14" x14ac:dyDescent="0.25">
      <c r="A3118">
        <v>470013</v>
      </c>
      <c r="B3118" t="s">
        <v>5539</v>
      </c>
      <c r="C3118">
        <v>234</v>
      </c>
      <c r="D3118" t="s">
        <v>1485</v>
      </c>
      <c r="E3118" t="s">
        <v>4465</v>
      </c>
      <c r="F3118" t="s">
        <v>950</v>
      </c>
      <c r="G3118" t="s">
        <v>84</v>
      </c>
      <c r="H3118" t="s">
        <v>4466</v>
      </c>
      <c r="I3118" s="110">
        <v>4666.7</v>
      </c>
      <c r="J3118" s="110">
        <v>0</v>
      </c>
      <c r="K3118" s="110">
        <v>195</v>
      </c>
      <c r="L3118" s="110">
        <v>215</v>
      </c>
      <c r="M3118" s="110">
        <v>0</v>
      </c>
      <c r="N3118" s="110">
        <v>0</v>
      </c>
    </row>
    <row r="3119" spans="1:14" x14ac:dyDescent="0.25">
      <c r="A3119">
        <v>470014</v>
      </c>
      <c r="B3119" t="s">
        <v>5539</v>
      </c>
      <c r="C3119">
        <v>34</v>
      </c>
      <c r="D3119" t="s">
        <v>4467</v>
      </c>
      <c r="E3119" t="s">
        <v>4468</v>
      </c>
      <c r="F3119" t="s">
        <v>4469</v>
      </c>
      <c r="G3119" t="s">
        <v>84</v>
      </c>
      <c r="H3119" t="s">
        <v>4470</v>
      </c>
      <c r="I3119" s="110">
        <v>1000</v>
      </c>
      <c r="J3119" s="110">
        <v>0</v>
      </c>
      <c r="K3119" s="110">
        <v>1032</v>
      </c>
      <c r="L3119" s="110">
        <v>820</v>
      </c>
      <c r="M3119" s="110">
        <v>0</v>
      </c>
      <c r="N3119" s="110">
        <v>0</v>
      </c>
    </row>
    <row r="3120" spans="1:14" x14ac:dyDescent="0.25">
      <c r="A3120">
        <v>470015</v>
      </c>
      <c r="B3120" t="s">
        <v>5539</v>
      </c>
      <c r="C3120">
        <v>234</v>
      </c>
      <c r="D3120" t="s">
        <v>10001</v>
      </c>
      <c r="E3120" t="s">
        <v>10002</v>
      </c>
      <c r="F3120" t="s">
        <v>10003</v>
      </c>
      <c r="G3120" t="s">
        <v>84</v>
      </c>
      <c r="H3120" t="s">
        <v>10004</v>
      </c>
      <c r="I3120" s="110">
        <v>0</v>
      </c>
      <c r="J3120" s="110">
        <v>0</v>
      </c>
      <c r="K3120" s="110">
        <v>0</v>
      </c>
      <c r="L3120" s="110">
        <v>0</v>
      </c>
      <c r="M3120" s="110">
        <v>0</v>
      </c>
      <c r="N3120" s="110">
        <v>0</v>
      </c>
    </row>
    <row r="3121" spans="1:14" x14ac:dyDescent="0.25">
      <c r="A3121">
        <v>440546</v>
      </c>
      <c r="B3121" t="s">
        <v>5536</v>
      </c>
      <c r="C3121">
        <v>30</v>
      </c>
      <c r="D3121" t="s">
        <v>10005</v>
      </c>
      <c r="E3121" t="s">
        <v>9497</v>
      </c>
      <c r="F3121" t="s">
        <v>3758</v>
      </c>
      <c r="G3121" t="s">
        <v>5680</v>
      </c>
      <c r="H3121" t="s">
        <v>9498</v>
      </c>
      <c r="I3121" s="110">
        <v>0</v>
      </c>
      <c r="J3121" s="110">
        <v>0</v>
      </c>
      <c r="K3121" s="110">
        <v>0</v>
      </c>
      <c r="L3121" s="110">
        <v>0</v>
      </c>
      <c r="M3121" s="110">
        <v>0</v>
      </c>
      <c r="N3121" s="110">
        <v>0</v>
      </c>
    </row>
    <row r="3122" spans="1:14" x14ac:dyDescent="0.25">
      <c r="A3122">
        <v>470018</v>
      </c>
      <c r="B3122" t="s">
        <v>5539</v>
      </c>
      <c r="C3122">
        <v>934</v>
      </c>
      <c r="D3122" t="s">
        <v>10006</v>
      </c>
      <c r="E3122" t="s">
        <v>10007</v>
      </c>
      <c r="F3122" t="s">
        <v>4707</v>
      </c>
      <c r="G3122" t="s">
        <v>84</v>
      </c>
      <c r="H3122" t="s">
        <v>10008</v>
      </c>
      <c r="I3122" s="110">
        <v>0</v>
      </c>
      <c r="J3122" s="110">
        <v>0</v>
      </c>
      <c r="K3122" s="110">
        <v>0</v>
      </c>
      <c r="L3122" s="110">
        <v>0</v>
      </c>
      <c r="M3122" s="110">
        <v>0</v>
      </c>
      <c r="N3122" s="110">
        <v>0</v>
      </c>
    </row>
    <row r="3123" spans="1:14" x14ac:dyDescent="0.25">
      <c r="A3123">
        <v>470019</v>
      </c>
      <c r="B3123" t="s">
        <v>5539</v>
      </c>
      <c r="C3123">
        <v>34</v>
      </c>
      <c r="D3123" t="s">
        <v>4471</v>
      </c>
      <c r="E3123" t="s">
        <v>4472</v>
      </c>
      <c r="F3123" t="s">
        <v>4473</v>
      </c>
      <c r="G3123" t="s">
        <v>84</v>
      </c>
      <c r="H3123" t="s">
        <v>4474</v>
      </c>
      <c r="I3123" s="110">
        <v>1285</v>
      </c>
      <c r="J3123" s="110">
        <v>0</v>
      </c>
      <c r="K3123" s="110">
        <v>190</v>
      </c>
      <c r="L3123" s="110">
        <v>83</v>
      </c>
      <c r="M3123" s="110">
        <v>0</v>
      </c>
      <c r="N3123" s="110">
        <v>0</v>
      </c>
    </row>
    <row r="3124" spans="1:14" x14ac:dyDescent="0.25">
      <c r="A3124">
        <v>470020</v>
      </c>
      <c r="B3124" t="s">
        <v>5539</v>
      </c>
      <c r="C3124">
        <v>34</v>
      </c>
      <c r="D3124" t="s">
        <v>1626</v>
      </c>
      <c r="E3124" t="s">
        <v>10009</v>
      </c>
      <c r="F3124" t="s">
        <v>10010</v>
      </c>
      <c r="G3124" t="s">
        <v>84</v>
      </c>
      <c r="H3124" t="s">
        <v>10011</v>
      </c>
      <c r="I3124" s="110">
        <v>0</v>
      </c>
      <c r="J3124" s="110">
        <v>0</v>
      </c>
      <c r="K3124" s="110">
        <v>0</v>
      </c>
      <c r="L3124" s="110">
        <v>0</v>
      </c>
      <c r="M3124" s="110">
        <v>0</v>
      </c>
      <c r="N3124" s="110">
        <v>0</v>
      </c>
    </row>
    <row r="3125" spans="1:14" x14ac:dyDescent="0.25">
      <c r="A3125">
        <v>470022</v>
      </c>
      <c r="B3125" t="s">
        <v>5539</v>
      </c>
      <c r="C3125">
        <v>34</v>
      </c>
      <c r="D3125" t="s">
        <v>4475</v>
      </c>
      <c r="E3125" t="s">
        <v>4476</v>
      </c>
      <c r="F3125" t="s">
        <v>4477</v>
      </c>
      <c r="G3125" t="s">
        <v>84</v>
      </c>
      <c r="H3125" t="s">
        <v>10012</v>
      </c>
      <c r="I3125" s="110">
        <v>1058</v>
      </c>
      <c r="J3125" s="110">
        <v>0</v>
      </c>
      <c r="K3125" s="110">
        <v>30</v>
      </c>
      <c r="L3125" s="110">
        <v>0</v>
      </c>
      <c r="M3125" s="110">
        <v>3</v>
      </c>
      <c r="N3125" s="110">
        <v>0</v>
      </c>
    </row>
    <row r="3126" spans="1:14" x14ac:dyDescent="0.25">
      <c r="A3126">
        <v>470023</v>
      </c>
      <c r="B3126" t="s">
        <v>5539</v>
      </c>
      <c r="C3126">
        <v>134</v>
      </c>
      <c r="D3126" t="s">
        <v>4478</v>
      </c>
      <c r="E3126" t="s">
        <v>4479</v>
      </c>
      <c r="F3126" t="s">
        <v>4480</v>
      </c>
      <c r="G3126" t="s">
        <v>84</v>
      </c>
      <c r="H3126" t="s">
        <v>4481</v>
      </c>
      <c r="I3126" s="110">
        <v>2600</v>
      </c>
      <c r="J3126" s="110">
        <v>223.04</v>
      </c>
      <c r="K3126" s="110">
        <v>265</v>
      </c>
      <c r="L3126" s="110">
        <v>158</v>
      </c>
      <c r="M3126" s="110">
        <v>165</v>
      </c>
      <c r="N3126" s="110">
        <v>175</v>
      </c>
    </row>
    <row r="3127" spans="1:14" x14ac:dyDescent="0.25">
      <c r="A3127">
        <v>470024</v>
      </c>
      <c r="B3127" t="s">
        <v>5539</v>
      </c>
      <c r="C3127">
        <v>34</v>
      </c>
      <c r="D3127" t="s">
        <v>570</v>
      </c>
      <c r="E3127" t="s">
        <v>10013</v>
      </c>
      <c r="F3127" t="s">
        <v>4480</v>
      </c>
      <c r="G3127" t="s">
        <v>84</v>
      </c>
      <c r="H3127" t="s">
        <v>10014</v>
      </c>
      <c r="I3127" s="110">
        <v>0</v>
      </c>
      <c r="J3127" s="110">
        <v>0</v>
      </c>
      <c r="K3127" s="110">
        <v>0</v>
      </c>
      <c r="L3127" s="110">
        <v>0</v>
      </c>
      <c r="M3127" s="110">
        <v>0</v>
      </c>
      <c r="N3127" s="110">
        <v>0</v>
      </c>
    </row>
    <row r="3128" spans="1:14" x14ac:dyDescent="0.25">
      <c r="A3128">
        <v>470025</v>
      </c>
      <c r="B3128" t="s">
        <v>5539</v>
      </c>
      <c r="C3128">
        <v>34</v>
      </c>
      <c r="D3128" t="s">
        <v>10015</v>
      </c>
      <c r="E3128" t="s">
        <v>10016</v>
      </c>
      <c r="F3128" t="s">
        <v>10017</v>
      </c>
      <c r="G3128" t="s">
        <v>84</v>
      </c>
      <c r="H3128" t="s">
        <v>10018</v>
      </c>
      <c r="I3128" s="110">
        <v>0</v>
      </c>
      <c r="J3128" s="110">
        <v>0</v>
      </c>
      <c r="K3128" s="110">
        <v>0</v>
      </c>
      <c r="L3128" s="110">
        <v>0</v>
      </c>
      <c r="M3128" s="110">
        <v>0</v>
      </c>
      <c r="N3128" s="110">
        <v>0</v>
      </c>
    </row>
    <row r="3129" spans="1:14" x14ac:dyDescent="0.25">
      <c r="A3129">
        <v>470026</v>
      </c>
      <c r="B3129" t="s">
        <v>5539</v>
      </c>
      <c r="C3129">
        <v>34</v>
      </c>
      <c r="D3129" t="s">
        <v>4482</v>
      </c>
      <c r="E3129" t="s">
        <v>4483</v>
      </c>
      <c r="F3129" t="s">
        <v>4484</v>
      </c>
      <c r="G3129" t="s">
        <v>84</v>
      </c>
      <c r="H3129" t="s">
        <v>4485</v>
      </c>
      <c r="I3129" s="110">
        <v>0</v>
      </c>
      <c r="J3129" s="110">
        <v>0</v>
      </c>
      <c r="K3129" s="110">
        <v>0</v>
      </c>
      <c r="L3129" s="110">
        <v>205</v>
      </c>
      <c r="M3129" s="110">
        <v>0</v>
      </c>
      <c r="N3129" s="110">
        <v>0</v>
      </c>
    </row>
    <row r="3130" spans="1:14" x14ac:dyDescent="0.25">
      <c r="A3130">
        <v>470029</v>
      </c>
      <c r="B3130" t="s">
        <v>5539</v>
      </c>
      <c r="C3130">
        <v>34</v>
      </c>
      <c r="D3130" t="s">
        <v>10019</v>
      </c>
      <c r="E3130" t="s">
        <v>10020</v>
      </c>
      <c r="F3130" t="s">
        <v>10021</v>
      </c>
      <c r="G3130" t="s">
        <v>84</v>
      </c>
      <c r="H3130" t="s">
        <v>10022</v>
      </c>
      <c r="I3130" s="110">
        <v>0</v>
      </c>
      <c r="J3130" s="110">
        <v>0</v>
      </c>
      <c r="K3130" s="110">
        <v>0</v>
      </c>
      <c r="L3130" s="110">
        <v>0</v>
      </c>
      <c r="M3130" s="110">
        <v>0</v>
      </c>
      <c r="N3130" s="110">
        <v>0</v>
      </c>
    </row>
    <row r="3131" spans="1:14" x14ac:dyDescent="0.25">
      <c r="A3131">
        <v>470031</v>
      </c>
      <c r="B3131" t="s">
        <v>5539</v>
      </c>
      <c r="C3131">
        <v>34</v>
      </c>
      <c r="D3131" t="s">
        <v>8842</v>
      </c>
      <c r="E3131" t="s">
        <v>10023</v>
      </c>
      <c r="F3131" t="s">
        <v>10024</v>
      </c>
      <c r="G3131" t="s">
        <v>84</v>
      </c>
      <c r="H3131" t="s">
        <v>10025</v>
      </c>
      <c r="I3131" s="110">
        <v>0</v>
      </c>
      <c r="J3131" s="110">
        <v>0</v>
      </c>
      <c r="K3131" s="110">
        <v>0</v>
      </c>
      <c r="L3131" s="110">
        <v>0</v>
      </c>
      <c r="M3131" s="110">
        <v>0</v>
      </c>
      <c r="N3131" s="110">
        <v>0</v>
      </c>
    </row>
    <row r="3132" spans="1:14" x14ac:dyDescent="0.25">
      <c r="A3132">
        <v>470032</v>
      </c>
      <c r="B3132" t="s">
        <v>5539</v>
      </c>
      <c r="C3132">
        <v>34</v>
      </c>
      <c r="D3132" t="s">
        <v>4486</v>
      </c>
      <c r="E3132" t="s">
        <v>4487</v>
      </c>
      <c r="F3132" t="s">
        <v>4488</v>
      </c>
      <c r="G3132" t="s">
        <v>84</v>
      </c>
      <c r="H3132" t="s">
        <v>4489</v>
      </c>
      <c r="I3132" s="110">
        <v>6015.12</v>
      </c>
      <c r="J3132" s="110">
        <v>0</v>
      </c>
      <c r="K3132" s="110">
        <v>380</v>
      </c>
      <c r="L3132" s="110">
        <v>0</v>
      </c>
      <c r="M3132" s="110">
        <v>0</v>
      </c>
      <c r="N3132" s="110">
        <v>412</v>
      </c>
    </row>
    <row r="3133" spans="1:14" x14ac:dyDescent="0.25">
      <c r="A3133">
        <v>470033</v>
      </c>
      <c r="B3133" t="s">
        <v>5539</v>
      </c>
      <c r="C3133">
        <v>34</v>
      </c>
      <c r="D3133" t="s">
        <v>10026</v>
      </c>
      <c r="E3133" t="s">
        <v>10027</v>
      </c>
      <c r="F3133" t="s">
        <v>10028</v>
      </c>
      <c r="G3133" t="s">
        <v>84</v>
      </c>
      <c r="H3133" t="s">
        <v>10029</v>
      </c>
      <c r="I3133" s="110">
        <v>0</v>
      </c>
      <c r="J3133" s="110">
        <v>0</v>
      </c>
      <c r="K3133" s="110">
        <v>0</v>
      </c>
      <c r="L3133" s="110">
        <v>0</v>
      </c>
      <c r="M3133" s="110">
        <v>0</v>
      </c>
      <c r="N3133" s="110">
        <v>0</v>
      </c>
    </row>
    <row r="3134" spans="1:14" x14ac:dyDescent="0.25">
      <c r="A3134">
        <v>470034</v>
      </c>
      <c r="B3134" t="s">
        <v>5539</v>
      </c>
      <c r="C3134">
        <v>34</v>
      </c>
      <c r="D3134" t="s">
        <v>4490</v>
      </c>
      <c r="E3134" t="s">
        <v>4491</v>
      </c>
      <c r="F3134" t="s">
        <v>4492</v>
      </c>
      <c r="G3134" t="s">
        <v>84</v>
      </c>
      <c r="H3134" t="s">
        <v>4493</v>
      </c>
      <c r="I3134" s="110">
        <v>100</v>
      </c>
      <c r="J3134" s="110">
        <v>0</v>
      </c>
      <c r="K3134" s="110">
        <v>0</v>
      </c>
      <c r="L3134" s="110">
        <v>0</v>
      </c>
      <c r="M3134" s="110">
        <v>0</v>
      </c>
      <c r="N3134" s="110">
        <v>0</v>
      </c>
    </row>
    <row r="3135" spans="1:14" x14ac:dyDescent="0.25">
      <c r="A3135">
        <v>440564</v>
      </c>
      <c r="B3135" t="s">
        <v>5536</v>
      </c>
      <c r="C3135">
        <v>30</v>
      </c>
      <c r="D3135" t="s">
        <v>9831</v>
      </c>
      <c r="E3135" t="s">
        <v>10030</v>
      </c>
      <c r="F3135" t="s">
        <v>3758</v>
      </c>
      <c r="G3135" t="s">
        <v>5680</v>
      </c>
      <c r="H3135" t="s">
        <v>10031</v>
      </c>
      <c r="I3135" s="110">
        <v>0</v>
      </c>
      <c r="J3135" s="110">
        <v>0</v>
      </c>
      <c r="K3135" s="110">
        <v>0</v>
      </c>
      <c r="L3135" s="110">
        <v>0</v>
      </c>
      <c r="M3135" s="110">
        <v>0</v>
      </c>
      <c r="N3135" s="110">
        <v>0</v>
      </c>
    </row>
    <row r="3136" spans="1:14" x14ac:dyDescent="0.25">
      <c r="A3136">
        <v>470036</v>
      </c>
      <c r="B3136" t="s">
        <v>5539</v>
      </c>
      <c r="C3136">
        <v>34</v>
      </c>
      <c r="D3136" t="s">
        <v>501</v>
      </c>
      <c r="E3136" t="s">
        <v>4494</v>
      </c>
      <c r="F3136" t="s">
        <v>4495</v>
      </c>
      <c r="G3136" t="s">
        <v>84</v>
      </c>
      <c r="H3136" t="s">
        <v>4496</v>
      </c>
      <c r="I3136" s="110">
        <v>5067.5</v>
      </c>
      <c r="J3136" s="110">
        <v>0</v>
      </c>
      <c r="K3136" s="110">
        <v>0</v>
      </c>
      <c r="L3136" s="110">
        <v>0</v>
      </c>
      <c r="M3136" s="110">
        <v>0</v>
      </c>
      <c r="N3136" s="110">
        <v>0</v>
      </c>
    </row>
    <row r="3137" spans="1:14" x14ac:dyDescent="0.25">
      <c r="A3137">
        <v>470037</v>
      </c>
      <c r="B3137" t="s">
        <v>5539</v>
      </c>
      <c r="C3137">
        <v>34</v>
      </c>
      <c r="D3137" t="s">
        <v>4497</v>
      </c>
      <c r="E3137" t="s">
        <v>4498</v>
      </c>
      <c r="F3137" t="s">
        <v>1526</v>
      </c>
      <c r="G3137" t="s">
        <v>84</v>
      </c>
      <c r="H3137" t="s">
        <v>4499</v>
      </c>
      <c r="I3137" s="110">
        <v>2300</v>
      </c>
      <c r="J3137" s="110">
        <v>20</v>
      </c>
      <c r="K3137" s="110">
        <v>324</v>
      </c>
      <c r="L3137" s="110">
        <v>274</v>
      </c>
      <c r="M3137" s="110">
        <v>0</v>
      </c>
      <c r="N3137" s="110">
        <v>0</v>
      </c>
    </row>
    <row r="3138" spans="1:14" x14ac:dyDescent="0.25">
      <c r="A3138">
        <v>470039</v>
      </c>
      <c r="B3138" t="s">
        <v>5539</v>
      </c>
      <c r="C3138">
        <v>34</v>
      </c>
      <c r="D3138" t="s">
        <v>10032</v>
      </c>
      <c r="E3138" t="s">
        <v>10033</v>
      </c>
      <c r="F3138" t="s">
        <v>10034</v>
      </c>
      <c r="G3138" t="s">
        <v>84</v>
      </c>
      <c r="H3138" t="s">
        <v>10035</v>
      </c>
      <c r="I3138" s="110">
        <v>0</v>
      </c>
      <c r="J3138" s="110">
        <v>0</v>
      </c>
      <c r="K3138" s="110">
        <v>0</v>
      </c>
      <c r="L3138" s="110">
        <v>0</v>
      </c>
      <c r="M3138" s="110">
        <v>0</v>
      </c>
      <c r="N3138" s="110">
        <v>0</v>
      </c>
    </row>
    <row r="3139" spans="1:14" x14ac:dyDescent="0.25">
      <c r="A3139">
        <v>470041</v>
      </c>
      <c r="B3139" t="s">
        <v>5539</v>
      </c>
      <c r="C3139">
        <v>34</v>
      </c>
      <c r="D3139" t="s">
        <v>10036</v>
      </c>
      <c r="E3139" t="s">
        <v>10037</v>
      </c>
      <c r="F3139" t="s">
        <v>10038</v>
      </c>
      <c r="G3139" t="s">
        <v>84</v>
      </c>
      <c r="H3139" t="s">
        <v>10039</v>
      </c>
      <c r="I3139" s="110">
        <v>1500</v>
      </c>
      <c r="J3139" s="110">
        <v>0</v>
      </c>
      <c r="K3139" s="110">
        <v>0</v>
      </c>
      <c r="L3139" s="110">
        <v>0</v>
      </c>
      <c r="M3139" s="110">
        <v>0</v>
      </c>
      <c r="N3139" s="110">
        <v>0</v>
      </c>
    </row>
    <row r="3140" spans="1:14" x14ac:dyDescent="0.25">
      <c r="A3140">
        <v>470042</v>
      </c>
      <c r="B3140" t="s">
        <v>5539</v>
      </c>
      <c r="C3140">
        <v>34</v>
      </c>
      <c r="D3140" t="s">
        <v>4500</v>
      </c>
      <c r="E3140" t="s">
        <v>4501</v>
      </c>
      <c r="F3140" t="s">
        <v>4502</v>
      </c>
      <c r="G3140" t="s">
        <v>84</v>
      </c>
      <c r="H3140" t="s">
        <v>4503</v>
      </c>
      <c r="I3140" s="110">
        <v>10222.99</v>
      </c>
      <c r="J3140" s="110">
        <v>0</v>
      </c>
      <c r="K3140" s="110">
        <v>1522</v>
      </c>
      <c r="L3140" s="110">
        <v>157</v>
      </c>
      <c r="M3140" s="110">
        <v>0</v>
      </c>
      <c r="N3140" s="110">
        <v>1000</v>
      </c>
    </row>
    <row r="3141" spans="1:14" x14ac:dyDescent="0.25">
      <c r="A3141">
        <v>470043</v>
      </c>
      <c r="B3141" t="s">
        <v>5539</v>
      </c>
      <c r="C3141">
        <v>34</v>
      </c>
      <c r="D3141" t="s">
        <v>10040</v>
      </c>
      <c r="E3141" t="s">
        <v>10041</v>
      </c>
      <c r="F3141" t="s">
        <v>10042</v>
      </c>
      <c r="G3141" t="s">
        <v>84</v>
      </c>
      <c r="H3141" t="s">
        <v>10043</v>
      </c>
      <c r="I3141" s="110">
        <v>0</v>
      </c>
      <c r="J3141" s="110">
        <v>0</v>
      </c>
      <c r="K3141" s="110">
        <v>0</v>
      </c>
      <c r="L3141" s="110">
        <v>0</v>
      </c>
      <c r="M3141" s="110">
        <v>0</v>
      </c>
      <c r="N3141" s="110">
        <v>0</v>
      </c>
    </row>
    <row r="3142" spans="1:14" x14ac:dyDescent="0.25">
      <c r="A3142">
        <v>470045</v>
      </c>
      <c r="B3142" t="s">
        <v>5539</v>
      </c>
      <c r="C3142">
        <v>34</v>
      </c>
      <c r="D3142" t="s">
        <v>4504</v>
      </c>
      <c r="E3142" t="s">
        <v>4505</v>
      </c>
      <c r="F3142" t="s">
        <v>4506</v>
      </c>
      <c r="G3142" t="s">
        <v>84</v>
      </c>
      <c r="H3142" t="s">
        <v>4507</v>
      </c>
      <c r="I3142" s="110">
        <v>5850</v>
      </c>
      <c r="J3142" s="110">
        <v>0</v>
      </c>
      <c r="K3142" s="110">
        <v>317</v>
      </c>
      <c r="L3142" s="110">
        <v>152</v>
      </c>
      <c r="M3142" s="110">
        <v>0</v>
      </c>
      <c r="N3142" s="110">
        <v>0</v>
      </c>
    </row>
    <row r="3143" spans="1:14" x14ac:dyDescent="0.25">
      <c r="A3143">
        <v>470046</v>
      </c>
      <c r="B3143" t="s">
        <v>5539</v>
      </c>
      <c r="C3143">
        <v>934</v>
      </c>
      <c r="D3143" t="s">
        <v>4508</v>
      </c>
      <c r="E3143" t="s">
        <v>3883</v>
      </c>
      <c r="F3143" t="s">
        <v>4509</v>
      </c>
      <c r="G3143" t="s">
        <v>84</v>
      </c>
      <c r="H3143" t="s">
        <v>303</v>
      </c>
      <c r="I3143" s="110">
        <v>5500</v>
      </c>
      <c r="J3143" s="110">
        <v>0</v>
      </c>
      <c r="K3143" s="110">
        <v>300</v>
      </c>
      <c r="L3143" s="110">
        <v>200</v>
      </c>
      <c r="M3143" s="110">
        <v>0</v>
      </c>
      <c r="N3143" s="110">
        <v>0</v>
      </c>
    </row>
    <row r="3144" spans="1:14" x14ac:dyDescent="0.25">
      <c r="A3144">
        <v>470047</v>
      </c>
      <c r="B3144" t="s">
        <v>5539</v>
      </c>
      <c r="C3144">
        <v>34</v>
      </c>
      <c r="D3144" t="s">
        <v>10044</v>
      </c>
      <c r="E3144" t="s">
        <v>1426</v>
      </c>
      <c r="F3144" t="s">
        <v>3803</v>
      </c>
      <c r="G3144" t="s">
        <v>84</v>
      </c>
      <c r="H3144" t="s">
        <v>10045</v>
      </c>
      <c r="I3144" s="110">
        <v>0</v>
      </c>
      <c r="J3144" s="110">
        <v>0</v>
      </c>
      <c r="K3144" s="110">
        <v>0</v>
      </c>
      <c r="L3144" s="110">
        <v>0</v>
      </c>
      <c r="M3144" s="110">
        <v>0</v>
      </c>
      <c r="N3144" s="110">
        <v>0</v>
      </c>
    </row>
    <row r="3145" spans="1:14" x14ac:dyDescent="0.25">
      <c r="A3145">
        <v>470051</v>
      </c>
      <c r="B3145" t="s">
        <v>5539</v>
      </c>
      <c r="C3145">
        <v>34</v>
      </c>
      <c r="D3145" t="s">
        <v>1736</v>
      </c>
      <c r="E3145" t="s">
        <v>10046</v>
      </c>
      <c r="F3145" t="s">
        <v>10047</v>
      </c>
      <c r="G3145" t="s">
        <v>84</v>
      </c>
      <c r="H3145" t="s">
        <v>10048</v>
      </c>
      <c r="I3145" s="110">
        <v>0</v>
      </c>
      <c r="J3145" s="110">
        <v>0</v>
      </c>
      <c r="K3145" s="110">
        <v>0</v>
      </c>
      <c r="L3145" s="110">
        <v>0</v>
      </c>
      <c r="M3145" s="110">
        <v>0</v>
      </c>
      <c r="N3145" s="110">
        <v>0</v>
      </c>
    </row>
    <row r="3146" spans="1:14" x14ac:dyDescent="0.25">
      <c r="A3146">
        <v>470053</v>
      </c>
      <c r="B3146" t="s">
        <v>5539</v>
      </c>
      <c r="C3146">
        <v>34</v>
      </c>
      <c r="D3146" t="s">
        <v>10049</v>
      </c>
      <c r="E3146" t="s">
        <v>10050</v>
      </c>
      <c r="F3146" t="s">
        <v>10051</v>
      </c>
      <c r="G3146" t="s">
        <v>84</v>
      </c>
      <c r="H3146" t="s">
        <v>10052</v>
      </c>
      <c r="I3146" s="110">
        <v>0</v>
      </c>
      <c r="J3146" s="110">
        <v>0</v>
      </c>
      <c r="K3146" s="110">
        <v>0</v>
      </c>
      <c r="L3146" s="110">
        <v>0</v>
      </c>
      <c r="M3146" s="110">
        <v>0</v>
      </c>
      <c r="N3146" s="110">
        <v>0</v>
      </c>
    </row>
    <row r="3147" spans="1:14" x14ac:dyDescent="0.25">
      <c r="A3147">
        <v>470057</v>
      </c>
      <c r="B3147" t="s">
        <v>5539</v>
      </c>
      <c r="C3147">
        <v>34</v>
      </c>
      <c r="D3147" t="s">
        <v>501</v>
      </c>
      <c r="E3147" t="s">
        <v>4510</v>
      </c>
      <c r="F3147" t="s">
        <v>4511</v>
      </c>
      <c r="G3147" t="s">
        <v>84</v>
      </c>
      <c r="H3147" t="s">
        <v>299</v>
      </c>
      <c r="I3147" s="110">
        <v>0</v>
      </c>
      <c r="J3147" s="110">
        <v>0</v>
      </c>
      <c r="K3147" s="110">
        <v>177</v>
      </c>
      <c r="L3147" s="110">
        <v>0</v>
      </c>
      <c r="M3147" s="110">
        <v>0</v>
      </c>
      <c r="N3147" s="110">
        <v>0</v>
      </c>
    </row>
    <row r="3148" spans="1:14" x14ac:dyDescent="0.25">
      <c r="A3148">
        <v>470059</v>
      </c>
      <c r="B3148" t="s">
        <v>5539</v>
      </c>
      <c r="C3148">
        <v>34</v>
      </c>
      <c r="D3148" t="s">
        <v>4512</v>
      </c>
      <c r="E3148" t="s">
        <v>4513</v>
      </c>
      <c r="F3148" t="s">
        <v>4514</v>
      </c>
      <c r="G3148" t="s">
        <v>84</v>
      </c>
      <c r="H3148" t="s">
        <v>4515</v>
      </c>
      <c r="I3148" s="110">
        <v>0</v>
      </c>
      <c r="J3148" s="110">
        <v>0</v>
      </c>
      <c r="K3148" s="110">
        <v>498</v>
      </c>
      <c r="L3148" s="110">
        <v>321</v>
      </c>
      <c r="M3148" s="110">
        <v>0</v>
      </c>
      <c r="N3148" s="110">
        <v>800</v>
      </c>
    </row>
    <row r="3149" spans="1:14" x14ac:dyDescent="0.25">
      <c r="A3149">
        <v>470061</v>
      </c>
      <c r="B3149" t="s">
        <v>5539</v>
      </c>
      <c r="C3149">
        <v>34</v>
      </c>
      <c r="D3149" t="s">
        <v>10053</v>
      </c>
      <c r="E3149" t="s">
        <v>10054</v>
      </c>
      <c r="F3149" t="s">
        <v>1246</v>
      </c>
      <c r="G3149" t="s">
        <v>84</v>
      </c>
      <c r="H3149" t="s">
        <v>10055</v>
      </c>
      <c r="I3149" s="110">
        <v>830</v>
      </c>
      <c r="J3149" s="110">
        <v>0</v>
      </c>
      <c r="K3149" s="110">
        <v>0</v>
      </c>
      <c r="L3149" s="110">
        <v>31</v>
      </c>
      <c r="M3149" s="110">
        <v>0</v>
      </c>
      <c r="N3149" s="110">
        <v>0</v>
      </c>
    </row>
    <row r="3150" spans="1:14" x14ac:dyDescent="0.25">
      <c r="A3150">
        <v>470064</v>
      </c>
      <c r="B3150" t="s">
        <v>5539</v>
      </c>
      <c r="C3150">
        <v>34</v>
      </c>
      <c r="D3150" t="s">
        <v>4516</v>
      </c>
      <c r="E3150" t="s">
        <v>4517</v>
      </c>
      <c r="F3150" t="s">
        <v>4518</v>
      </c>
      <c r="G3150" t="s">
        <v>84</v>
      </c>
      <c r="H3150" t="s">
        <v>4519</v>
      </c>
      <c r="I3150" s="110">
        <v>0</v>
      </c>
      <c r="J3150" s="110">
        <v>0</v>
      </c>
      <c r="K3150" s="110">
        <v>125</v>
      </c>
      <c r="L3150" s="110">
        <v>110</v>
      </c>
      <c r="M3150" s="110">
        <v>0</v>
      </c>
      <c r="N3150" s="110">
        <v>0</v>
      </c>
    </row>
    <row r="3151" spans="1:14" x14ac:dyDescent="0.25">
      <c r="A3151">
        <v>470066</v>
      </c>
      <c r="B3151" t="s">
        <v>5539</v>
      </c>
      <c r="C3151">
        <v>34</v>
      </c>
      <c r="D3151" t="s">
        <v>4520</v>
      </c>
      <c r="E3151" t="s">
        <v>4521</v>
      </c>
      <c r="F3151" t="s">
        <v>4285</v>
      </c>
      <c r="G3151" t="s">
        <v>84</v>
      </c>
      <c r="H3151" t="s">
        <v>4522</v>
      </c>
      <c r="I3151" s="110">
        <v>200</v>
      </c>
      <c r="J3151" s="110">
        <v>0</v>
      </c>
      <c r="K3151" s="110">
        <v>216</v>
      </c>
      <c r="L3151" s="110">
        <v>57</v>
      </c>
      <c r="M3151" s="110">
        <v>0</v>
      </c>
      <c r="N3151" s="110">
        <v>0</v>
      </c>
    </row>
    <row r="3152" spans="1:14" x14ac:dyDescent="0.25">
      <c r="A3152">
        <v>470067</v>
      </c>
      <c r="B3152" t="s">
        <v>5539</v>
      </c>
      <c r="C3152">
        <v>234</v>
      </c>
      <c r="D3152" t="s">
        <v>501</v>
      </c>
      <c r="E3152" t="s">
        <v>4523</v>
      </c>
      <c r="F3152" t="s">
        <v>4285</v>
      </c>
      <c r="G3152" t="s">
        <v>84</v>
      </c>
      <c r="H3152" t="s">
        <v>4524</v>
      </c>
      <c r="I3152" s="110">
        <v>5100</v>
      </c>
      <c r="J3152" s="110">
        <v>0</v>
      </c>
      <c r="K3152" s="110">
        <v>490</v>
      </c>
      <c r="L3152" s="110">
        <v>365</v>
      </c>
      <c r="M3152" s="110">
        <v>0</v>
      </c>
      <c r="N3152" s="110">
        <v>655</v>
      </c>
    </row>
    <row r="3153" spans="1:14" x14ac:dyDescent="0.25">
      <c r="A3153">
        <v>470068</v>
      </c>
      <c r="B3153" t="s">
        <v>5539</v>
      </c>
      <c r="C3153">
        <v>134</v>
      </c>
      <c r="D3153" t="s">
        <v>4525</v>
      </c>
      <c r="E3153" t="s">
        <v>4526</v>
      </c>
      <c r="F3153" t="s">
        <v>4527</v>
      </c>
      <c r="G3153" t="s">
        <v>84</v>
      </c>
      <c r="H3153" t="s">
        <v>4528</v>
      </c>
      <c r="I3153" s="110">
        <v>4550</v>
      </c>
      <c r="J3153" s="110">
        <v>0</v>
      </c>
      <c r="K3153" s="110">
        <v>95</v>
      </c>
      <c r="L3153" s="110">
        <v>0</v>
      </c>
      <c r="M3153" s="110">
        <v>25</v>
      </c>
      <c r="N3153" s="110">
        <v>406</v>
      </c>
    </row>
    <row r="3154" spans="1:14" x14ac:dyDescent="0.25">
      <c r="A3154">
        <v>470070</v>
      </c>
      <c r="B3154" t="s">
        <v>5539</v>
      </c>
      <c r="C3154">
        <v>134</v>
      </c>
      <c r="D3154" t="s">
        <v>10056</v>
      </c>
      <c r="E3154" t="s">
        <v>10057</v>
      </c>
      <c r="F3154" t="s">
        <v>10058</v>
      </c>
      <c r="G3154" t="s">
        <v>84</v>
      </c>
      <c r="H3154" t="s">
        <v>10059</v>
      </c>
      <c r="I3154" s="110">
        <v>0</v>
      </c>
      <c r="J3154" s="110">
        <v>0</v>
      </c>
      <c r="K3154" s="110">
        <v>0</v>
      </c>
      <c r="L3154" s="110">
        <v>0</v>
      </c>
      <c r="M3154" s="110">
        <v>0</v>
      </c>
      <c r="N3154" s="110">
        <v>0</v>
      </c>
    </row>
    <row r="3155" spans="1:14" x14ac:dyDescent="0.25">
      <c r="A3155">
        <v>470071</v>
      </c>
      <c r="B3155" t="s">
        <v>5539</v>
      </c>
      <c r="C3155">
        <v>34</v>
      </c>
      <c r="D3155" t="s">
        <v>4364</v>
      </c>
      <c r="E3155" t="s">
        <v>4529</v>
      </c>
      <c r="F3155" t="s">
        <v>4530</v>
      </c>
      <c r="G3155" t="s">
        <v>84</v>
      </c>
      <c r="H3155" t="s">
        <v>456</v>
      </c>
      <c r="I3155" s="110">
        <v>500</v>
      </c>
      <c r="J3155" s="110">
        <v>0</v>
      </c>
      <c r="K3155" s="110">
        <v>0</v>
      </c>
      <c r="L3155" s="110">
        <v>0</v>
      </c>
      <c r="M3155" s="110">
        <v>0</v>
      </c>
      <c r="N3155" s="110">
        <v>0</v>
      </c>
    </row>
    <row r="3156" spans="1:14" x14ac:dyDescent="0.25">
      <c r="A3156">
        <v>470072</v>
      </c>
      <c r="B3156" t="s">
        <v>5539</v>
      </c>
      <c r="C3156">
        <v>34</v>
      </c>
      <c r="D3156" t="s">
        <v>501</v>
      </c>
      <c r="E3156" t="s">
        <v>4531</v>
      </c>
      <c r="F3156" t="s">
        <v>4532</v>
      </c>
      <c r="G3156" t="s">
        <v>84</v>
      </c>
      <c r="H3156" t="s">
        <v>4533</v>
      </c>
      <c r="I3156" s="110">
        <v>750</v>
      </c>
      <c r="J3156" s="110">
        <v>0</v>
      </c>
      <c r="K3156" s="110">
        <v>160</v>
      </c>
      <c r="L3156" s="110">
        <v>25</v>
      </c>
      <c r="M3156" s="110">
        <v>0</v>
      </c>
      <c r="N3156" s="110">
        <v>0</v>
      </c>
    </row>
    <row r="3157" spans="1:14" x14ac:dyDescent="0.25">
      <c r="A3157">
        <v>470073</v>
      </c>
      <c r="B3157" t="s">
        <v>5539</v>
      </c>
      <c r="C3157">
        <v>34</v>
      </c>
      <c r="D3157" t="s">
        <v>10060</v>
      </c>
      <c r="E3157" t="s">
        <v>2603</v>
      </c>
      <c r="F3157" t="s">
        <v>10061</v>
      </c>
      <c r="G3157" t="s">
        <v>84</v>
      </c>
      <c r="H3157" t="s">
        <v>10062</v>
      </c>
      <c r="I3157" s="110">
        <v>0</v>
      </c>
      <c r="J3157" s="110">
        <v>0</v>
      </c>
      <c r="K3157" s="110">
        <v>0</v>
      </c>
      <c r="L3157" s="110">
        <v>0</v>
      </c>
      <c r="M3157" s="110">
        <v>0</v>
      </c>
      <c r="N3157" s="110">
        <v>0</v>
      </c>
    </row>
    <row r="3158" spans="1:14" x14ac:dyDescent="0.25">
      <c r="A3158">
        <v>470077</v>
      </c>
      <c r="B3158" t="s">
        <v>5539</v>
      </c>
      <c r="C3158">
        <v>34</v>
      </c>
      <c r="D3158" t="s">
        <v>10063</v>
      </c>
      <c r="E3158" t="s">
        <v>7555</v>
      </c>
      <c r="F3158" t="s">
        <v>10064</v>
      </c>
      <c r="G3158" t="s">
        <v>84</v>
      </c>
      <c r="H3158" t="s">
        <v>10065</v>
      </c>
      <c r="I3158" s="110">
        <v>0</v>
      </c>
      <c r="J3158" s="110">
        <v>0</v>
      </c>
      <c r="K3158" s="110">
        <v>0</v>
      </c>
      <c r="L3158" s="110">
        <v>0</v>
      </c>
      <c r="M3158" s="110">
        <v>0</v>
      </c>
      <c r="N3158" s="110">
        <v>0</v>
      </c>
    </row>
    <row r="3159" spans="1:14" x14ac:dyDescent="0.25">
      <c r="A3159">
        <v>470079</v>
      </c>
      <c r="B3159" t="s">
        <v>5539</v>
      </c>
      <c r="C3159">
        <v>34</v>
      </c>
      <c r="D3159" t="s">
        <v>10066</v>
      </c>
      <c r="E3159" t="s">
        <v>10067</v>
      </c>
      <c r="F3159" t="s">
        <v>10068</v>
      </c>
      <c r="G3159" t="s">
        <v>84</v>
      </c>
      <c r="H3159" t="s">
        <v>10069</v>
      </c>
      <c r="I3159" s="110">
        <v>1250</v>
      </c>
      <c r="J3159" s="110">
        <v>0</v>
      </c>
      <c r="K3159" s="110">
        <v>402</v>
      </c>
      <c r="L3159" s="110">
        <v>0</v>
      </c>
      <c r="M3159" s="110">
        <v>0</v>
      </c>
      <c r="N3159" s="110">
        <v>0</v>
      </c>
    </row>
    <row r="3160" spans="1:14" x14ac:dyDescent="0.25">
      <c r="A3160">
        <v>470081</v>
      </c>
      <c r="B3160" t="s">
        <v>5539</v>
      </c>
      <c r="C3160">
        <v>34</v>
      </c>
      <c r="D3160" t="s">
        <v>4534</v>
      </c>
      <c r="E3160" t="s">
        <v>4535</v>
      </c>
      <c r="F3160" t="s">
        <v>4536</v>
      </c>
      <c r="G3160" t="s">
        <v>84</v>
      </c>
      <c r="H3160" t="s">
        <v>4537</v>
      </c>
      <c r="I3160" s="110">
        <v>557</v>
      </c>
      <c r="J3160" s="110">
        <v>0</v>
      </c>
      <c r="K3160" s="110">
        <v>239</v>
      </c>
      <c r="L3160" s="110">
        <v>242</v>
      </c>
      <c r="M3160" s="110">
        <v>0</v>
      </c>
      <c r="N3160" s="110">
        <v>0</v>
      </c>
    </row>
    <row r="3161" spans="1:14" x14ac:dyDescent="0.25">
      <c r="A3161">
        <v>470082</v>
      </c>
      <c r="B3161" t="s">
        <v>5539</v>
      </c>
      <c r="C3161">
        <v>34</v>
      </c>
      <c r="D3161" t="s">
        <v>10070</v>
      </c>
      <c r="E3161" t="s">
        <v>10071</v>
      </c>
      <c r="F3161" t="s">
        <v>4536</v>
      </c>
      <c r="G3161" t="s">
        <v>84</v>
      </c>
      <c r="H3161" t="s">
        <v>10072</v>
      </c>
      <c r="I3161" s="110">
        <v>0</v>
      </c>
      <c r="J3161" s="110">
        <v>0</v>
      </c>
      <c r="K3161" s="110">
        <v>0</v>
      </c>
      <c r="L3161" s="110">
        <v>0</v>
      </c>
      <c r="M3161" s="110">
        <v>0</v>
      </c>
      <c r="N3161" s="110">
        <v>0</v>
      </c>
    </row>
    <row r="3162" spans="1:14" x14ac:dyDescent="0.25">
      <c r="A3162">
        <v>470084</v>
      </c>
      <c r="B3162" t="s">
        <v>5539</v>
      </c>
      <c r="C3162">
        <v>34</v>
      </c>
      <c r="D3162" t="s">
        <v>3551</v>
      </c>
      <c r="E3162" t="s">
        <v>4538</v>
      </c>
      <c r="F3162" t="s">
        <v>3553</v>
      </c>
      <c r="G3162" t="s">
        <v>84</v>
      </c>
      <c r="H3162" t="s">
        <v>4539</v>
      </c>
      <c r="I3162" s="110">
        <v>150</v>
      </c>
      <c r="J3162" s="110">
        <v>0</v>
      </c>
      <c r="K3162" s="110">
        <v>497</v>
      </c>
      <c r="L3162" s="110">
        <v>506</v>
      </c>
      <c r="M3162" s="110">
        <v>0</v>
      </c>
      <c r="N3162" s="110">
        <v>0</v>
      </c>
    </row>
    <row r="3163" spans="1:14" x14ac:dyDescent="0.25">
      <c r="A3163">
        <v>470085</v>
      </c>
      <c r="B3163" t="s">
        <v>5539</v>
      </c>
      <c r="C3163">
        <v>34</v>
      </c>
      <c r="D3163" t="s">
        <v>4540</v>
      </c>
      <c r="E3163" t="s">
        <v>4541</v>
      </c>
      <c r="F3163" t="s">
        <v>4542</v>
      </c>
      <c r="G3163" t="s">
        <v>84</v>
      </c>
      <c r="H3163" t="s">
        <v>300</v>
      </c>
      <c r="I3163" s="110">
        <v>1420.78</v>
      </c>
      <c r="J3163" s="110">
        <v>0</v>
      </c>
      <c r="K3163" s="110">
        <v>0</v>
      </c>
      <c r="L3163" s="110">
        <v>50</v>
      </c>
      <c r="M3163" s="110">
        <v>0</v>
      </c>
      <c r="N3163" s="110">
        <v>85</v>
      </c>
    </row>
    <row r="3164" spans="1:14" x14ac:dyDescent="0.25">
      <c r="A3164">
        <v>470086</v>
      </c>
      <c r="B3164" t="s">
        <v>5539</v>
      </c>
      <c r="C3164">
        <v>34</v>
      </c>
      <c r="D3164" t="s">
        <v>4364</v>
      </c>
      <c r="E3164" t="s">
        <v>4543</v>
      </c>
      <c r="F3164" t="s">
        <v>4542</v>
      </c>
      <c r="G3164" t="s">
        <v>84</v>
      </c>
      <c r="H3164" t="s">
        <v>4544</v>
      </c>
      <c r="I3164" s="110">
        <v>500</v>
      </c>
      <c r="J3164" s="110">
        <v>0</v>
      </c>
      <c r="K3164" s="110">
        <v>0</v>
      </c>
      <c r="L3164" s="110">
        <v>935.1</v>
      </c>
      <c r="M3164" s="110">
        <v>0</v>
      </c>
      <c r="N3164" s="110">
        <v>0</v>
      </c>
    </row>
    <row r="3165" spans="1:14" x14ac:dyDescent="0.25">
      <c r="A3165">
        <v>470087</v>
      </c>
      <c r="B3165" t="s">
        <v>5539</v>
      </c>
      <c r="C3165">
        <v>134</v>
      </c>
      <c r="D3165" t="s">
        <v>501</v>
      </c>
      <c r="E3165" t="s">
        <v>4545</v>
      </c>
      <c r="F3165" t="s">
        <v>4542</v>
      </c>
      <c r="G3165" t="s">
        <v>84</v>
      </c>
      <c r="H3165" t="s">
        <v>4546</v>
      </c>
      <c r="I3165" s="110">
        <v>11856</v>
      </c>
      <c r="J3165" s="110">
        <v>0</v>
      </c>
      <c r="K3165" s="110">
        <v>1192</v>
      </c>
      <c r="L3165" s="110">
        <v>1018</v>
      </c>
      <c r="M3165" s="110">
        <v>0</v>
      </c>
      <c r="N3165" s="110">
        <v>0</v>
      </c>
    </row>
    <row r="3166" spans="1:14" x14ac:dyDescent="0.25">
      <c r="A3166">
        <v>470088</v>
      </c>
      <c r="B3166" t="s">
        <v>5539</v>
      </c>
      <c r="C3166">
        <v>34</v>
      </c>
      <c r="D3166" t="s">
        <v>846</v>
      </c>
      <c r="E3166" t="s">
        <v>10073</v>
      </c>
      <c r="F3166" t="s">
        <v>4542</v>
      </c>
      <c r="G3166" t="s">
        <v>84</v>
      </c>
      <c r="H3166" t="s">
        <v>10074</v>
      </c>
      <c r="I3166" s="110">
        <v>0</v>
      </c>
      <c r="J3166" s="110">
        <v>0</v>
      </c>
      <c r="K3166" s="110">
        <v>0</v>
      </c>
      <c r="L3166" s="110">
        <v>0</v>
      </c>
      <c r="M3166" s="110">
        <v>0</v>
      </c>
      <c r="N3166" s="110">
        <v>0</v>
      </c>
    </row>
    <row r="3167" spans="1:14" x14ac:dyDescent="0.25">
      <c r="A3167">
        <v>470090</v>
      </c>
      <c r="B3167" t="s">
        <v>5539</v>
      </c>
      <c r="C3167">
        <v>234</v>
      </c>
      <c r="D3167" t="s">
        <v>4547</v>
      </c>
      <c r="E3167" t="s">
        <v>4548</v>
      </c>
      <c r="F3167" t="s">
        <v>4542</v>
      </c>
      <c r="G3167" t="s">
        <v>84</v>
      </c>
      <c r="H3167" t="s">
        <v>301</v>
      </c>
      <c r="I3167" s="110">
        <v>15174.22</v>
      </c>
      <c r="J3167" s="110">
        <v>0</v>
      </c>
      <c r="K3167" s="110">
        <v>249</v>
      </c>
      <c r="L3167" s="110">
        <v>204</v>
      </c>
      <c r="M3167" s="110">
        <v>230</v>
      </c>
      <c r="N3167" s="110">
        <v>434.69</v>
      </c>
    </row>
    <row r="3168" spans="1:14" x14ac:dyDescent="0.25">
      <c r="A3168">
        <v>470091</v>
      </c>
      <c r="B3168" t="s">
        <v>5539</v>
      </c>
      <c r="C3168">
        <v>34</v>
      </c>
      <c r="D3168" t="s">
        <v>10075</v>
      </c>
      <c r="E3168" t="s">
        <v>10076</v>
      </c>
      <c r="F3168" t="s">
        <v>10077</v>
      </c>
      <c r="G3168" t="s">
        <v>84</v>
      </c>
      <c r="H3168" t="s">
        <v>10078</v>
      </c>
      <c r="I3168" s="110">
        <v>0</v>
      </c>
      <c r="J3168" s="110">
        <v>0</v>
      </c>
      <c r="K3168" s="110">
        <v>0</v>
      </c>
      <c r="L3168" s="110">
        <v>0</v>
      </c>
      <c r="M3168" s="110">
        <v>0</v>
      </c>
      <c r="N3168" s="110">
        <v>0</v>
      </c>
    </row>
    <row r="3169" spans="1:14" x14ac:dyDescent="0.25">
      <c r="A3169">
        <v>470092</v>
      </c>
      <c r="B3169" t="s">
        <v>5539</v>
      </c>
      <c r="C3169">
        <v>34</v>
      </c>
      <c r="D3169" t="s">
        <v>665</v>
      </c>
      <c r="E3169" t="s">
        <v>4549</v>
      </c>
      <c r="F3169" t="s">
        <v>4550</v>
      </c>
      <c r="G3169" t="s">
        <v>84</v>
      </c>
      <c r="H3169" t="s">
        <v>4551</v>
      </c>
      <c r="I3169" s="110">
        <v>200</v>
      </c>
      <c r="J3169" s="110">
        <v>0</v>
      </c>
      <c r="K3169" s="110">
        <v>0</v>
      </c>
      <c r="L3169" s="110">
        <v>0</v>
      </c>
      <c r="M3169" s="110">
        <v>0</v>
      </c>
      <c r="N3169" s="110">
        <v>100</v>
      </c>
    </row>
    <row r="3170" spans="1:14" x14ac:dyDescent="0.25">
      <c r="A3170">
        <v>470093</v>
      </c>
      <c r="B3170" t="s">
        <v>5539</v>
      </c>
      <c r="C3170">
        <v>34</v>
      </c>
      <c r="D3170" t="s">
        <v>4552</v>
      </c>
      <c r="E3170" t="s">
        <v>4553</v>
      </c>
      <c r="F3170" t="s">
        <v>4554</v>
      </c>
      <c r="G3170" t="s">
        <v>84</v>
      </c>
      <c r="H3170" t="s">
        <v>302</v>
      </c>
      <c r="I3170" s="110">
        <v>3319</v>
      </c>
      <c r="J3170" s="110">
        <v>0</v>
      </c>
      <c r="K3170" s="110">
        <v>1106</v>
      </c>
      <c r="L3170" s="110">
        <v>350</v>
      </c>
      <c r="M3170" s="110">
        <v>0</v>
      </c>
      <c r="N3170" s="110">
        <v>305</v>
      </c>
    </row>
    <row r="3171" spans="1:14" x14ac:dyDescent="0.25">
      <c r="A3171">
        <v>470095</v>
      </c>
      <c r="B3171" t="s">
        <v>5539</v>
      </c>
      <c r="C3171">
        <v>34</v>
      </c>
      <c r="D3171" t="s">
        <v>10079</v>
      </c>
      <c r="E3171" t="s">
        <v>10080</v>
      </c>
      <c r="F3171" t="s">
        <v>10081</v>
      </c>
      <c r="G3171" t="s">
        <v>84</v>
      </c>
      <c r="H3171" t="s">
        <v>10082</v>
      </c>
      <c r="I3171" s="110">
        <v>800</v>
      </c>
      <c r="J3171" s="110">
        <v>0</v>
      </c>
      <c r="K3171" s="110">
        <v>0</v>
      </c>
      <c r="L3171" s="110">
        <v>0</v>
      </c>
      <c r="M3171" s="110">
        <v>0</v>
      </c>
      <c r="N3171" s="110">
        <v>0</v>
      </c>
    </row>
    <row r="3172" spans="1:14" x14ac:dyDescent="0.25">
      <c r="A3172">
        <v>470097</v>
      </c>
      <c r="B3172" t="s">
        <v>5539</v>
      </c>
      <c r="C3172">
        <v>34</v>
      </c>
      <c r="D3172" t="s">
        <v>1626</v>
      </c>
      <c r="E3172" t="s">
        <v>10083</v>
      </c>
      <c r="F3172" t="s">
        <v>1115</v>
      </c>
      <c r="G3172" t="s">
        <v>84</v>
      </c>
      <c r="H3172" t="s">
        <v>10084</v>
      </c>
      <c r="I3172" s="110">
        <v>0</v>
      </c>
      <c r="J3172" s="110">
        <v>0</v>
      </c>
      <c r="K3172" s="110">
        <v>0</v>
      </c>
      <c r="L3172" s="110">
        <v>0</v>
      </c>
      <c r="M3172" s="110">
        <v>0</v>
      </c>
      <c r="N3172" s="110">
        <v>0</v>
      </c>
    </row>
    <row r="3173" spans="1:14" x14ac:dyDescent="0.25">
      <c r="A3173">
        <v>470098</v>
      </c>
      <c r="B3173" t="s">
        <v>5539</v>
      </c>
      <c r="C3173">
        <v>34</v>
      </c>
      <c r="D3173" t="s">
        <v>2445</v>
      </c>
      <c r="E3173" t="s">
        <v>4555</v>
      </c>
      <c r="F3173" t="s">
        <v>1115</v>
      </c>
      <c r="G3173" t="s">
        <v>84</v>
      </c>
      <c r="H3173" t="s">
        <v>4556</v>
      </c>
      <c r="I3173" s="110">
        <v>6200</v>
      </c>
      <c r="J3173" s="110">
        <v>0</v>
      </c>
      <c r="K3173" s="110">
        <v>265</v>
      </c>
      <c r="L3173" s="110">
        <v>190</v>
      </c>
      <c r="M3173" s="110">
        <v>0</v>
      </c>
      <c r="N3173" s="110">
        <v>235</v>
      </c>
    </row>
    <row r="3174" spans="1:14" x14ac:dyDescent="0.25">
      <c r="A3174">
        <v>470099</v>
      </c>
      <c r="B3174" t="s">
        <v>5539</v>
      </c>
      <c r="C3174">
        <v>34</v>
      </c>
      <c r="D3174" t="s">
        <v>4497</v>
      </c>
      <c r="E3174" t="s">
        <v>4557</v>
      </c>
      <c r="F3174" t="s">
        <v>1115</v>
      </c>
      <c r="G3174" t="s">
        <v>84</v>
      </c>
      <c r="H3174" t="s">
        <v>4558</v>
      </c>
      <c r="I3174" s="110">
        <v>1200</v>
      </c>
      <c r="J3174" s="110">
        <v>0</v>
      </c>
      <c r="K3174" s="110">
        <v>445</v>
      </c>
      <c r="L3174" s="110">
        <v>441</v>
      </c>
      <c r="M3174" s="110">
        <v>0</v>
      </c>
      <c r="N3174" s="110">
        <v>0</v>
      </c>
    </row>
    <row r="3175" spans="1:14" x14ac:dyDescent="0.25">
      <c r="A3175">
        <v>470100</v>
      </c>
      <c r="B3175" t="s">
        <v>5539</v>
      </c>
      <c r="C3175">
        <v>34</v>
      </c>
      <c r="D3175" t="s">
        <v>7386</v>
      </c>
      <c r="E3175" t="s">
        <v>10085</v>
      </c>
      <c r="F3175" t="s">
        <v>1115</v>
      </c>
      <c r="G3175" t="s">
        <v>84</v>
      </c>
      <c r="H3175" t="s">
        <v>10086</v>
      </c>
      <c r="I3175" s="110">
        <v>0</v>
      </c>
      <c r="J3175" s="110">
        <v>0</v>
      </c>
      <c r="K3175" s="110">
        <v>0</v>
      </c>
      <c r="L3175" s="110">
        <v>0</v>
      </c>
      <c r="M3175" s="110">
        <v>0</v>
      </c>
      <c r="N3175" s="110">
        <v>0</v>
      </c>
    </row>
    <row r="3176" spans="1:14" x14ac:dyDescent="0.25">
      <c r="A3176">
        <v>470101</v>
      </c>
      <c r="B3176" t="s">
        <v>5539</v>
      </c>
      <c r="C3176">
        <v>34</v>
      </c>
      <c r="D3176" t="s">
        <v>4559</v>
      </c>
      <c r="E3176" t="s">
        <v>4560</v>
      </c>
      <c r="F3176" t="s">
        <v>1115</v>
      </c>
      <c r="G3176" t="s">
        <v>84</v>
      </c>
      <c r="H3176" t="s">
        <v>386</v>
      </c>
      <c r="I3176" s="110">
        <v>225</v>
      </c>
      <c r="J3176" s="110">
        <v>0</v>
      </c>
      <c r="K3176" s="110">
        <v>808</v>
      </c>
      <c r="L3176" s="110">
        <v>0</v>
      </c>
      <c r="M3176" s="110">
        <v>0</v>
      </c>
      <c r="N3176" s="110">
        <v>0</v>
      </c>
    </row>
    <row r="3177" spans="1:14" x14ac:dyDescent="0.25">
      <c r="A3177">
        <v>470102</v>
      </c>
      <c r="B3177" t="s">
        <v>5539</v>
      </c>
      <c r="C3177">
        <v>34</v>
      </c>
      <c r="D3177" t="s">
        <v>7088</v>
      </c>
      <c r="E3177" t="s">
        <v>10087</v>
      </c>
      <c r="F3177" t="s">
        <v>1115</v>
      </c>
      <c r="G3177" t="s">
        <v>84</v>
      </c>
      <c r="H3177" t="s">
        <v>10088</v>
      </c>
      <c r="I3177" s="110">
        <v>0</v>
      </c>
      <c r="J3177" s="110">
        <v>0</v>
      </c>
      <c r="K3177" s="110">
        <v>0</v>
      </c>
      <c r="L3177" s="110">
        <v>0</v>
      </c>
      <c r="M3177" s="110">
        <v>0</v>
      </c>
      <c r="N3177" s="110">
        <v>0</v>
      </c>
    </row>
    <row r="3178" spans="1:14" x14ac:dyDescent="0.25">
      <c r="A3178">
        <v>470103</v>
      </c>
      <c r="B3178" t="s">
        <v>5539</v>
      </c>
      <c r="C3178">
        <v>34</v>
      </c>
      <c r="D3178" t="s">
        <v>4561</v>
      </c>
      <c r="E3178" t="s">
        <v>4562</v>
      </c>
      <c r="F3178" t="s">
        <v>1115</v>
      </c>
      <c r="G3178" t="s">
        <v>84</v>
      </c>
      <c r="H3178" t="s">
        <v>4563</v>
      </c>
      <c r="I3178" s="110">
        <v>1164</v>
      </c>
      <c r="J3178" s="110">
        <v>0</v>
      </c>
      <c r="K3178" s="110">
        <v>0</v>
      </c>
      <c r="L3178" s="110">
        <v>0</v>
      </c>
      <c r="M3178" s="110">
        <v>0</v>
      </c>
      <c r="N3178" s="110">
        <v>0</v>
      </c>
    </row>
    <row r="3179" spans="1:14" x14ac:dyDescent="0.25">
      <c r="A3179">
        <v>470104</v>
      </c>
      <c r="B3179" t="s">
        <v>5539</v>
      </c>
      <c r="C3179">
        <v>34</v>
      </c>
      <c r="D3179" t="s">
        <v>4564</v>
      </c>
      <c r="E3179" t="s">
        <v>4565</v>
      </c>
      <c r="F3179" t="s">
        <v>1115</v>
      </c>
      <c r="G3179" t="s">
        <v>84</v>
      </c>
      <c r="H3179" t="s">
        <v>4566</v>
      </c>
      <c r="I3179" s="110">
        <v>0</v>
      </c>
      <c r="J3179" s="110">
        <v>0</v>
      </c>
      <c r="K3179" s="110">
        <v>393</v>
      </c>
      <c r="L3179" s="110">
        <v>0</v>
      </c>
      <c r="M3179" s="110">
        <v>0</v>
      </c>
      <c r="N3179" s="110">
        <v>198</v>
      </c>
    </row>
    <row r="3180" spans="1:14" x14ac:dyDescent="0.25">
      <c r="A3180">
        <v>470105</v>
      </c>
      <c r="B3180" t="s">
        <v>5539</v>
      </c>
      <c r="C3180">
        <v>34</v>
      </c>
      <c r="D3180" t="s">
        <v>10089</v>
      </c>
      <c r="E3180" t="s">
        <v>10090</v>
      </c>
      <c r="F3180" t="s">
        <v>1115</v>
      </c>
      <c r="G3180" t="s">
        <v>84</v>
      </c>
      <c r="H3180" t="s">
        <v>10091</v>
      </c>
      <c r="I3180" s="110">
        <v>0</v>
      </c>
      <c r="J3180" s="110">
        <v>0</v>
      </c>
      <c r="K3180" s="110">
        <v>0</v>
      </c>
      <c r="L3180" s="110">
        <v>0</v>
      </c>
      <c r="M3180" s="110">
        <v>0</v>
      </c>
      <c r="N3180" s="110">
        <v>0</v>
      </c>
    </row>
    <row r="3181" spans="1:14" x14ac:dyDescent="0.25">
      <c r="A3181">
        <v>470106</v>
      </c>
      <c r="B3181" t="s">
        <v>5539</v>
      </c>
      <c r="C3181">
        <v>34</v>
      </c>
      <c r="D3181" t="s">
        <v>4567</v>
      </c>
      <c r="E3181" t="s">
        <v>4568</v>
      </c>
      <c r="F3181" t="s">
        <v>1115</v>
      </c>
      <c r="G3181" t="s">
        <v>84</v>
      </c>
      <c r="H3181" t="s">
        <v>4569</v>
      </c>
      <c r="I3181" s="110">
        <v>0</v>
      </c>
      <c r="J3181" s="110">
        <v>0</v>
      </c>
      <c r="K3181" s="110">
        <v>0</v>
      </c>
      <c r="L3181" s="110">
        <v>160</v>
      </c>
      <c r="M3181" s="110">
        <v>0</v>
      </c>
      <c r="N3181" s="110">
        <v>0</v>
      </c>
    </row>
    <row r="3182" spans="1:14" x14ac:dyDescent="0.25">
      <c r="A3182">
        <v>470107</v>
      </c>
      <c r="B3182" t="s">
        <v>5539</v>
      </c>
      <c r="C3182">
        <v>34</v>
      </c>
      <c r="D3182" t="s">
        <v>4570</v>
      </c>
      <c r="E3182" t="s">
        <v>4571</v>
      </c>
      <c r="F3182" t="s">
        <v>4572</v>
      </c>
      <c r="G3182" t="s">
        <v>84</v>
      </c>
      <c r="H3182" t="s">
        <v>10092</v>
      </c>
      <c r="I3182" s="110">
        <v>3040</v>
      </c>
      <c r="J3182" s="110">
        <v>0</v>
      </c>
      <c r="K3182" s="110">
        <v>105</v>
      </c>
      <c r="L3182" s="110">
        <v>0</v>
      </c>
      <c r="M3182" s="110">
        <v>0</v>
      </c>
      <c r="N3182" s="110">
        <v>0</v>
      </c>
    </row>
    <row r="3183" spans="1:14" x14ac:dyDescent="0.25">
      <c r="A3183">
        <v>470108</v>
      </c>
      <c r="B3183" t="s">
        <v>5539</v>
      </c>
      <c r="C3183">
        <v>34</v>
      </c>
      <c r="D3183" t="s">
        <v>10093</v>
      </c>
      <c r="E3183" t="s">
        <v>10094</v>
      </c>
      <c r="F3183" t="s">
        <v>1115</v>
      </c>
      <c r="G3183" t="s">
        <v>84</v>
      </c>
      <c r="H3183" t="s">
        <v>10095</v>
      </c>
      <c r="I3183" s="110">
        <v>0</v>
      </c>
      <c r="J3183" s="110">
        <v>0</v>
      </c>
      <c r="K3183" s="110">
        <v>0</v>
      </c>
      <c r="L3183" s="110">
        <v>0</v>
      </c>
      <c r="M3183" s="110">
        <v>0</v>
      </c>
      <c r="N3183" s="110">
        <v>0</v>
      </c>
    </row>
    <row r="3184" spans="1:14" x14ac:dyDescent="0.25">
      <c r="A3184">
        <v>470109</v>
      </c>
      <c r="B3184" t="s">
        <v>5539</v>
      </c>
      <c r="C3184">
        <v>34</v>
      </c>
      <c r="D3184" t="s">
        <v>4573</v>
      </c>
      <c r="E3184" t="s">
        <v>3685</v>
      </c>
      <c r="F3184" t="s">
        <v>4574</v>
      </c>
      <c r="G3184" t="s">
        <v>84</v>
      </c>
      <c r="H3184" t="s">
        <v>4575</v>
      </c>
      <c r="I3184" s="110">
        <v>0</v>
      </c>
      <c r="J3184" s="110">
        <v>0</v>
      </c>
      <c r="K3184" s="110">
        <v>120</v>
      </c>
      <c r="L3184" s="110">
        <v>271</v>
      </c>
      <c r="M3184" s="110">
        <v>0</v>
      </c>
      <c r="N3184" s="110">
        <v>0</v>
      </c>
    </row>
    <row r="3185" spans="1:14" x14ac:dyDescent="0.25">
      <c r="A3185">
        <v>470110</v>
      </c>
      <c r="B3185" t="s">
        <v>5539</v>
      </c>
      <c r="C3185">
        <v>34</v>
      </c>
      <c r="D3185" t="s">
        <v>10096</v>
      </c>
      <c r="E3185" t="s">
        <v>10097</v>
      </c>
      <c r="F3185" t="s">
        <v>4578</v>
      </c>
      <c r="G3185" t="s">
        <v>84</v>
      </c>
      <c r="H3185" t="s">
        <v>10098</v>
      </c>
      <c r="I3185" s="110">
        <v>330</v>
      </c>
      <c r="J3185" s="110">
        <v>0</v>
      </c>
      <c r="K3185" s="110">
        <v>0</v>
      </c>
      <c r="L3185" s="110">
        <v>0</v>
      </c>
      <c r="M3185" s="110">
        <v>0</v>
      </c>
      <c r="N3185" s="110">
        <v>0</v>
      </c>
    </row>
    <row r="3186" spans="1:14" x14ac:dyDescent="0.25">
      <c r="A3186">
        <v>470111</v>
      </c>
      <c r="B3186" t="s">
        <v>5539</v>
      </c>
      <c r="C3186">
        <v>34</v>
      </c>
      <c r="D3186" t="s">
        <v>4576</v>
      </c>
      <c r="E3186" t="s">
        <v>4577</v>
      </c>
      <c r="F3186" t="s">
        <v>4578</v>
      </c>
      <c r="G3186" t="s">
        <v>84</v>
      </c>
      <c r="H3186" t="s">
        <v>4579</v>
      </c>
      <c r="I3186" s="110">
        <v>200</v>
      </c>
      <c r="J3186" s="110">
        <v>0</v>
      </c>
      <c r="K3186" s="110">
        <v>0</v>
      </c>
      <c r="L3186" s="110">
        <v>0</v>
      </c>
      <c r="M3186" s="110">
        <v>0</v>
      </c>
      <c r="N3186" s="110">
        <v>0</v>
      </c>
    </row>
    <row r="3187" spans="1:14" x14ac:dyDescent="0.25">
      <c r="A3187">
        <v>470112</v>
      </c>
      <c r="B3187" t="s">
        <v>5539</v>
      </c>
      <c r="C3187">
        <v>34</v>
      </c>
      <c r="D3187" t="s">
        <v>4461</v>
      </c>
      <c r="E3187" t="s">
        <v>1200</v>
      </c>
      <c r="F3187" t="s">
        <v>4578</v>
      </c>
      <c r="G3187" t="s">
        <v>84</v>
      </c>
      <c r="H3187" t="s">
        <v>4580</v>
      </c>
      <c r="I3187" s="110">
        <v>0</v>
      </c>
      <c r="J3187" s="110">
        <v>0</v>
      </c>
      <c r="K3187" s="110">
        <v>0</v>
      </c>
      <c r="L3187" s="110">
        <v>193</v>
      </c>
      <c r="M3187" s="110">
        <v>0</v>
      </c>
      <c r="N3187" s="110">
        <v>0</v>
      </c>
    </row>
    <row r="3188" spans="1:14" x14ac:dyDescent="0.25">
      <c r="A3188">
        <v>470113</v>
      </c>
      <c r="B3188" t="s">
        <v>5539</v>
      </c>
      <c r="C3188">
        <v>134</v>
      </c>
      <c r="D3188" t="s">
        <v>4200</v>
      </c>
      <c r="E3188" t="s">
        <v>4581</v>
      </c>
      <c r="F3188" t="s">
        <v>4582</v>
      </c>
      <c r="G3188" t="s">
        <v>84</v>
      </c>
      <c r="H3188" t="s">
        <v>4583</v>
      </c>
      <c r="I3188" s="110">
        <v>0</v>
      </c>
      <c r="J3188" s="110">
        <v>0</v>
      </c>
      <c r="K3188" s="110">
        <v>235</v>
      </c>
      <c r="L3188" s="110">
        <v>120</v>
      </c>
      <c r="M3188" s="110">
        <v>0</v>
      </c>
      <c r="N3188" s="110">
        <v>0</v>
      </c>
    </row>
    <row r="3189" spans="1:14" x14ac:dyDescent="0.25">
      <c r="A3189">
        <v>470114</v>
      </c>
      <c r="B3189" t="s">
        <v>5539</v>
      </c>
      <c r="C3189">
        <v>34</v>
      </c>
      <c r="D3189" t="s">
        <v>4584</v>
      </c>
      <c r="E3189" t="s">
        <v>4585</v>
      </c>
      <c r="F3189" t="s">
        <v>4586</v>
      </c>
      <c r="G3189" t="s">
        <v>84</v>
      </c>
      <c r="H3189" t="s">
        <v>4587</v>
      </c>
      <c r="I3189" s="110">
        <v>0</v>
      </c>
      <c r="J3189" s="110">
        <v>0</v>
      </c>
      <c r="K3189" s="110">
        <v>243</v>
      </c>
      <c r="L3189" s="110">
        <v>0</v>
      </c>
      <c r="M3189" s="110">
        <v>87</v>
      </c>
      <c r="N3189" s="110">
        <v>194</v>
      </c>
    </row>
    <row r="3190" spans="1:14" x14ac:dyDescent="0.25">
      <c r="A3190">
        <v>470117</v>
      </c>
      <c r="B3190" t="s">
        <v>5539</v>
      </c>
      <c r="C3190">
        <v>34</v>
      </c>
      <c r="D3190" t="s">
        <v>10099</v>
      </c>
      <c r="E3190" t="s">
        <v>10100</v>
      </c>
      <c r="F3190" t="s">
        <v>10101</v>
      </c>
      <c r="G3190" t="s">
        <v>84</v>
      </c>
      <c r="H3190" t="s">
        <v>10102</v>
      </c>
      <c r="I3190" s="110">
        <v>0</v>
      </c>
      <c r="J3190" s="110">
        <v>0</v>
      </c>
      <c r="K3190" s="110">
        <v>0</v>
      </c>
      <c r="L3190" s="110">
        <v>0</v>
      </c>
      <c r="M3190" s="110">
        <v>0</v>
      </c>
      <c r="N3190" s="110">
        <v>0</v>
      </c>
    </row>
    <row r="3191" spans="1:14" x14ac:dyDescent="0.25">
      <c r="A3191">
        <v>470119</v>
      </c>
      <c r="B3191" t="s">
        <v>5539</v>
      </c>
      <c r="C3191">
        <v>134</v>
      </c>
      <c r="D3191" t="s">
        <v>501</v>
      </c>
      <c r="E3191" t="s">
        <v>4588</v>
      </c>
      <c r="F3191" t="s">
        <v>4589</v>
      </c>
      <c r="G3191" t="s">
        <v>84</v>
      </c>
      <c r="H3191" t="s">
        <v>10103</v>
      </c>
      <c r="I3191" s="110">
        <v>1625</v>
      </c>
      <c r="J3191" s="110">
        <v>0</v>
      </c>
      <c r="K3191" s="110">
        <v>60</v>
      </c>
      <c r="L3191" s="110">
        <v>25</v>
      </c>
      <c r="M3191" s="110">
        <v>0</v>
      </c>
      <c r="N3191" s="110">
        <v>75</v>
      </c>
    </row>
    <row r="3192" spans="1:14" x14ac:dyDescent="0.25">
      <c r="A3192">
        <v>470120</v>
      </c>
      <c r="B3192" t="s">
        <v>5539</v>
      </c>
      <c r="C3192">
        <v>134</v>
      </c>
      <c r="D3192" t="s">
        <v>10104</v>
      </c>
      <c r="E3192" t="s">
        <v>6369</v>
      </c>
      <c r="F3192" t="s">
        <v>10105</v>
      </c>
      <c r="G3192" t="s">
        <v>84</v>
      </c>
      <c r="H3192" t="s">
        <v>10106</v>
      </c>
      <c r="I3192" s="110">
        <v>0</v>
      </c>
      <c r="J3192" s="110">
        <v>0</v>
      </c>
      <c r="K3192" s="110">
        <v>0</v>
      </c>
      <c r="L3192" s="110">
        <v>0</v>
      </c>
      <c r="M3192" s="110">
        <v>0</v>
      </c>
      <c r="N3192" s="110">
        <v>0</v>
      </c>
    </row>
    <row r="3193" spans="1:14" x14ac:dyDescent="0.25">
      <c r="A3193">
        <v>470122</v>
      </c>
      <c r="B3193" t="s">
        <v>5539</v>
      </c>
      <c r="C3193">
        <v>34</v>
      </c>
      <c r="D3193" t="s">
        <v>4590</v>
      </c>
      <c r="E3193" t="s">
        <v>4591</v>
      </c>
      <c r="F3193" t="s">
        <v>4592</v>
      </c>
      <c r="G3193" t="s">
        <v>84</v>
      </c>
      <c r="H3193" t="s">
        <v>4593</v>
      </c>
      <c r="I3193" s="110">
        <v>0</v>
      </c>
      <c r="J3193" s="110">
        <v>0</v>
      </c>
      <c r="K3193" s="110">
        <v>395.76</v>
      </c>
      <c r="L3193" s="110">
        <v>279.16000000000003</v>
      </c>
      <c r="M3193" s="110">
        <v>0</v>
      </c>
      <c r="N3193" s="110">
        <v>0</v>
      </c>
    </row>
    <row r="3194" spans="1:14" x14ac:dyDescent="0.25">
      <c r="A3194">
        <v>470123</v>
      </c>
      <c r="B3194" t="s">
        <v>5539</v>
      </c>
      <c r="C3194">
        <v>34</v>
      </c>
      <c r="D3194" t="s">
        <v>10107</v>
      </c>
      <c r="E3194" t="s">
        <v>10108</v>
      </c>
      <c r="F3194" t="s">
        <v>4592</v>
      </c>
      <c r="G3194" t="s">
        <v>84</v>
      </c>
      <c r="H3194" t="s">
        <v>10109</v>
      </c>
      <c r="I3194" s="110">
        <v>0</v>
      </c>
      <c r="J3194" s="110">
        <v>0</v>
      </c>
      <c r="K3194" s="110">
        <v>0</v>
      </c>
      <c r="L3194" s="110">
        <v>0</v>
      </c>
      <c r="M3194" s="110">
        <v>0</v>
      </c>
      <c r="N3194" s="110">
        <v>0</v>
      </c>
    </row>
    <row r="3195" spans="1:14" x14ac:dyDescent="0.25">
      <c r="A3195">
        <v>470124</v>
      </c>
      <c r="B3195" t="s">
        <v>5539</v>
      </c>
      <c r="C3195">
        <v>34</v>
      </c>
      <c r="D3195" t="s">
        <v>5572</v>
      </c>
      <c r="E3195" t="s">
        <v>10110</v>
      </c>
      <c r="F3195" t="s">
        <v>10111</v>
      </c>
      <c r="G3195" t="s">
        <v>84</v>
      </c>
      <c r="H3195" t="s">
        <v>10112</v>
      </c>
      <c r="I3195" s="110">
        <v>0</v>
      </c>
      <c r="J3195" s="110">
        <v>0</v>
      </c>
      <c r="K3195" s="110">
        <v>0</v>
      </c>
      <c r="L3195" s="110">
        <v>0</v>
      </c>
      <c r="M3195" s="110">
        <v>0</v>
      </c>
      <c r="N3195" s="110">
        <v>0</v>
      </c>
    </row>
    <row r="3196" spans="1:14" x14ac:dyDescent="0.25">
      <c r="A3196">
        <v>470126</v>
      </c>
      <c r="B3196" t="s">
        <v>5539</v>
      </c>
      <c r="C3196">
        <v>34</v>
      </c>
      <c r="D3196" t="s">
        <v>501</v>
      </c>
      <c r="E3196" t="s">
        <v>4594</v>
      </c>
      <c r="F3196" t="s">
        <v>4595</v>
      </c>
      <c r="G3196" t="s">
        <v>84</v>
      </c>
      <c r="H3196" t="s">
        <v>457</v>
      </c>
      <c r="I3196" s="110">
        <v>300</v>
      </c>
      <c r="J3196" s="110">
        <v>120.41</v>
      </c>
      <c r="K3196" s="110">
        <v>135</v>
      </c>
      <c r="L3196" s="110">
        <v>0</v>
      </c>
      <c r="M3196" s="110">
        <v>0</v>
      </c>
      <c r="N3196" s="110">
        <v>222</v>
      </c>
    </row>
    <row r="3197" spans="1:14" x14ac:dyDescent="0.25">
      <c r="A3197">
        <v>470127</v>
      </c>
      <c r="B3197" t="s">
        <v>5539</v>
      </c>
      <c r="C3197">
        <v>34</v>
      </c>
      <c r="D3197" t="s">
        <v>1450</v>
      </c>
      <c r="E3197" t="s">
        <v>4596</v>
      </c>
      <c r="F3197" t="s">
        <v>4595</v>
      </c>
      <c r="G3197" t="s">
        <v>84</v>
      </c>
      <c r="H3197" t="s">
        <v>10113</v>
      </c>
      <c r="I3197" s="110">
        <v>0</v>
      </c>
      <c r="J3197" s="110">
        <v>0</v>
      </c>
      <c r="K3197" s="110">
        <v>120</v>
      </c>
      <c r="L3197" s="110">
        <v>0</v>
      </c>
      <c r="M3197" s="110">
        <v>0</v>
      </c>
      <c r="N3197" s="110">
        <v>0</v>
      </c>
    </row>
    <row r="3198" spans="1:14" x14ac:dyDescent="0.25">
      <c r="A3198">
        <v>470128</v>
      </c>
      <c r="B3198" t="s">
        <v>5539</v>
      </c>
      <c r="C3198">
        <v>34</v>
      </c>
      <c r="D3198" t="s">
        <v>10114</v>
      </c>
      <c r="E3198" t="s">
        <v>10115</v>
      </c>
      <c r="F3198" t="s">
        <v>4595</v>
      </c>
      <c r="G3198" t="s">
        <v>84</v>
      </c>
      <c r="H3198" t="s">
        <v>10116</v>
      </c>
      <c r="I3198" s="110">
        <v>0</v>
      </c>
      <c r="J3198" s="110">
        <v>0</v>
      </c>
      <c r="K3198" s="110">
        <v>0</v>
      </c>
      <c r="L3198" s="110">
        <v>0</v>
      </c>
      <c r="M3198" s="110">
        <v>0</v>
      </c>
      <c r="N3198" s="110">
        <v>0</v>
      </c>
    </row>
    <row r="3199" spans="1:14" x14ac:dyDescent="0.25">
      <c r="A3199">
        <v>470129</v>
      </c>
      <c r="B3199" t="s">
        <v>5539</v>
      </c>
      <c r="C3199">
        <v>134</v>
      </c>
      <c r="D3199" t="s">
        <v>4597</v>
      </c>
      <c r="E3199" t="s">
        <v>4598</v>
      </c>
      <c r="F3199" t="s">
        <v>4599</v>
      </c>
      <c r="G3199" t="s">
        <v>84</v>
      </c>
      <c r="H3199" t="s">
        <v>4600</v>
      </c>
      <c r="I3199" s="110">
        <v>2168</v>
      </c>
      <c r="J3199" s="110">
        <v>0</v>
      </c>
      <c r="K3199" s="110">
        <v>140</v>
      </c>
      <c r="L3199" s="110">
        <v>20</v>
      </c>
      <c r="M3199" s="110">
        <v>0</v>
      </c>
      <c r="N3199" s="110">
        <v>45</v>
      </c>
    </row>
    <row r="3200" spans="1:14" x14ac:dyDescent="0.25">
      <c r="A3200">
        <v>470131</v>
      </c>
      <c r="B3200" t="s">
        <v>5539</v>
      </c>
      <c r="C3200">
        <v>134</v>
      </c>
      <c r="D3200" t="s">
        <v>1062</v>
      </c>
      <c r="E3200" t="s">
        <v>4601</v>
      </c>
      <c r="F3200" t="s">
        <v>4602</v>
      </c>
      <c r="G3200" t="s">
        <v>84</v>
      </c>
      <c r="H3200" t="s">
        <v>4603</v>
      </c>
      <c r="I3200" s="110">
        <v>18400</v>
      </c>
      <c r="J3200" s="110">
        <v>0</v>
      </c>
      <c r="K3200" s="110">
        <v>2371.6999999999998</v>
      </c>
      <c r="L3200" s="110">
        <v>30</v>
      </c>
      <c r="M3200" s="110">
        <v>1930</v>
      </c>
      <c r="N3200" s="110">
        <v>3989</v>
      </c>
    </row>
    <row r="3201" spans="1:14" x14ac:dyDescent="0.25">
      <c r="A3201">
        <v>470132</v>
      </c>
      <c r="B3201" t="s">
        <v>5539</v>
      </c>
      <c r="C3201">
        <v>134</v>
      </c>
      <c r="D3201" t="s">
        <v>517</v>
      </c>
      <c r="E3201" t="s">
        <v>4604</v>
      </c>
      <c r="F3201" t="s">
        <v>3344</v>
      </c>
      <c r="G3201" t="s">
        <v>84</v>
      </c>
      <c r="H3201" t="s">
        <v>4605</v>
      </c>
      <c r="I3201" s="110">
        <v>400</v>
      </c>
      <c r="J3201" s="110">
        <v>0</v>
      </c>
      <c r="K3201" s="110">
        <v>400</v>
      </c>
      <c r="L3201" s="110">
        <v>0</v>
      </c>
      <c r="M3201" s="110">
        <v>200</v>
      </c>
      <c r="N3201" s="110">
        <v>400</v>
      </c>
    </row>
    <row r="3202" spans="1:14" x14ac:dyDescent="0.25">
      <c r="A3202">
        <v>470134</v>
      </c>
      <c r="B3202" t="s">
        <v>5539</v>
      </c>
      <c r="C3202">
        <v>34</v>
      </c>
      <c r="D3202" t="s">
        <v>501</v>
      </c>
      <c r="E3202" t="s">
        <v>4606</v>
      </c>
      <c r="F3202" t="s">
        <v>4607</v>
      </c>
      <c r="G3202" t="s">
        <v>84</v>
      </c>
      <c r="H3202" t="s">
        <v>387</v>
      </c>
      <c r="I3202" s="110">
        <v>2822.63</v>
      </c>
      <c r="J3202" s="110">
        <v>71.489999999999995</v>
      </c>
      <c r="K3202" s="110">
        <v>0</v>
      </c>
      <c r="L3202" s="110">
        <v>122</v>
      </c>
      <c r="M3202" s="110">
        <v>0</v>
      </c>
      <c r="N3202" s="110">
        <v>95</v>
      </c>
    </row>
    <row r="3203" spans="1:14" x14ac:dyDescent="0.25">
      <c r="A3203">
        <v>470135</v>
      </c>
      <c r="B3203" t="s">
        <v>5539</v>
      </c>
      <c r="C3203">
        <v>34</v>
      </c>
      <c r="D3203" t="s">
        <v>6961</v>
      </c>
      <c r="E3203" t="s">
        <v>1095</v>
      </c>
      <c r="F3203" t="s">
        <v>6962</v>
      </c>
      <c r="G3203" t="s">
        <v>84</v>
      </c>
      <c r="H3203" t="s">
        <v>10117</v>
      </c>
      <c r="I3203" s="110">
        <v>0</v>
      </c>
      <c r="J3203" s="110">
        <v>0</v>
      </c>
      <c r="K3203" s="110">
        <v>0</v>
      </c>
      <c r="L3203" s="110">
        <v>0</v>
      </c>
      <c r="M3203" s="110">
        <v>0</v>
      </c>
      <c r="N3203" s="110">
        <v>0</v>
      </c>
    </row>
    <row r="3204" spans="1:14" x14ac:dyDescent="0.25">
      <c r="A3204">
        <v>470137</v>
      </c>
      <c r="B3204" t="s">
        <v>5539</v>
      </c>
      <c r="C3204">
        <v>34</v>
      </c>
      <c r="D3204" t="s">
        <v>10118</v>
      </c>
      <c r="E3204" t="s">
        <v>10119</v>
      </c>
      <c r="F3204" t="s">
        <v>10120</v>
      </c>
      <c r="G3204" t="s">
        <v>84</v>
      </c>
      <c r="H3204" t="s">
        <v>10121</v>
      </c>
      <c r="I3204" s="110">
        <v>0</v>
      </c>
      <c r="J3204" s="110">
        <v>0</v>
      </c>
      <c r="K3204" s="110">
        <v>0</v>
      </c>
      <c r="L3204" s="110">
        <v>0</v>
      </c>
      <c r="M3204" s="110">
        <v>0</v>
      </c>
      <c r="N3204" s="110">
        <v>0</v>
      </c>
    </row>
    <row r="3205" spans="1:14" x14ac:dyDescent="0.25">
      <c r="A3205">
        <v>470138</v>
      </c>
      <c r="B3205" t="s">
        <v>5539</v>
      </c>
      <c r="C3205">
        <v>34</v>
      </c>
      <c r="D3205" t="s">
        <v>501</v>
      </c>
      <c r="E3205" t="s">
        <v>4608</v>
      </c>
      <c r="F3205" t="s">
        <v>4609</v>
      </c>
      <c r="G3205" t="s">
        <v>84</v>
      </c>
      <c r="H3205" t="s">
        <v>4610</v>
      </c>
      <c r="I3205" s="110">
        <v>1300</v>
      </c>
      <c r="J3205" s="110">
        <v>0</v>
      </c>
      <c r="K3205" s="110">
        <v>100</v>
      </c>
      <c r="L3205" s="110">
        <v>0</v>
      </c>
      <c r="M3205" s="110">
        <v>30</v>
      </c>
      <c r="N3205" s="110">
        <v>180.5</v>
      </c>
    </row>
    <row r="3206" spans="1:14" x14ac:dyDescent="0.25">
      <c r="A3206">
        <v>470139</v>
      </c>
      <c r="B3206" t="s">
        <v>5539</v>
      </c>
      <c r="C3206">
        <v>34</v>
      </c>
      <c r="D3206" t="s">
        <v>1431</v>
      </c>
      <c r="E3206" t="s">
        <v>4611</v>
      </c>
      <c r="F3206" t="s">
        <v>4612</v>
      </c>
      <c r="G3206" t="s">
        <v>84</v>
      </c>
      <c r="H3206" t="s">
        <v>4613</v>
      </c>
      <c r="I3206" s="110">
        <v>6366.65</v>
      </c>
      <c r="J3206" s="110">
        <v>73.5</v>
      </c>
      <c r="K3206" s="110">
        <v>959</v>
      </c>
      <c r="L3206" s="110">
        <v>0</v>
      </c>
      <c r="M3206" s="110">
        <v>50</v>
      </c>
      <c r="N3206" s="110">
        <v>0</v>
      </c>
    </row>
    <row r="3207" spans="1:14" x14ac:dyDescent="0.25">
      <c r="A3207">
        <v>440590</v>
      </c>
      <c r="B3207" t="s">
        <v>5536</v>
      </c>
      <c r="C3207">
        <v>30</v>
      </c>
      <c r="D3207" t="s">
        <v>10122</v>
      </c>
      <c r="E3207" t="s">
        <v>10123</v>
      </c>
      <c r="F3207" t="s">
        <v>3862</v>
      </c>
      <c r="G3207" t="s">
        <v>5680</v>
      </c>
      <c r="H3207" t="s">
        <v>10124</v>
      </c>
      <c r="I3207" s="110">
        <v>0</v>
      </c>
      <c r="J3207" s="110">
        <v>0</v>
      </c>
      <c r="K3207" s="110">
        <v>0</v>
      </c>
      <c r="L3207" s="110">
        <v>0</v>
      </c>
      <c r="M3207" s="110">
        <v>0</v>
      </c>
      <c r="N3207" s="110">
        <v>0</v>
      </c>
    </row>
    <row r="3208" spans="1:14" x14ac:dyDescent="0.25">
      <c r="A3208">
        <v>470141</v>
      </c>
      <c r="B3208" t="s">
        <v>5539</v>
      </c>
      <c r="C3208">
        <v>34</v>
      </c>
      <c r="D3208" t="s">
        <v>4614</v>
      </c>
      <c r="E3208" t="s">
        <v>4615</v>
      </c>
      <c r="F3208" t="s">
        <v>4616</v>
      </c>
      <c r="G3208" t="s">
        <v>84</v>
      </c>
      <c r="H3208" t="s">
        <v>455</v>
      </c>
      <c r="I3208" s="110">
        <v>150</v>
      </c>
      <c r="J3208" s="110">
        <v>0</v>
      </c>
      <c r="K3208" s="110">
        <v>0</v>
      </c>
      <c r="L3208" s="110">
        <v>10</v>
      </c>
      <c r="M3208" s="110">
        <v>0</v>
      </c>
      <c r="N3208" s="110">
        <v>0</v>
      </c>
    </row>
    <row r="3209" spans="1:14" x14ac:dyDescent="0.25">
      <c r="A3209">
        <v>470142</v>
      </c>
      <c r="B3209" t="s">
        <v>5539</v>
      </c>
      <c r="C3209">
        <v>34</v>
      </c>
      <c r="D3209" t="s">
        <v>501</v>
      </c>
      <c r="E3209" t="s">
        <v>10125</v>
      </c>
      <c r="F3209" t="s">
        <v>10126</v>
      </c>
      <c r="G3209" t="s">
        <v>84</v>
      </c>
      <c r="H3209" t="s">
        <v>10127</v>
      </c>
      <c r="I3209" s="110">
        <v>0</v>
      </c>
      <c r="J3209" s="110">
        <v>0</v>
      </c>
      <c r="K3209" s="110">
        <v>0</v>
      </c>
      <c r="L3209" s="110">
        <v>0</v>
      </c>
      <c r="M3209" s="110">
        <v>0</v>
      </c>
      <c r="N3209" s="110">
        <v>0</v>
      </c>
    </row>
    <row r="3210" spans="1:14" x14ac:dyDescent="0.25">
      <c r="A3210">
        <v>440596</v>
      </c>
      <c r="B3210" t="s">
        <v>5536</v>
      </c>
      <c r="C3210">
        <v>30</v>
      </c>
      <c r="D3210" t="s">
        <v>10128</v>
      </c>
      <c r="E3210" t="s">
        <v>10129</v>
      </c>
      <c r="F3210" t="s">
        <v>3827</v>
      </c>
      <c r="G3210" t="s">
        <v>5680</v>
      </c>
      <c r="H3210" t="s">
        <v>10130</v>
      </c>
      <c r="I3210" s="110">
        <v>0</v>
      </c>
      <c r="J3210" s="110">
        <v>0</v>
      </c>
      <c r="K3210" s="110">
        <v>0</v>
      </c>
      <c r="L3210" s="110">
        <v>0</v>
      </c>
      <c r="M3210" s="110">
        <v>0</v>
      </c>
      <c r="N3210" s="110">
        <v>0</v>
      </c>
    </row>
    <row r="3211" spans="1:14" x14ac:dyDescent="0.25">
      <c r="A3211">
        <v>470147</v>
      </c>
      <c r="B3211" t="s">
        <v>5539</v>
      </c>
      <c r="C3211">
        <v>34</v>
      </c>
      <c r="D3211" t="s">
        <v>501</v>
      </c>
      <c r="E3211" t="s">
        <v>4617</v>
      </c>
      <c r="F3211" t="s">
        <v>4618</v>
      </c>
      <c r="G3211" t="s">
        <v>84</v>
      </c>
      <c r="H3211" t="s">
        <v>4619</v>
      </c>
      <c r="I3211" s="110">
        <v>0</v>
      </c>
      <c r="J3211" s="110">
        <v>0</v>
      </c>
      <c r="K3211" s="110">
        <v>120</v>
      </c>
      <c r="L3211" s="110">
        <v>140</v>
      </c>
      <c r="M3211" s="110">
        <v>120</v>
      </c>
      <c r="N3211" s="110">
        <v>110</v>
      </c>
    </row>
    <row r="3212" spans="1:14" x14ac:dyDescent="0.25">
      <c r="A3212">
        <v>470148</v>
      </c>
      <c r="B3212" t="s">
        <v>5539</v>
      </c>
      <c r="C3212">
        <v>134</v>
      </c>
      <c r="D3212" t="s">
        <v>4620</v>
      </c>
      <c r="E3212" t="s">
        <v>4621</v>
      </c>
      <c r="F3212" t="s">
        <v>1176</v>
      </c>
      <c r="G3212" t="s">
        <v>84</v>
      </c>
      <c r="H3212" t="s">
        <v>4622</v>
      </c>
      <c r="I3212" s="110">
        <v>250</v>
      </c>
      <c r="J3212" s="110">
        <v>0</v>
      </c>
      <c r="K3212" s="110">
        <v>1247</v>
      </c>
      <c r="L3212" s="110">
        <v>381</v>
      </c>
      <c r="M3212" s="110">
        <v>0</v>
      </c>
      <c r="N3212" s="110">
        <v>15</v>
      </c>
    </row>
    <row r="3213" spans="1:14" x14ac:dyDescent="0.25">
      <c r="A3213">
        <v>470149</v>
      </c>
      <c r="B3213" t="s">
        <v>5539</v>
      </c>
      <c r="C3213">
        <v>134</v>
      </c>
      <c r="D3213" t="s">
        <v>990</v>
      </c>
      <c r="E3213" t="s">
        <v>4623</v>
      </c>
      <c r="F3213" t="s">
        <v>1176</v>
      </c>
      <c r="G3213" t="s">
        <v>84</v>
      </c>
      <c r="H3213" t="s">
        <v>4624</v>
      </c>
      <c r="I3213" s="110">
        <v>100</v>
      </c>
      <c r="J3213" s="110">
        <v>628.74</v>
      </c>
      <c r="K3213" s="110">
        <v>363</v>
      </c>
      <c r="L3213" s="110">
        <v>167</v>
      </c>
      <c r="M3213" s="110">
        <v>10</v>
      </c>
      <c r="N3213" s="110">
        <v>0</v>
      </c>
    </row>
    <row r="3214" spans="1:14" x14ac:dyDescent="0.25">
      <c r="A3214">
        <v>470150</v>
      </c>
      <c r="B3214" t="s">
        <v>5539</v>
      </c>
      <c r="C3214">
        <v>134</v>
      </c>
      <c r="D3214" t="s">
        <v>4625</v>
      </c>
      <c r="E3214" t="s">
        <v>4626</v>
      </c>
      <c r="F3214" t="s">
        <v>4627</v>
      </c>
      <c r="G3214" t="s">
        <v>84</v>
      </c>
      <c r="H3214" t="s">
        <v>4628</v>
      </c>
      <c r="I3214" s="110">
        <v>21000</v>
      </c>
      <c r="J3214" s="110">
        <v>41.29</v>
      </c>
      <c r="K3214" s="110">
        <v>3552</v>
      </c>
      <c r="L3214" s="110">
        <v>1339</v>
      </c>
      <c r="M3214" s="110">
        <v>0</v>
      </c>
      <c r="N3214" s="110">
        <v>1521</v>
      </c>
    </row>
    <row r="3215" spans="1:14" x14ac:dyDescent="0.25">
      <c r="A3215">
        <v>470151</v>
      </c>
      <c r="B3215" t="s">
        <v>5539</v>
      </c>
      <c r="C3215">
        <v>34</v>
      </c>
      <c r="D3215" t="s">
        <v>4629</v>
      </c>
      <c r="E3215" t="s">
        <v>4630</v>
      </c>
      <c r="F3215" t="s">
        <v>1176</v>
      </c>
      <c r="G3215" t="s">
        <v>84</v>
      </c>
      <c r="H3215" t="s">
        <v>4631</v>
      </c>
      <c r="I3215" s="110">
        <v>0</v>
      </c>
      <c r="J3215" s="110">
        <v>0</v>
      </c>
      <c r="K3215" s="110">
        <v>656</v>
      </c>
      <c r="L3215" s="110">
        <v>145</v>
      </c>
      <c r="M3215" s="110">
        <v>0</v>
      </c>
      <c r="N3215" s="110">
        <v>0</v>
      </c>
    </row>
    <row r="3216" spans="1:14" x14ac:dyDescent="0.25">
      <c r="A3216">
        <v>470155</v>
      </c>
      <c r="B3216" t="s">
        <v>5539</v>
      </c>
      <c r="C3216">
        <v>134</v>
      </c>
      <c r="D3216" t="s">
        <v>4632</v>
      </c>
      <c r="E3216" t="s">
        <v>4633</v>
      </c>
      <c r="F3216" t="s">
        <v>1176</v>
      </c>
      <c r="G3216" t="s">
        <v>84</v>
      </c>
      <c r="H3216" t="s">
        <v>4634</v>
      </c>
      <c r="I3216" s="110">
        <v>2000</v>
      </c>
      <c r="J3216" s="110">
        <v>0</v>
      </c>
      <c r="K3216" s="110">
        <v>608.5</v>
      </c>
      <c r="L3216" s="110">
        <v>0</v>
      </c>
      <c r="M3216" s="110">
        <v>0</v>
      </c>
      <c r="N3216" s="110">
        <v>250</v>
      </c>
    </row>
    <row r="3217" spans="1:14" x14ac:dyDescent="0.25">
      <c r="A3217">
        <v>470157</v>
      </c>
      <c r="B3217" t="s">
        <v>5539</v>
      </c>
      <c r="C3217">
        <v>34</v>
      </c>
      <c r="D3217" t="s">
        <v>4635</v>
      </c>
      <c r="E3217" t="s">
        <v>4636</v>
      </c>
      <c r="F3217" t="s">
        <v>4637</v>
      </c>
      <c r="G3217" t="s">
        <v>84</v>
      </c>
      <c r="H3217" t="s">
        <v>4638</v>
      </c>
      <c r="I3217" s="110">
        <v>1000</v>
      </c>
      <c r="J3217" s="110">
        <v>0</v>
      </c>
      <c r="K3217" s="110">
        <v>0</v>
      </c>
      <c r="L3217" s="110">
        <v>0</v>
      </c>
      <c r="M3217" s="110">
        <v>0</v>
      </c>
      <c r="N3217" s="110">
        <v>0</v>
      </c>
    </row>
    <row r="3218" spans="1:14" x14ac:dyDescent="0.25">
      <c r="A3218">
        <v>470158</v>
      </c>
      <c r="B3218" t="s">
        <v>5539</v>
      </c>
      <c r="C3218">
        <v>34</v>
      </c>
      <c r="D3218" t="s">
        <v>990</v>
      </c>
      <c r="E3218" t="s">
        <v>4639</v>
      </c>
      <c r="F3218" t="s">
        <v>4637</v>
      </c>
      <c r="G3218" t="s">
        <v>84</v>
      </c>
      <c r="H3218" t="s">
        <v>366</v>
      </c>
      <c r="I3218" s="110">
        <v>0</v>
      </c>
      <c r="J3218" s="110">
        <v>0</v>
      </c>
      <c r="K3218" s="110">
        <v>196</v>
      </c>
      <c r="L3218" s="110">
        <v>313</v>
      </c>
      <c r="M3218" s="110">
        <v>110</v>
      </c>
      <c r="N3218" s="110">
        <v>250</v>
      </c>
    </row>
    <row r="3219" spans="1:14" x14ac:dyDescent="0.25">
      <c r="A3219">
        <v>470159</v>
      </c>
      <c r="B3219" t="s">
        <v>5539</v>
      </c>
      <c r="C3219">
        <v>34</v>
      </c>
      <c r="D3219" t="s">
        <v>501</v>
      </c>
      <c r="E3219" t="s">
        <v>10131</v>
      </c>
      <c r="F3219" t="s">
        <v>4637</v>
      </c>
      <c r="G3219" t="s">
        <v>84</v>
      </c>
      <c r="H3219" t="s">
        <v>10132</v>
      </c>
      <c r="I3219" s="110">
        <v>0</v>
      </c>
      <c r="J3219" s="110">
        <v>388</v>
      </c>
      <c r="K3219" s="110">
        <v>0</v>
      </c>
      <c r="L3219" s="110">
        <v>0</v>
      </c>
      <c r="M3219" s="110">
        <v>0</v>
      </c>
      <c r="N3219" s="110">
        <v>0</v>
      </c>
    </row>
    <row r="3220" spans="1:14" x14ac:dyDescent="0.25">
      <c r="A3220">
        <v>470160</v>
      </c>
      <c r="B3220" t="s">
        <v>5539</v>
      </c>
      <c r="C3220">
        <v>134</v>
      </c>
      <c r="D3220" t="s">
        <v>4640</v>
      </c>
      <c r="E3220" t="s">
        <v>4641</v>
      </c>
      <c r="F3220" t="s">
        <v>4637</v>
      </c>
      <c r="G3220" t="s">
        <v>84</v>
      </c>
      <c r="H3220" t="s">
        <v>4642</v>
      </c>
      <c r="I3220" s="110">
        <v>900</v>
      </c>
      <c r="J3220" s="110">
        <v>0</v>
      </c>
      <c r="K3220" s="110">
        <v>2933.89</v>
      </c>
      <c r="L3220" s="110">
        <v>0</v>
      </c>
      <c r="M3220" s="110">
        <v>0</v>
      </c>
      <c r="N3220" s="110">
        <v>0</v>
      </c>
    </row>
    <row r="3221" spans="1:14" x14ac:dyDescent="0.25">
      <c r="A3221">
        <v>470161</v>
      </c>
      <c r="B3221" t="s">
        <v>5539</v>
      </c>
      <c r="C3221">
        <v>234</v>
      </c>
      <c r="D3221" t="s">
        <v>3092</v>
      </c>
      <c r="E3221" t="s">
        <v>10133</v>
      </c>
      <c r="F3221" t="s">
        <v>4637</v>
      </c>
      <c r="G3221" t="s">
        <v>84</v>
      </c>
      <c r="H3221" t="s">
        <v>10134</v>
      </c>
      <c r="I3221" s="110">
        <v>0</v>
      </c>
      <c r="J3221" s="110">
        <v>0</v>
      </c>
      <c r="K3221" s="110">
        <v>0</v>
      </c>
      <c r="L3221" s="110">
        <v>0</v>
      </c>
      <c r="M3221" s="110">
        <v>0</v>
      </c>
      <c r="N3221" s="110">
        <v>0</v>
      </c>
    </row>
    <row r="3222" spans="1:14" x14ac:dyDescent="0.25">
      <c r="A3222">
        <v>470162</v>
      </c>
      <c r="B3222" t="s">
        <v>5539</v>
      </c>
      <c r="C3222">
        <v>34</v>
      </c>
      <c r="D3222" t="s">
        <v>4643</v>
      </c>
      <c r="E3222" t="s">
        <v>4644</v>
      </c>
      <c r="F3222" t="s">
        <v>4637</v>
      </c>
      <c r="G3222" t="s">
        <v>84</v>
      </c>
      <c r="H3222" t="s">
        <v>4645</v>
      </c>
      <c r="I3222" s="110">
        <v>6550</v>
      </c>
      <c r="J3222" s="110">
        <v>0</v>
      </c>
      <c r="K3222" s="110">
        <v>0</v>
      </c>
      <c r="L3222" s="110">
        <v>0</v>
      </c>
      <c r="M3222" s="110">
        <v>0</v>
      </c>
      <c r="N3222" s="110">
        <v>0</v>
      </c>
    </row>
    <row r="3223" spans="1:14" x14ac:dyDescent="0.25">
      <c r="A3223">
        <v>470163</v>
      </c>
      <c r="B3223" t="s">
        <v>5539</v>
      </c>
      <c r="C3223">
        <v>34</v>
      </c>
      <c r="D3223" t="s">
        <v>10135</v>
      </c>
      <c r="E3223" t="s">
        <v>7549</v>
      </c>
      <c r="F3223" t="s">
        <v>10136</v>
      </c>
      <c r="G3223" t="s">
        <v>84</v>
      </c>
      <c r="H3223" t="s">
        <v>10137</v>
      </c>
      <c r="I3223" s="110">
        <v>0</v>
      </c>
      <c r="J3223" s="110">
        <v>0</v>
      </c>
      <c r="K3223" s="110">
        <v>0</v>
      </c>
      <c r="L3223" s="110">
        <v>0</v>
      </c>
      <c r="M3223" s="110">
        <v>0</v>
      </c>
      <c r="N3223" s="110">
        <v>0</v>
      </c>
    </row>
    <row r="3224" spans="1:14" x14ac:dyDescent="0.25">
      <c r="A3224">
        <v>470164</v>
      </c>
      <c r="B3224" t="s">
        <v>5539</v>
      </c>
      <c r="C3224">
        <v>134</v>
      </c>
      <c r="D3224" t="s">
        <v>4646</v>
      </c>
      <c r="E3224" t="s">
        <v>4647</v>
      </c>
      <c r="F3224" t="s">
        <v>4648</v>
      </c>
      <c r="G3224" t="s">
        <v>84</v>
      </c>
      <c r="H3224" t="s">
        <v>4649</v>
      </c>
      <c r="I3224" s="110">
        <v>5053</v>
      </c>
      <c r="J3224" s="110">
        <v>0</v>
      </c>
      <c r="K3224" s="110">
        <v>148</v>
      </c>
      <c r="L3224" s="110">
        <v>115</v>
      </c>
      <c r="M3224" s="110">
        <v>0</v>
      </c>
      <c r="N3224" s="110">
        <v>0</v>
      </c>
    </row>
    <row r="3225" spans="1:14" x14ac:dyDescent="0.25">
      <c r="A3225">
        <v>470165</v>
      </c>
      <c r="B3225" t="s">
        <v>5539</v>
      </c>
      <c r="C3225">
        <v>34</v>
      </c>
      <c r="D3225" t="s">
        <v>4650</v>
      </c>
      <c r="E3225" t="s">
        <v>4651</v>
      </c>
      <c r="F3225" t="s">
        <v>2485</v>
      </c>
      <c r="G3225" t="s">
        <v>84</v>
      </c>
      <c r="H3225" t="s">
        <v>4652</v>
      </c>
      <c r="I3225" s="110">
        <v>200</v>
      </c>
      <c r="J3225" s="110">
        <v>0</v>
      </c>
      <c r="K3225" s="110">
        <v>0</v>
      </c>
      <c r="L3225" s="110">
        <v>0</v>
      </c>
      <c r="M3225" s="110">
        <v>0</v>
      </c>
      <c r="N3225" s="110">
        <v>720</v>
      </c>
    </row>
    <row r="3226" spans="1:14" x14ac:dyDescent="0.25">
      <c r="A3226">
        <v>470166</v>
      </c>
      <c r="B3226" t="s">
        <v>5539</v>
      </c>
      <c r="C3226">
        <v>34</v>
      </c>
      <c r="D3226" t="s">
        <v>4653</v>
      </c>
      <c r="E3226" t="s">
        <v>4654</v>
      </c>
      <c r="F3226" t="s">
        <v>4655</v>
      </c>
      <c r="G3226" t="s">
        <v>84</v>
      </c>
      <c r="H3226" t="s">
        <v>10138</v>
      </c>
      <c r="I3226" s="110">
        <v>0</v>
      </c>
      <c r="J3226" s="110">
        <v>0</v>
      </c>
      <c r="K3226" s="110">
        <v>227</v>
      </c>
      <c r="L3226" s="110">
        <v>402</v>
      </c>
      <c r="M3226" s="110">
        <v>0</v>
      </c>
      <c r="N3226" s="110">
        <v>0</v>
      </c>
    </row>
    <row r="3227" spans="1:14" x14ac:dyDescent="0.25">
      <c r="A3227">
        <v>470167</v>
      </c>
      <c r="B3227" t="s">
        <v>5539</v>
      </c>
      <c r="C3227">
        <v>34</v>
      </c>
      <c r="D3227" t="s">
        <v>6762</v>
      </c>
      <c r="E3227" t="s">
        <v>10139</v>
      </c>
      <c r="F3227" t="s">
        <v>10140</v>
      </c>
      <c r="G3227" t="s">
        <v>84</v>
      </c>
      <c r="H3227" t="s">
        <v>10141</v>
      </c>
      <c r="I3227" s="110">
        <v>0</v>
      </c>
      <c r="J3227" s="110">
        <v>0</v>
      </c>
      <c r="K3227" s="110">
        <v>0</v>
      </c>
      <c r="L3227" s="110">
        <v>0</v>
      </c>
      <c r="M3227" s="110">
        <v>0</v>
      </c>
      <c r="N3227" s="110">
        <v>0</v>
      </c>
    </row>
    <row r="3228" spans="1:14" x14ac:dyDescent="0.25">
      <c r="A3228">
        <v>470168</v>
      </c>
      <c r="B3228" t="s">
        <v>5539</v>
      </c>
      <c r="C3228">
        <v>34</v>
      </c>
      <c r="D3228" t="s">
        <v>501</v>
      </c>
      <c r="E3228" t="s">
        <v>4656</v>
      </c>
      <c r="F3228" t="s">
        <v>3249</v>
      </c>
      <c r="G3228" t="s">
        <v>84</v>
      </c>
      <c r="H3228" t="s">
        <v>4657</v>
      </c>
      <c r="I3228" s="110">
        <v>1890</v>
      </c>
      <c r="J3228" s="110">
        <v>80.88</v>
      </c>
      <c r="K3228" s="110">
        <v>362</v>
      </c>
      <c r="L3228" s="110">
        <v>160</v>
      </c>
      <c r="M3228" s="110">
        <v>0</v>
      </c>
      <c r="N3228" s="110">
        <v>368.87</v>
      </c>
    </row>
    <row r="3229" spans="1:14" x14ac:dyDescent="0.25">
      <c r="A3229">
        <v>470169</v>
      </c>
      <c r="B3229" t="s">
        <v>5539</v>
      </c>
      <c r="C3229">
        <v>34</v>
      </c>
      <c r="D3229" t="s">
        <v>4658</v>
      </c>
      <c r="E3229" t="s">
        <v>4659</v>
      </c>
      <c r="F3229" t="s">
        <v>3249</v>
      </c>
      <c r="G3229" t="s">
        <v>84</v>
      </c>
      <c r="H3229" t="s">
        <v>4660</v>
      </c>
      <c r="I3229" s="110">
        <v>369</v>
      </c>
      <c r="J3229" s="110">
        <v>100</v>
      </c>
      <c r="K3229" s="110">
        <v>430</v>
      </c>
      <c r="L3229" s="110">
        <v>160</v>
      </c>
      <c r="M3229" s="110">
        <v>0</v>
      </c>
      <c r="N3229" s="110">
        <v>527</v>
      </c>
    </row>
    <row r="3230" spans="1:14" x14ac:dyDescent="0.25">
      <c r="A3230">
        <v>470171</v>
      </c>
      <c r="B3230" t="s">
        <v>5539</v>
      </c>
      <c r="C3230">
        <v>34</v>
      </c>
      <c r="D3230" t="s">
        <v>4845</v>
      </c>
      <c r="E3230" t="s">
        <v>10142</v>
      </c>
      <c r="F3230" t="s">
        <v>10143</v>
      </c>
      <c r="G3230" t="s">
        <v>84</v>
      </c>
      <c r="H3230" t="s">
        <v>10144</v>
      </c>
      <c r="I3230" s="110">
        <v>0</v>
      </c>
      <c r="J3230" s="110">
        <v>0</v>
      </c>
      <c r="K3230" s="110">
        <v>0</v>
      </c>
      <c r="L3230" s="110">
        <v>0</v>
      </c>
      <c r="M3230" s="110">
        <v>0</v>
      </c>
      <c r="N3230" s="110">
        <v>0</v>
      </c>
    </row>
    <row r="3231" spans="1:14" x14ac:dyDescent="0.25">
      <c r="A3231">
        <v>470172</v>
      </c>
      <c r="B3231" t="s">
        <v>5539</v>
      </c>
      <c r="C3231">
        <v>34</v>
      </c>
      <c r="D3231" t="s">
        <v>501</v>
      </c>
      <c r="E3231" t="s">
        <v>10145</v>
      </c>
      <c r="F3231" t="s">
        <v>4392</v>
      </c>
      <c r="G3231" t="s">
        <v>84</v>
      </c>
      <c r="H3231" t="s">
        <v>10146</v>
      </c>
      <c r="I3231" s="110">
        <v>0</v>
      </c>
      <c r="J3231" s="110">
        <v>0</v>
      </c>
      <c r="K3231" s="110">
        <v>0</v>
      </c>
      <c r="L3231" s="110">
        <v>0</v>
      </c>
      <c r="M3231" s="110">
        <v>0</v>
      </c>
      <c r="N3231" s="110">
        <v>0</v>
      </c>
    </row>
    <row r="3232" spans="1:14" x14ac:dyDescent="0.25">
      <c r="A3232">
        <v>470174</v>
      </c>
      <c r="B3232" t="s">
        <v>5539</v>
      </c>
      <c r="C3232">
        <v>34</v>
      </c>
      <c r="D3232" t="s">
        <v>4661</v>
      </c>
      <c r="E3232" t="s">
        <v>4662</v>
      </c>
      <c r="F3232" t="s">
        <v>4398</v>
      </c>
      <c r="G3232" t="s">
        <v>84</v>
      </c>
      <c r="H3232" t="s">
        <v>4663</v>
      </c>
      <c r="I3232" s="110">
        <v>361</v>
      </c>
      <c r="J3232" s="110">
        <v>0</v>
      </c>
      <c r="K3232" s="110">
        <v>176</v>
      </c>
      <c r="L3232" s="110">
        <v>0</v>
      </c>
      <c r="M3232" s="110">
        <v>0</v>
      </c>
      <c r="N3232" s="110">
        <v>0</v>
      </c>
    </row>
    <row r="3233" spans="1:14" x14ac:dyDescent="0.25">
      <c r="A3233">
        <v>470177</v>
      </c>
      <c r="B3233" t="s">
        <v>5539</v>
      </c>
      <c r="C3233">
        <v>34</v>
      </c>
      <c r="D3233" t="s">
        <v>4664</v>
      </c>
      <c r="E3233" t="s">
        <v>4665</v>
      </c>
      <c r="F3233" t="s">
        <v>4666</v>
      </c>
      <c r="G3233" t="s">
        <v>84</v>
      </c>
      <c r="H3233" t="s">
        <v>492</v>
      </c>
      <c r="I3233" s="110">
        <v>10450.290000000001</v>
      </c>
      <c r="J3233" s="110">
        <v>0</v>
      </c>
      <c r="K3233" s="110">
        <v>477</v>
      </c>
      <c r="L3233" s="110">
        <v>75</v>
      </c>
      <c r="M3233" s="110">
        <v>0</v>
      </c>
      <c r="N3233" s="110">
        <v>0</v>
      </c>
    </row>
    <row r="3234" spans="1:14" x14ac:dyDescent="0.25">
      <c r="A3234">
        <v>470178</v>
      </c>
      <c r="B3234" t="s">
        <v>5539</v>
      </c>
      <c r="C3234">
        <v>34</v>
      </c>
      <c r="D3234" t="s">
        <v>10147</v>
      </c>
      <c r="E3234" t="s">
        <v>10148</v>
      </c>
      <c r="F3234" t="s">
        <v>10149</v>
      </c>
      <c r="G3234" t="s">
        <v>84</v>
      </c>
      <c r="H3234" t="s">
        <v>10150</v>
      </c>
      <c r="I3234" s="110">
        <v>4050.4</v>
      </c>
      <c r="J3234" s="110">
        <v>0</v>
      </c>
      <c r="K3234" s="110">
        <v>100</v>
      </c>
      <c r="L3234" s="110">
        <v>0</v>
      </c>
      <c r="M3234" s="110">
        <v>100</v>
      </c>
      <c r="N3234" s="110">
        <v>0</v>
      </c>
    </row>
    <row r="3235" spans="1:14" x14ac:dyDescent="0.25">
      <c r="A3235">
        <v>470179</v>
      </c>
      <c r="B3235" t="s">
        <v>5539</v>
      </c>
      <c r="C3235">
        <v>34</v>
      </c>
      <c r="D3235" t="s">
        <v>501</v>
      </c>
      <c r="E3235" t="s">
        <v>10151</v>
      </c>
      <c r="F3235" t="s">
        <v>10152</v>
      </c>
      <c r="G3235" t="s">
        <v>84</v>
      </c>
      <c r="H3235" t="s">
        <v>10153</v>
      </c>
      <c r="I3235" s="110">
        <v>0</v>
      </c>
      <c r="J3235" s="110">
        <v>0</v>
      </c>
      <c r="K3235" s="110">
        <v>0</v>
      </c>
      <c r="L3235" s="110">
        <v>0</v>
      </c>
      <c r="M3235" s="110">
        <v>0</v>
      </c>
      <c r="N3235" s="110">
        <v>0</v>
      </c>
    </row>
    <row r="3236" spans="1:14" x14ac:dyDescent="0.25">
      <c r="A3236">
        <v>440599</v>
      </c>
      <c r="B3236" t="s">
        <v>5536</v>
      </c>
      <c r="C3236">
        <v>30</v>
      </c>
      <c r="D3236" t="s">
        <v>10154</v>
      </c>
      <c r="E3236" t="s">
        <v>10155</v>
      </c>
      <c r="F3236" t="s">
        <v>3758</v>
      </c>
      <c r="G3236" t="s">
        <v>5680</v>
      </c>
      <c r="H3236" t="s">
        <v>10156</v>
      </c>
      <c r="I3236" s="110">
        <v>0</v>
      </c>
      <c r="J3236" s="110">
        <v>0</v>
      </c>
      <c r="K3236" s="110">
        <v>0</v>
      </c>
      <c r="L3236" s="110">
        <v>0</v>
      </c>
      <c r="M3236" s="110">
        <v>0</v>
      </c>
      <c r="N3236" s="110">
        <v>0</v>
      </c>
    </row>
    <row r="3237" spans="1:14" x14ac:dyDescent="0.25">
      <c r="A3237">
        <v>470181</v>
      </c>
      <c r="B3237" t="s">
        <v>5539</v>
      </c>
      <c r="C3237">
        <v>34</v>
      </c>
      <c r="D3237" t="s">
        <v>10157</v>
      </c>
      <c r="E3237" t="s">
        <v>10158</v>
      </c>
      <c r="F3237" t="s">
        <v>10159</v>
      </c>
      <c r="G3237" t="s">
        <v>84</v>
      </c>
      <c r="H3237" t="s">
        <v>10160</v>
      </c>
      <c r="I3237" s="110">
        <v>0</v>
      </c>
      <c r="J3237" s="110">
        <v>0</v>
      </c>
      <c r="K3237" s="110">
        <v>0</v>
      </c>
      <c r="L3237" s="110">
        <v>0</v>
      </c>
      <c r="M3237" s="110">
        <v>0</v>
      </c>
      <c r="N3237" s="110">
        <v>0</v>
      </c>
    </row>
    <row r="3238" spans="1:14" x14ac:dyDescent="0.25">
      <c r="A3238">
        <v>470183</v>
      </c>
      <c r="B3238" t="s">
        <v>5539</v>
      </c>
      <c r="C3238">
        <v>34</v>
      </c>
      <c r="D3238" t="s">
        <v>4667</v>
      </c>
      <c r="E3238" t="s">
        <v>4668</v>
      </c>
      <c r="F3238" t="s">
        <v>4669</v>
      </c>
      <c r="G3238" t="s">
        <v>84</v>
      </c>
      <c r="H3238" t="s">
        <v>4670</v>
      </c>
      <c r="I3238" s="110">
        <v>900</v>
      </c>
      <c r="J3238" s="110">
        <v>0</v>
      </c>
      <c r="K3238" s="110">
        <v>0</v>
      </c>
      <c r="L3238" s="110">
        <v>0</v>
      </c>
      <c r="M3238" s="110">
        <v>0</v>
      </c>
      <c r="N3238" s="110">
        <v>0</v>
      </c>
    </row>
    <row r="3239" spans="1:14" x14ac:dyDescent="0.25">
      <c r="A3239">
        <v>470186</v>
      </c>
      <c r="B3239" t="s">
        <v>5539</v>
      </c>
      <c r="C3239">
        <v>34</v>
      </c>
      <c r="D3239" t="s">
        <v>501</v>
      </c>
      <c r="E3239" t="s">
        <v>4671</v>
      </c>
      <c r="F3239" t="s">
        <v>4407</v>
      </c>
      <c r="G3239" t="s">
        <v>84</v>
      </c>
      <c r="H3239" t="s">
        <v>4672</v>
      </c>
      <c r="I3239" s="110">
        <v>0</v>
      </c>
      <c r="J3239" s="110">
        <v>0</v>
      </c>
      <c r="K3239" s="110">
        <v>154</v>
      </c>
      <c r="L3239" s="110">
        <v>104</v>
      </c>
      <c r="M3239" s="110">
        <v>0</v>
      </c>
      <c r="N3239" s="110">
        <v>0</v>
      </c>
    </row>
    <row r="3240" spans="1:14" x14ac:dyDescent="0.25">
      <c r="A3240">
        <v>470187</v>
      </c>
      <c r="B3240" t="s">
        <v>5539</v>
      </c>
      <c r="C3240">
        <v>34</v>
      </c>
      <c r="D3240" t="s">
        <v>4673</v>
      </c>
      <c r="E3240" t="s">
        <v>4674</v>
      </c>
      <c r="F3240" t="s">
        <v>4675</v>
      </c>
      <c r="G3240" t="s">
        <v>84</v>
      </c>
      <c r="H3240" t="s">
        <v>4676</v>
      </c>
      <c r="I3240" s="110">
        <v>5500</v>
      </c>
      <c r="J3240" s="110">
        <v>0</v>
      </c>
      <c r="K3240" s="110">
        <v>205</v>
      </c>
      <c r="L3240" s="110">
        <v>180</v>
      </c>
      <c r="M3240" s="110">
        <v>0</v>
      </c>
      <c r="N3240" s="110">
        <v>1541.25</v>
      </c>
    </row>
    <row r="3241" spans="1:14" x14ac:dyDescent="0.25">
      <c r="A3241">
        <v>470189</v>
      </c>
      <c r="B3241" t="s">
        <v>5539</v>
      </c>
      <c r="C3241">
        <v>134</v>
      </c>
      <c r="D3241" t="s">
        <v>4677</v>
      </c>
      <c r="E3241" t="s">
        <v>4678</v>
      </c>
      <c r="F3241" t="s">
        <v>4679</v>
      </c>
      <c r="G3241" t="s">
        <v>84</v>
      </c>
      <c r="H3241" t="s">
        <v>4680</v>
      </c>
      <c r="I3241" s="110">
        <v>0</v>
      </c>
      <c r="J3241" s="110">
        <v>0</v>
      </c>
      <c r="K3241" s="110">
        <v>270</v>
      </c>
      <c r="L3241" s="110">
        <v>250</v>
      </c>
      <c r="M3241" s="110">
        <v>275</v>
      </c>
      <c r="N3241" s="110">
        <v>305</v>
      </c>
    </row>
    <row r="3242" spans="1:14" x14ac:dyDescent="0.25">
      <c r="A3242">
        <v>470190</v>
      </c>
      <c r="B3242" t="s">
        <v>5539</v>
      </c>
      <c r="C3242">
        <v>34</v>
      </c>
      <c r="D3242" t="s">
        <v>501</v>
      </c>
      <c r="E3242" t="s">
        <v>4681</v>
      </c>
      <c r="F3242" t="s">
        <v>922</v>
      </c>
      <c r="G3242" t="s">
        <v>84</v>
      </c>
      <c r="H3242" t="s">
        <v>304</v>
      </c>
      <c r="I3242" s="110">
        <v>0</v>
      </c>
      <c r="J3242" s="110">
        <v>0</v>
      </c>
      <c r="K3242" s="110">
        <v>1305</v>
      </c>
      <c r="L3242" s="110">
        <v>1096</v>
      </c>
      <c r="M3242" s="110">
        <v>0</v>
      </c>
      <c r="N3242" s="110">
        <v>0</v>
      </c>
    </row>
    <row r="3243" spans="1:14" x14ac:dyDescent="0.25">
      <c r="A3243">
        <v>470193</v>
      </c>
      <c r="B3243" t="s">
        <v>5539</v>
      </c>
      <c r="C3243">
        <v>34</v>
      </c>
      <c r="D3243" t="s">
        <v>4768</v>
      </c>
      <c r="E3243" t="s">
        <v>10161</v>
      </c>
      <c r="F3243" t="s">
        <v>4511</v>
      </c>
      <c r="G3243" t="s">
        <v>84</v>
      </c>
      <c r="H3243" t="s">
        <v>10162</v>
      </c>
      <c r="I3243" s="110">
        <v>0</v>
      </c>
      <c r="J3243" s="110">
        <v>0</v>
      </c>
      <c r="K3243" s="110">
        <v>0</v>
      </c>
      <c r="L3243" s="110">
        <v>0</v>
      </c>
      <c r="M3243" s="110">
        <v>0</v>
      </c>
      <c r="N3243" s="110">
        <v>0</v>
      </c>
    </row>
    <row r="3244" spans="1:14" x14ac:dyDescent="0.25">
      <c r="A3244">
        <v>470194</v>
      </c>
      <c r="B3244" t="s">
        <v>5539</v>
      </c>
      <c r="C3244">
        <v>34</v>
      </c>
      <c r="D3244" t="s">
        <v>10163</v>
      </c>
      <c r="E3244" t="s">
        <v>7690</v>
      </c>
      <c r="F3244" t="s">
        <v>10164</v>
      </c>
      <c r="G3244" t="s">
        <v>84</v>
      </c>
      <c r="H3244" t="s">
        <v>10165</v>
      </c>
      <c r="I3244" s="110">
        <v>0</v>
      </c>
      <c r="J3244" s="110">
        <v>0</v>
      </c>
      <c r="K3244" s="110">
        <v>0</v>
      </c>
      <c r="L3244" s="110">
        <v>0</v>
      </c>
      <c r="M3244" s="110">
        <v>0</v>
      </c>
      <c r="N3244" s="110">
        <v>0</v>
      </c>
    </row>
    <row r="3245" spans="1:14" x14ac:dyDescent="0.25">
      <c r="A3245">
        <v>440601</v>
      </c>
      <c r="B3245" t="s">
        <v>5536</v>
      </c>
      <c r="C3245">
        <v>30</v>
      </c>
      <c r="D3245" t="s">
        <v>10166</v>
      </c>
      <c r="E3245" t="s">
        <v>5459</v>
      </c>
      <c r="F3245" t="s">
        <v>10167</v>
      </c>
      <c r="G3245" t="s">
        <v>5680</v>
      </c>
      <c r="H3245" t="s">
        <v>10168</v>
      </c>
      <c r="I3245" s="110">
        <v>0</v>
      </c>
      <c r="J3245" s="110">
        <v>0</v>
      </c>
      <c r="K3245" s="110">
        <v>0</v>
      </c>
      <c r="L3245" s="110">
        <v>0</v>
      </c>
      <c r="M3245" s="110">
        <v>0</v>
      </c>
      <c r="N3245" s="110">
        <v>0</v>
      </c>
    </row>
    <row r="3246" spans="1:14" x14ac:dyDescent="0.25">
      <c r="A3246">
        <v>470197</v>
      </c>
      <c r="B3246" t="s">
        <v>5539</v>
      </c>
      <c r="C3246">
        <v>34</v>
      </c>
      <c r="D3246" t="s">
        <v>501</v>
      </c>
      <c r="E3246" t="s">
        <v>4682</v>
      </c>
      <c r="F3246" t="s">
        <v>4683</v>
      </c>
      <c r="G3246" t="s">
        <v>84</v>
      </c>
      <c r="H3246" t="s">
        <v>4684</v>
      </c>
      <c r="I3246" s="110">
        <v>0</v>
      </c>
      <c r="J3246" s="110">
        <v>0</v>
      </c>
      <c r="K3246" s="110">
        <v>70</v>
      </c>
      <c r="L3246" s="110">
        <v>0</v>
      </c>
      <c r="M3246" s="110">
        <v>0</v>
      </c>
      <c r="N3246" s="110">
        <v>0</v>
      </c>
    </row>
    <row r="3247" spans="1:14" x14ac:dyDescent="0.25">
      <c r="A3247">
        <v>470198</v>
      </c>
      <c r="B3247" t="s">
        <v>5539</v>
      </c>
      <c r="C3247">
        <v>34</v>
      </c>
      <c r="D3247" t="s">
        <v>6056</v>
      </c>
      <c r="E3247" t="s">
        <v>10169</v>
      </c>
      <c r="F3247" t="s">
        <v>4683</v>
      </c>
      <c r="G3247" t="s">
        <v>84</v>
      </c>
      <c r="H3247" t="s">
        <v>10170</v>
      </c>
      <c r="I3247" s="110">
        <v>0</v>
      </c>
      <c r="J3247" s="110">
        <v>0</v>
      </c>
      <c r="K3247" s="110">
        <v>0</v>
      </c>
      <c r="L3247" s="110">
        <v>0</v>
      </c>
      <c r="M3247" s="110">
        <v>0</v>
      </c>
      <c r="N3247" s="110">
        <v>0</v>
      </c>
    </row>
    <row r="3248" spans="1:14" x14ac:dyDescent="0.25">
      <c r="A3248">
        <v>470199</v>
      </c>
      <c r="B3248" t="s">
        <v>5539</v>
      </c>
      <c r="C3248">
        <v>34</v>
      </c>
      <c r="D3248" t="s">
        <v>4685</v>
      </c>
      <c r="E3248" t="s">
        <v>4686</v>
      </c>
      <c r="F3248" t="s">
        <v>4687</v>
      </c>
      <c r="G3248" t="s">
        <v>84</v>
      </c>
      <c r="H3248" t="s">
        <v>10171</v>
      </c>
      <c r="I3248" s="110">
        <v>1806.48</v>
      </c>
      <c r="J3248" s="110">
        <v>0</v>
      </c>
      <c r="K3248" s="110">
        <v>102</v>
      </c>
      <c r="L3248" s="110">
        <v>0</v>
      </c>
      <c r="M3248" s="110">
        <v>0</v>
      </c>
      <c r="N3248" s="110">
        <v>0</v>
      </c>
    </row>
    <row r="3249" spans="1:14" x14ac:dyDescent="0.25">
      <c r="A3249">
        <v>470217</v>
      </c>
      <c r="B3249" t="s">
        <v>5516</v>
      </c>
      <c r="C3249">
        <v>6</v>
      </c>
      <c r="D3249" t="s">
        <v>501</v>
      </c>
      <c r="E3249" t="s">
        <v>5186</v>
      </c>
      <c r="F3249" t="s">
        <v>941</v>
      </c>
      <c r="G3249" t="s">
        <v>84</v>
      </c>
      <c r="H3249" t="s">
        <v>5187</v>
      </c>
      <c r="I3249" s="110">
        <v>13019</v>
      </c>
      <c r="J3249" s="110">
        <v>0</v>
      </c>
      <c r="K3249" s="110">
        <v>408</v>
      </c>
      <c r="L3249" s="110">
        <v>246</v>
      </c>
      <c r="M3249" s="110">
        <v>305</v>
      </c>
      <c r="N3249" s="110">
        <v>275</v>
      </c>
    </row>
    <row r="3250" spans="1:14" x14ac:dyDescent="0.25">
      <c r="A3250">
        <v>470219</v>
      </c>
      <c r="B3250" t="s">
        <v>5516</v>
      </c>
      <c r="C3250">
        <v>6</v>
      </c>
      <c r="D3250" t="s">
        <v>10172</v>
      </c>
      <c r="E3250" t="s">
        <v>10173</v>
      </c>
      <c r="F3250" t="s">
        <v>3662</v>
      </c>
      <c r="G3250" t="s">
        <v>84</v>
      </c>
      <c r="H3250" t="s">
        <v>10174</v>
      </c>
      <c r="I3250" s="110">
        <v>0</v>
      </c>
      <c r="J3250" s="110">
        <v>0</v>
      </c>
      <c r="K3250" s="110">
        <v>0</v>
      </c>
      <c r="L3250" s="110">
        <v>0</v>
      </c>
      <c r="M3250" s="110">
        <v>0</v>
      </c>
      <c r="N3250" s="110">
        <v>0</v>
      </c>
    </row>
    <row r="3251" spans="1:14" x14ac:dyDescent="0.25">
      <c r="A3251">
        <v>470220</v>
      </c>
      <c r="B3251" t="s">
        <v>5516</v>
      </c>
      <c r="C3251">
        <v>6</v>
      </c>
      <c r="D3251" t="s">
        <v>5188</v>
      </c>
      <c r="E3251" t="s">
        <v>5189</v>
      </c>
      <c r="F3251" t="s">
        <v>5190</v>
      </c>
      <c r="G3251" t="s">
        <v>84</v>
      </c>
      <c r="H3251" t="s">
        <v>5191</v>
      </c>
      <c r="I3251" s="110">
        <v>646.16999999999996</v>
      </c>
      <c r="J3251" s="110">
        <v>0</v>
      </c>
      <c r="K3251" s="110">
        <v>86</v>
      </c>
      <c r="L3251" s="110">
        <v>28</v>
      </c>
      <c r="M3251" s="110">
        <v>0</v>
      </c>
      <c r="N3251" s="110">
        <v>160</v>
      </c>
    </row>
    <row r="3252" spans="1:14" x14ac:dyDescent="0.25">
      <c r="A3252">
        <v>470221</v>
      </c>
      <c r="B3252" t="s">
        <v>5516</v>
      </c>
      <c r="C3252">
        <v>6</v>
      </c>
      <c r="D3252" t="s">
        <v>501</v>
      </c>
      <c r="E3252" t="s">
        <v>5192</v>
      </c>
      <c r="F3252" t="s">
        <v>5193</v>
      </c>
      <c r="G3252" t="s">
        <v>84</v>
      </c>
      <c r="H3252" t="s">
        <v>135</v>
      </c>
      <c r="I3252" s="110">
        <v>9994.76</v>
      </c>
      <c r="J3252" s="110">
        <v>0</v>
      </c>
      <c r="K3252" s="110">
        <v>1635</v>
      </c>
      <c r="L3252" s="110">
        <v>923</v>
      </c>
      <c r="M3252" s="110">
        <v>0</v>
      </c>
      <c r="N3252" s="110">
        <v>15</v>
      </c>
    </row>
    <row r="3253" spans="1:14" x14ac:dyDescent="0.25">
      <c r="A3253">
        <v>470222</v>
      </c>
      <c r="B3253" t="s">
        <v>5516</v>
      </c>
      <c r="C3253">
        <v>6</v>
      </c>
      <c r="D3253" t="s">
        <v>5194</v>
      </c>
      <c r="E3253" t="s">
        <v>5195</v>
      </c>
      <c r="F3253" t="s">
        <v>5196</v>
      </c>
      <c r="G3253" t="s">
        <v>84</v>
      </c>
      <c r="H3253" t="s">
        <v>5197</v>
      </c>
      <c r="I3253" s="110">
        <v>0</v>
      </c>
      <c r="J3253" s="110">
        <v>0</v>
      </c>
      <c r="K3253" s="110">
        <v>0</v>
      </c>
      <c r="L3253" s="110">
        <v>0</v>
      </c>
      <c r="M3253" s="110">
        <v>0</v>
      </c>
      <c r="N3253" s="110">
        <v>338</v>
      </c>
    </row>
    <row r="3254" spans="1:14" x14ac:dyDescent="0.25">
      <c r="A3254">
        <v>470224</v>
      </c>
      <c r="B3254" t="s">
        <v>5516</v>
      </c>
      <c r="C3254">
        <v>6</v>
      </c>
      <c r="D3254" t="s">
        <v>5011</v>
      </c>
      <c r="E3254" t="s">
        <v>5198</v>
      </c>
      <c r="F3254" t="s">
        <v>5199</v>
      </c>
      <c r="G3254" t="s">
        <v>84</v>
      </c>
      <c r="H3254" t="s">
        <v>136</v>
      </c>
      <c r="I3254" s="110">
        <v>6750</v>
      </c>
      <c r="J3254" s="110">
        <v>0</v>
      </c>
      <c r="K3254" s="110">
        <v>0</v>
      </c>
      <c r="L3254" s="110">
        <v>0</v>
      </c>
      <c r="M3254" s="110">
        <v>0</v>
      </c>
      <c r="N3254" s="110">
        <v>0</v>
      </c>
    </row>
    <row r="3255" spans="1:14" x14ac:dyDescent="0.25">
      <c r="A3255">
        <v>470225</v>
      </c>
      <c r="B3255" t="s">
        <v>5516</v>
      </c>
      <c r="C3255">
        <v>6</v>
      </c>
      <c r="D3255" t="s">
        <v>4646</v>
      </c>
      <c r="E3255" t="s">
        <v>5200</v>
      </c>
      <c r="F3255" t="s">
        <v>879</v>
      </c>
      <c r="G3255" t="s">
        <v>84</v>
      </c>
      <c r="H3255" t="s">
        <v>5201</v>
      </c>
      <c r="I3255" s="110">
        <v>170</v>
      </c>
      <c r="J3255" s="110">
        <v>0</v>
      </c>
      <c r="K3255" s="110">
        <v>160</v>
      </c>
      <c r="L3255" s="110">
        <v>0</v>
      </c>
      <c r="M3255" s="110">
        <v>100</v>
      </c>
      <c r="N3255" s="110">
        <v>588</v>
      </c>
    </row>
    <row r="3256" spans="1:14" x14ac:dyDescent="0.25">
      <c r="A3256">
        <v>440607</v>
      </c>
      <c r="B3256" t="s">
        <v>5536</v>
      </c>
      <c r="C3256">
        <v>30</v>
      </c>
      <c r="D3256" t="s">
        <v>10175</v>
      </c>
      <c r="E3256" t="s">
        <v>10176</v>
      </c>
      <c r="F3256" t="s">
        <v>9547</v>
      </c>
      <c r="G3256" t="s">
        <v>5680</v>
      </c>
      <c r="H3256" t="s">
        <v>10177</v>
      </c>
      <c r="I3256" s="110">
        <v>0</v>
      </c>
      <c r="J3256" s="110">
        <v>0</v>
      </c>
      <c r="K3256" s="110">
        <v>0</v>
      </c>
      <c r="L3256" s="110">
        <v>0</v>
      </c>
      <c r="M3256" s="110">
        <v>0</v>
      </c>
      <c r="N3256" s="110">
        <v>0</v>
      </c>
    </row>
    <row r="3257" spans="1:14" x14ac:dyDescent="0.25">
      <c r="A3257">
        <v>440608</v>
      </c>
      <c r="B3257" t="s">
        <v>5536</v>
      </c>
      <c r="C3257">
        <v>30</v>
      </c>
      <c r="D3257" t="s">
        <v>10178</v>
      </c>
      <c r="E3257" t="s">
        <v>3864</v>
      </c>
      <c r="F3257" t="s">
        <v>3862</v>
      </c>
      <c r="G3257" t="s">
        <v>5680</v>
      </c>
      <c r="H3257" t="s">
        <v>3865</v>
      </c>
      <c r="I3257" s="110">
        <v>0</v>
      </c>
      <c r="J3257" s="110">
        <v>0</v>
      </c>
      <c r="K3257" s="110">
        <v>0</v>
      </c>
      <c r="L3257" s="110">
        <v>0</v>
      </c>
      <c r="M3257" s="110">
        <v>0</v>
      </c>
      <c r="N3257" s="110">
        <v>0</v>
      </c>
    </row>
    <row r="3258" spans="1:14" x14ac:dyDescent="0.25">
      <c r="A3258">
        <v>440609</v>
      </c>
      <c r="B3258" t="s">
        <v>5536</v>
      </c>
      <c r="C3258">
        <v>30</v>
      </c>
      <c r="D3258" t="s">
        <v>10179</v>
      </c>
      <c r="E3258" t="s">
        <v>10180</v>
      </c>
      <c r="F3258" t="s">
        <v>3748</v>
      </c>
      <c r="G3258" t="s">
        <v>5680</v>
      </c>
      <c r="H3258" t="s">
        <v>10181</v>
      </c>
      <c r="I3258" s="110">
        <v>0</v>
      </c>
      <c r="J3258" s="110">
        <v>0</v>
      </c>
      <c r="K3258" s="110">
        <v>0</v>
      </c>
      <c r="L3258" s="110">
        <v>0</v>
      </c>
      <c r="M3258" s="110">
        <v>0</v>
      </c>
      <c r="N3258" s="110">
        <v>0</v>
      </c>
    </row>
    <row r="3259" spans="1:14" x14ac:dyDescent="0.25">
      <c r="A3259">
        <v>440610</v>
      </c>
      <c r="B3259" t="s">
        <v>5536</v>
      </c>
      <c r="C3259">
        <v>30</v>
      </c>
      <c r="D3259" t="s">
        <v>10182</v>
      </c>
      <c r="E3259" t="s">
        <v>10183</v>
      </c>
      <c r="F3259" t="s">
        <v>3862</v>
      </c>
      <c r="G3259" t="s">
        <v>5680</v>
      </c>
      <c r="H3259" t="s">
        <v>9982</v>
      </c>
      <c r="I3259" s="110">
        <v>0</v>
      </c>
      <c r="J3259" s="110">
        <v>0</v>
      </c>
      <c r="K3259" s="110">
        <v>0</v>
      </c>
      <c r="L3259" s="110">
        <v>0</v>
      </c>
      <c r="M3259" s="110">
        <v>0</v>
      </c>
      <c r="N3259" s="110">
        <v>0</v>
      </c>
    </row>
    <row r="3260" spans="1:14" x14ac:dyDescent="0.25">
      <c r="A3260">
        <v>440611</v>
      </c>
      <c r="B3260" t="s">
        <v>5536</v>
      </c>
      <c r="C3260">
        <v>30</v>
      </c>
      <c r="D3260" t="s">
        <v>10184</v>
      </c>
      <c r="E3260" t="s">
        <v>3875</v>
      </c>
      <c r="F3260" t="s">
        <v>3862</v>
      </c>
      <c r="G3260" t="s">
        <v>5680</v>
      </c>
      <c r="H3260" t="s">
        <v>3876</v>
      </c>
      <c r="I3260" s="110">
        <v>0</v>
      </c>
      <c r="J3260" s="110">
        <v>0</v>
      </c>
      <c r="K3260" s="110">
        <v>0</v>
      </c>
      <c r="L3260" s="110">
        <v>0</v>
      </c>
      <c r="M3260" s="110">
        <v>0</v>
      </c>
      <c r="N3260" s="110">
        <v>0</v>
      </c>
    </row>
    <row r="3261" spans="1:14" x14ac:dyDescent="0.25">
      <c r="A3261">
        <v>440613</v>
      </c>
      <c r="B3261" t="s">
        <v>5536</v>
      </c>
      <c r="C3261">
        <v>30</v>
      </c>
      <c r="D3261" t="s">
        <v>10185</v>
      </c>
      <c r="E3261" t="s">
        <v>10186</v>
      </c>
      <c r="F3261" t="s">
        <v>3758</v>
      </c>
      <c r="G3261" t="s">
        <v>5680</v>
      </c>
      <c r="H3261" t="s">
        <v>10187</v>
      </c>
      <c r="I3261" s="110">
        <v>0</v>
      </c>
      <c r="J3261" s="110">
        <v>0</v>
      </c>
      <c r="K3261" s="110">
        <v>0</v>
      </c>
      <c r="L3261" s="110">
        <v>0</v>
      </c>
      <c r="M3261" s="110">
        <v>0</v>
      </c>
      <c r="N3261" s="110">
        <v>0</v>
      </c>
    </row>
    <row r="3262" spans="1:14" x14ac:dyDescent="0.25">
      <c r="A3262">
        <v>440615</v>
      </c>
      <c r="B3262" t="s">
        <v>5536</v>
      </c>
      <c r="C3262">
        <v>30</v>
      </c>
      <c r="D3262" t="s">
        <v>10188</v>
      </c>
      <c r="E3262" t="s">
        <v>10189</v>
      </c>
      <c r="F3262" t="s">
        <v>10190</v>
      </c>
      <c r="G3262" t="s">
        <v>5680</v>
      </c>
      <c r="H3262" t="s">
        <v>10191</v>
      </c>
      <c r="I3262" s="110">
        <v>0</v>
      </c>
      <c r="J3262" s="110">
        <v>0</v>
      </c>
      <c r="K3262" s="110">
        <v>0</v>
      </c>
      <c r="L3262" s="110">
        <v>0</v>
      </c>
      <c r="M3262" s="110">
        <v>0</v>
      </c>
      <c r="N3262" s="110">
        <v>0</v>
      </c>
    </row>
    <row r="3263" spans="1:14" x14ac:dyDescent="0.25">
      <c r="A3263">
        <v>440616</v>
      </c>
      <c r="B3263" t="s">
        <v>5536</v>
      </c>
      <c r="C3263">
        <v>30</v>
      </c>
      <c r="D3263" t="s">
        <v>10192</v>
      </c>
      <c r="E3263" t="s">
        <v>10193</v>
      </c>
      <c r="F3263" t="s">
        <v>3758</v>
      </c>
      <c r="G3263" t="s">
        <v>5680</v>
      </c>
      <c r="H3263" t="s">
        <v>10194</v>
      </c>
      <c r="I3263" s="110">
        <v>0</v>
      </c>
      <c r="J3263" s="110">
        <v>0</v>
      </c>
      <c r="K3263" s="110">
        <v>0</v>
      </c>
      <c r="L3263" s="110">
        <v>0</v>
      </c>
      <c r="M3263" s="110">
        <v>0</v>
      </c>
      <c r="N3263" s="110">
        <v>0</v>
      </c>
    </row>
    <row r="3264" spans="1:14" x14ac:dyDescent="0.25">
      <c r="A3264">
        <v>449001</v>
      </c>
      <c r="B3264" t="s">
        <v>5536</v>
      </c>
      <c r="C3264">
        <v>30</v>
      </c>
      <c r="D3264" t="s">
        <v>10195</v>
      </c>
      <c r="E3264" t="s">
        <v>10196</v>
      </c>
      <c r="F3264" t="s">
        <v>3683</v>
      </c>
      <c r="G3264" t="s">
        <v>5680</v>
      </c>
      <c r="H3264" t="s">
        <v>10197</v>
      </c>
      <c r="I3264" s="110">
        <v>0</v>
      </c>
      <c r="J3264" s="110">
        <v>0</v>
      </c>
      <c r="K3264" s="110">
        <v>0</v>
      </c>
      <c r="L3264" s="110">
        <v>0</v>
      </c>
      <c r="M3264" s="110">
        <v>0</v>
      </c>
      <c r="N3264" s="110">
        <v>0</v>
      </c>
    </row>
    <row r="3265" spans="1:14" x14ac:dyDescent="0.25">
      <c r="A3265">
        <v>449003</v>
      </c>
      <c r="B3265" t="s">
        <v>5536</v>
      </c>
      <c r="C3265">
        <v>30</v>
      </c>
      <c r="D3265" t="s">
        <v>10198</v>
      </c>
      <c r="E3265" t="s">
        <v>3804</v>
      </c>
      <c r="F3265" t="s">
        <v>3805</v>
      </c>
      <c r="G3265" t="s">
        <v>5680</v>
      </c>
      <c r="H3265" t="s">
        <v>10199</v>
      </c>
      <c r="I3265" s="110">
        <v>0</v>
      </c>
      <c r="J3265" s="110">
        <v>0</v>
      </c>
      <c r="K3265" s="110">
        <v>0</v>
      </c>
      <c r="L3265" s="110">
        <v>0</v>
      </c>
      <c r="M3265" s="110">
        <v>0</v>
      </c>
      <c r="N3265" s="110">
        <v>0</v>
      </c>
    </row>
    <row r="3266" spans="1:14" x14ac:dyDescent="0.25">
      <c r="A3266">
        <v>430046</v>
      </c>
      <c r="B3266" t="s">
        <v>5537</v>
      </c>
      <c r="C3266">
        <v>31</v>
      </c>
      <c r="D3266" t="s">
        <v>10200</v>
      </c>
      <c r="E3266" t="s">
        <v>10201</v>
      </c>
      <c r="F3266" t="s">
        <v>4119</v>
      </c>
      <c r="G3266" t="s">
        <v>86</v>
      </c>
      <c r="H3266" t="s">
        <v>10202</v>
      </c>
      <c r="I3266" s="110">
        <v>0</v>
      </c>
      <c r="J3266" s="110">
        <v>0</v>
      </c>
      <c r="K3266" s="110">
        <v>0</v>
      </c>
      <c r="L3266" s="110">
        <v>0</v>
      </c>
      <c r="M3266" s="110">
        <v>0</v>
      </c>
      <c r="N3266" s="110">
        <v>0</v>
      </c>
    </row>
    <row r="3267" spans="1:14" x14ac:dyDescent="0.25">
      <c r="A3267">
        <v>430092</v>
      </c>
      <c r="B3267" t="s">
        <v>5537</v>
      </c>
      <c r="C3267">
        <v>31</v>
      </c>
      <c r="D3267" t="s">
        <v>9945</v>
      </c>
      <c r="E3267" t="s">
        <v>10203</v>
      </c>
      <c r="F3267" t="s">
        <v>4142</v>
      </c>
      <c r="G3267" t="s">
        <v>86</v>
      </c>
      <c r="H3267" t="s">
        <v>10204</v>
      </c>
      <c r="I3267" s="110">
        <v>0</v>
      </c>
      <c r="J3267" s="110">
        <v>0</v>
      </c>
      <c r="K3267" s="110">
        <v>0</v>
      </c>
      <c r="L3267" s="110">
        <v>0</v>
      </c>
      <c r="M3267" s="110">
        <v>0</v>
      </c>
      <c r="N3267" s="110">
        <v>0</v>
      </c>
    </row>
    <row r="3268" spans="1:14" x14ac:dyDescent="0.25">
      <c r="A3268">
        <v>430099</v>
      </c>
      <c r="B3268" t="s">
        <v>5537</v>
      </c>
      <c r="C3268">
        <v>31</v>
      </c>
      <c r="D3268" t="s">
        <v>10205</v>
      </c>
      <c r="E3268" t="s">
        <v>10206</v>
      </c>
      <c r="F3268" t="s">
        <v>4119</v>
      </c>
      <c r="G3268" t="s">
        <v>86</v>
      </c>
      <c r="H3268" t="s">
        <v>10207</v>
      </c>
      <c r="I3268" s="110">
        <v>0</v>
      </c>
      <c r="J3268" s="110">
        <v>0</v>
      </c>
      <c r="K3268" s="110">
        <v>0</v>
      </c>
      <c r="L3268" s="110">
        <v>0</v>
      </c>
      <c r="M3268" s="110">
        <v>0</v>
      </c>
      <c r="N3268" s="110">
        <v>0</v>
      </c>
    </row>
    <row r="3269" spans="1:14" x14ac:dyDescent="0.25">
      <c r="A3269">
        <v>470251</v>
      </c>
      <c r="B3269" t="s">
        <v>5539</v>
      </c>
      <c r="C3269">
        <v>34</v>
      </c>
      <c r="D3269" t="s">
        <v>10208</v>
      </c>
      <c r="E3269" t="s">
        <v>10209</v>
      </c>
      <c r="F3269" t="s">
        <v>10210</v>
      </c>
      <c r="G3269" t="s">
        <v>84</v>
      </c>
      <c r="H3269" t="s">
        <v>10211</v>
      </c>
      <c r="I3269" s="110">
        <v>0</v>
      </c>
      <c r="J3269" s="110">
        <v>0</v>
      </c>
      <c r="K3269" s="110">
        <v>0</v>
      </c>
      <c r="L3269" s="110">
        <v>0</v>
      </c>
      <c r="M3269" s="110">
        <v>0</v>
      </c>
      <c r="N3269" s="110">
        <v>0</v>
      </c>
    </row>
    <row r="3270" spans="1:14" x14ac:dyDescent="0.25">
      <c r="A3270">
        <v>470252</v>
      </c>
      <c r="B3270" t="s">
        <v>5539</v>
      </c>
      <c r="C3270">
        <v>34</v>
      </c>
      <c r="D3270" t="s">
        <v>4497</v>
      </c>
      <c r="E3270" t="s">
        <v>8982</v>
      </c>
      <c r="F3270" t="s">
        <v>6962</v>
      </c>
      <c r="G3270" t="s">
        <v>84</v>
      </c>
      <c r="H3270" t="s">
        <v>10212</v>
      </c>
      <c r="I3270" s="110">
        <v>0</v>
      </c>
      <c r="J3270" s="110">
        <v>0</v>
      </c>
      <c r="K3270" s="110">
        <v>0</v>
      </c>
      <c r="L3270" s="110">
        <v>0</v>
      </c>
      <c r="M3270" s="110">
        <v>0</v>
      </c>
      <c r="N3270" s="110">
        <v>0</v>
      </c>
    </row>
    <row r="3271" spans="1:14" x14ac:dyDescent="0.25">
      <c r="A3271">
        <v>470253</v>
      </c>
      <c r="B3271" t="s">
        <v>5539</v>
      </c>
      <c r="C3271">
        <v>134</v>
      </c>
      <c r="D3271" t="s">
        <v>4688</v>
      </c>
      <c r="E3271" t="s">
        <v>4689</v>
      </c>
      <c r="F3271" t="s">
        <v>1176</v>
      </c>
      <c r="G3271" t="s">
        <v>84</v>
      </c>
      <c r="H3271" t="s">
        <v>4690</v>
      </c>
      <c r="I3271" s="110">
        <v>2094</v>
      </c>
      <c r="J3271" s="110">
        <v>0</v>
      </c>
      <c r="K3271" s="110">
        <v>488</v>
      </c>
      <c r="L3271" s="110">
        <v>274</v>
      </c>
      <c r="M3271" s="110">
        <v>590</v>
      </c>
      <c r="N3271" s="110">
        <v>817</v>
      </c>
    </row>
    <row r="3272" spans="1:14" x14ac:dyDescent="0.25">
      <c r="A3272">
        <v>470256</v>
      </c>
      <c r="B3272" t="s">
        <v>5539</v>
      </c>
      <c r="C3272">
        <v>234</v>
      </c>
      <c r="D3272" t="s">
        <v>4691</v>
      </c>
      <c r="E3272" t="s">
        <v>4692</v>
      </c>
      <c r="F3272" t="s">
        <v>4693</v>
      </c>
      <c r="G3272" t="s">
        <v>84</v>
      </c>
      <c r="H3272" t="s">
        <v>4694</v>
      </c>
      <c r="I3272" s="110">
        <v>8238.27</v>
      </c>
      <c r="J3272" s="110">
        <v>70</v>
      </c>
      <c r="K3272" s="110">
        <v>292</v>
      </c>
      <c r="L3272" s="110">
        <v>0</v>
      </c>
      <c r="M3272" s="110">
        <v>0</v>
      </c>
      <c r="N3272" s="110">
        <v>100</v>
      </c>
    </row>
    <row r="3273" spans="1:14" x14ac:dyDescent="0.25">
      <c r="A3273">
        <v>430102</v>
      </c>
      <c r="B3273" t="s">
        <v>5537</v>
      </c>
      <c r="C3273">
        <v>31</v>
      </c>
      <c r="D3273" t="s">
        <v>10213</v>
      </c>
      <c r="E3273" t="s">
        <v>10214</v>
      </c>
      <c r="F3273" t="s">
        <v>4142</v>
      </c>
      <c r="G3273" t="s">
        <v>86</v>
      </c>
      <c r="H3273" t="s">
        <v>10215</v>
      </c>
      <c r="I3273" s="110">
        <v>0</v>
      </c>
      <c r="J3273" s="110">
        <v>0</v>
      </c>
      <c r="K3273" s="110">
        <v>0</v>
      </c>
      <c r="L3273" s="110">
        <v>0</v>
      </c>
      <c r="M3273" s="110">
        <v>0</v>
      </c>
      <c r="N3273" s="110">
        <v>0</v>
      </c>
    </row>
    <row r="3274" spans="1:14" x14ac:dyDescent="0.25">
      <c r="A3274">
        <v>470259</v>
      </c>
      <c r="B3274" t="s">
        <v>5539</v>
      </c>
      <c r="C3274">
        <v>34</v>
      </c>
      <c r="D3274" t="s">
        <v>10216</v>
      </c>
      <c r="E3274" t="s">
        <v>10217</v>
      </c>
      <c r="F3274" t="s">
        <v>4599</v>
      </c>
      <c r="G3274" t="s">
        <v>84</v>
      </c>
      <c r="H3274" t="s">
        <v>10218</v>
      </c>
      <c r="I3274" s="110">
        <v>0</v>
      </c>
      <c r="J3274" s="110">
        <v>0</v>
      </c>
      <c r="K3274" s="110">
        <v>0</v>
      </c>
      <c r="L3274" s="110">
        <v>0</v>
      </c>
      <c r="M3274" s="110">
        <v>0</v>
      </c>
      <c r="N3274" s="110">
        <v>0</v>
      </c>
    </row>
    <row r="3275" spans="1:14" x14ac:dyDescent="0.25">
      <c r="A3275">
        <v>470260</v>
      </c>
      <c r="B3275" t="s">
        <v>5539</v>
      </c>
      <c r="C3275">
        <v>34</v>
      </c>
      <c r="D3275" t="s">
        <v>6496</v>
      </c>
      <c r="E3275" t="s">
        <v>10219</v>
      </c>
      <c r="F3275" t="s">
        <v>8505</v>
      </c>
      <c r="G3275" t="s">
        <v>84</v>
      </c>
      <c r="H3275" t="s">
        <v>10220</v>
      </c>
      <c r="I3275" s="110">
        <v>0</v>
      </c>
      <c r="J3275" s="110">
        <v>0</v>
      </c>
      <c r="K3275" s="110">
        <v>0</v>
      </c>
      <c r="L3275" s="110">
        <v>0</v>
      </c>
      <c r="M3275" s="110">
        <v>0</v>
      </c>
      <c r="N3275" s="110">
        <v>0</v>
      </c>
    </row>
    <row r="3276" spans="1:14" x14ac:dyDescent="0.25">
      <c r="A3276">
        <v>160067</v>
      </c>
      <c r="B3276" t="s">
        <v>5538</v>
      </c>
      <c r="C3276">
        <v>32</v>
      </c>
      <c r="D3276" t="s">
        <v>10221</v>
      </c>
      <c r="E3276" t="s">
        <v>10222</v>
      </c>
      <c r="F3276" t="s">
        <v>4249</v>
      </c>
      <c r="G3276" t="s">
        <v>6528</v>
      </c>
      <c r="H3276" t="s">
        <v>10223</v>
      </c>
      <c r="I3276" s="110">
        <v>0</v>
      </c>
      <c r="J3276" s="110">
        <v>0</v>
      </c>
      <c r="K3276" s="110">
        <v>0</v>
      </c>
      <c r="L3276" s="110">
        <v>0</v>
      </c>
      <c r="M3276" s="110">
        <v>0</v>
      </c>
      <c r="N3276" s="110">
        <v>0</v>
      </c>
    </row>
    <row r="3277" spans="1:14" x14ac:dyDescent="0.25">
      <c r="A3277">
        <v>470266</v>
      </c>
      <c r="B3277" t="s">
        <v>5539</v>
      </c>
      <c r="C3277">
        <v>34</v>
      </c>
      <c r="D3277" t="s">
        <v>10224</v>
      </c>
      <c r="E3277" t="s">
        <v>9927</v>
      </c>
      <c r="F3277" t="s">
        <v>10225</v>
      </c>
      <c r="G3277" t="s">
        <v>84</v>
      </c>
      <c r="H3277" t="s">
        <v>10226</v>
      </c>
      <c r="I3277" s="110">
        <v>0</v>
      </c>
      <c r="J3277" s="110">
        <v>0</v>
      </c>
      <c r="K3277" s="110">
        <v>0</v>
      </c>
      <c r="L3277" s="110">
        <v>0</v>
      </c>
      <c r="M3277" s="110">
        <v>0</v>
      </c>
      <c r="N3277" s="110">
        <v>0</v>
      </c>
    </row>
    <row r="3278" spans="1:14" x14ac:dyDescent="0.25">
      <c r="A3278">
        <v>470268</v>
      </c>
      <c r="B3278" t="s">
        <v>5539</v>
      </c>
      <c r="C3278">
        <v>34</v>
      </c>
      <c r="D3278" t="s">
        <v>10227</v>
      </c>
      <c r="E3278" t="s">
        <v>10228</v>
      </c>
      <c r="F3278" t="s">
        <v>4542</v>
      </c>
      <c r="G3278" t="s">
        <v>84</v>
      </c>
      <c r="H3278" t="s">
        <v>10229</v>
      </c>
      <c r="I3278" s="110">
        <v>750</v>
      </c>
      <c r="J3278" s="110">
        <v>0</v>
      </c>
      <c r="K3278" s="110">
        <v>0</v>
      </c>
      <c r="L3278" s="110">
        <v>0</v>
      </c>
      <c r="M3278" s="110">
        <v>0</v>
      </c>
      <c r="N3278" s="110">
        <v>0</v>
      </c>
    </row>
    <row r="3279" spans="1:14" x14ac:dyDescent="0.25">
      <c r="A3279">
        <v>470269</v>
      </c>
      <c r="B3279" t="s">
        <v>5539</v>
      </c>
      <c r="C3279">
        <v>34</v>
      </c>
      <c r="D3279" t="s">
        <v>3614</v>
      </c>
      <c r="E3279" t="s">
        <v>4695</v>
      </c>
      <c r="F3279" t="s">
        <v>4696</v>
      </c>
      <c r="G3279" t="s">
        <v>84</v>
      </c>
      <c r="H3279" t="s">
        <v>4697</v>
      </c>
      <c r="I3279" s="110">
        <v>7835</v>
      </c>
      <c r="J3279" s="110">
        <v>0</v>
      </c>
      <c r="K3279" s="110">
        <v>27</v>
      </c>
      <c r="L3279" s="110">
        <v>32</v>
      </c>
      <c r="M3279" s="110">
        <v>233</v>
      </c>
      <c r="N3279" s="110">
        <v>37</v>
      </c>
    </row>
    <row r="3280" spans="1:14" x14ac:dyDescent="0.25">
      <c r="A3280">
        <v>470270</v>
      </c>
      <c r="B3280" t="s">
        <v>5539</v>
      </c>
      <c r="C3280">
        <v>34</v>
      </c>
      <c r="D3280" t="s">
        <v>1816</v>
      </c>
      <c r="E3280" t="s">
        <v>10230</v>
      </c>
      <c r="F3280" t="s">
        <v>10231</v>
      </c>
      <c r="G3280" t="s">
        <v>84</v>
      </c>
      <c r="H3280" t="s">
        <v>10232</v>
      </c>
      <c r="I3280" s="110">
        <v>3500</v>
      </c>
      <c r="J3280" s="110">
        <v>0</v>
      </c>
      <c r="K3280" s="110">
        <v>1172</v>
      </c>
      <c r="L3280" s="110">
        <v>1130</v>
      </c>
      <c r="M3280" s="110">
        <v>0</v>
      </c>
      <c r="N3280" s="110">
        <v>0</v>
      </c>
    </row>
    <row r="3281" spans="1:14" x14ac:dyDescent="0.25">
      <c r="A3281">
        <v>479034</v>
      </c>
      <c r="B3281" t="s">
        <v>5539</v>
      </c>
      <c r="C3281">
        <v>34</v>
      </c>
      <c r="D3281" t="s">
        <v>10233</v>
      </c>
      <c r="E3281" t="s">
        <v>10234</v>
      </c>
      <c r="F3281" t="s">
        <v>4542</v>
      </c>
      <c r="G3281" t="s">
        <v>84</v>
      </c>
      <c r="H3281" t="s">
        <v>10235</v>
      </c>
      <c r="I3281" s="110">
        <v>535.30999999999995</v>
      </c>
      <c r="J3281" s="110">
        <v>9485.6</v>
      </c>
      <c r="K3281" s="110">
        <v>0</v>
      </c>
      <c r="L3281" s="110">
        <v>0</v>
      </c>
      <c r="M3281" s="110">
        <v>0</v>
      </c>
      <c r="N3281" s="110">
        <v>0</v>
      </c>
    </row>
    <row r="3282" spans="1:14" x14ac:dyDescent="0.25">
      <c r="A3282">
        <v>480016</v>
      </c>
      <c r="B3282" t="s">
        <v>5530</v>
      </c>
      <c r="C3282">
        <v>23</v>
      </c>
      <c r="D3282" t="s">
        <v>605</v>
      </c>
      <c r="E3282" t="s">
        <v>2587</v>
      </c>
      <c r="F3282" t="s">
        <v>2588</v>
      </c>
      <c r="G3282" t="s">
        <v>913</v>
      </c>
      <c r="H3282" t="s">
        <v>2589</v>
      </c>
      <c r="I3282" s="110">
        <v>0</v>
      </c>
      <c r="J3282" s="110">
        <v>0</v>
      </c>
      <c r="K3282" s="110">
        <v>111</v>
      </c>
      <c r="L3282" s="110">
        <v>45</v>
      </c>
      <c r="M3282" s="110">
        <v>0</v>
      </c>
      <c r="N3282" s="110">
        <v>25</v>
      </c>
    </row>
    <row r="3283" spans="1:14" x14ac:dyDescent="0.25">
      <c r="A3283">
        <v>480019</v>
      </c>
      <c r="B3283" t="s">
        <v>5530</v>
      </c>
      <c r="C3283">
        <v>23</v>
      </c>
      <c r="D3283" t="s">
        <v>2256</v>
      </c>
      <c r="E3283" t="s">
        <v>2590</v>
      </c>
      <c r="F3283" t="s">
        <v>2258</v>
      </c>
      <c r="G3283" t="s">
        <v>913</v>
      </c>
      <c r="H3283" t="s">
        <v>2591</v>
      </c>
      <c r="I3283" s="110">
        <v>3650</v>
      </c>
      <c r="J3283" s="110">
        <v>0</v>
      </c>
      <c r="K3283" s="110">
        <v>342</v>
      </c>
      <c r="L3283" s="110">
        <v>0</v>
      </c>
      <c r="M3283" s="110">
        <v>0</v>
      </c>
      <c r="N3283" s="110">
        <v>0</v>
      </c>
    </row>
    <row r="3284" spans="1:14" x14ac:dyDescent="0.25">
      <c r="A3284">
        <v>480020</v>
      </c>
      <c r="B3284" t="s">
        <v>5530</v>
      </c>
      <c r="C3284">
        <v>23</v>
      </c>
      <c r="D3284" t="s">
        <v>501</v>
      </c>
      <c r="E3284" t="s">
        <v>10236</v>
      </c>
      <c r="F3284" t="s">
        <v>10237</v>
      </c>
      <c r="G3284" t="s">
        <v>913</v>
      </c>
      <c r="H3284" t="s">
        <v>10238</v>
      </c>
      <c r="I3284" s="110">
        <v>0</v>
      </c>
      <c r="J3284" s="110">
        <v>0</v>
      </c>
      <c r="K3284" s="110">
        <v>1426.5</v>
      </c>
      <c r="L3284" s="110">
        <v>959</v>
      </c>
      <c r="M3284" s="110">
        <v>1248</v>
      </c>
      <c r="N3284" s="110">
        <v>1916</v>
      </c>
    </row>
    <row r="3285" spans="1:14" x14ac:dyDescent="0.25">
      <c r="A3285">
        <v>480021</v>
      </c>
      <c r="B3285" t="s">
        <v>5530</v>
      </c>
      <c r="C3285">
        <v>23</v>
      </c>
      <c r="D3285" t="s">
        <v>501</v>
      </c>
      <c r="E3285" t="s">
        <v>2592</v>
      </c>
      <c r="F3285" t="s">
        <v>2593</v>
      </c>
      <c r="G3285" t="s">
        <v>913</v>
      </c>
      <c r="H3285" t="s">
        <v>2594</v>
      </c>
      <c r="I3285" s="110">
        <v>9632.48</v>
      </c>
      <c r="J3285" s="110">
        <v>0</v>
      </c>
      <c r="K3285" s="110">
        <v>1135</v>
      </c>
      <c r="L3285" s="110">
        <v>555</v>
      </c>
      <c r="M3285" s="110">
        <v>0</v>
      </c>
      <c r="N3285" s="110">
        <v>0</v>
      </c>
    </row>
    <row r="3286" spans="1:14" x14ac:dyDescent="0.25">
      <c r="A3286">
        <v>480026</v>
      </c>
      <c r="B3286" t="s">
        <v>5530</v>
      </c>
      <c r="C3286">
        <v>23</v>
      </c>
      <c r="D3286" t="s">
        <v>2595</v>
      </c>
      <c r="E3286" t="s">
        <v>2596</v>
      </c>
      <c r="F3286" t="s">
        <v>2597</v>
      </c>
      <c r="G3286" t="s">
        <v>913</v>
      </c>
      <c r="H3286" t="s">
        <v>2598</v>
      </c>
      <c r="I3286" s="110">
        <v>0</v>
      </c>
      <c r="J3286" s="110">
        <v>0</v>
      </c>
      <c r="K3286" s="110">
        <v>30</v>
      </c>
      <c r="L3286" s="110">
        <v>20</v>
      </c>
      <c r="M3286" s="110">
        <v>0</v>
      </c>
      <c r="N3286" s="110">
        <v>0</v>
      </c>
    </row>
    <row r="3287" spans="1:14" x14ac:dyDescent="0.25">
      <c r="A3287">
        <v>480028</v>
      </c>
      <c r="B3287" t="s">
        <v>5530</v>
      </c>
      <c r="C3287">
        <v>23</v>
      </c>
      <c r="D3287" t="s">
        <v>501</v>
      </c>
      <c r="E3287" t="s">
        <v>2599</v>
      </c>
      <c r="F3287" t="s">
        <v>2600</v>
      </c>
      <c r="G3287" t="s">
        <v>913</v>
      </c>
      <c r="H3287" t="s">
        <v>2601</v>
      </c>
      <c r="I3287" s="110">
        <v>7951.94</v>
      </c>
      <c r="J3287" s="110">
        <v>0</v>
      </c>
      <c r="K3287" s="110">
        <v>50</v>
      </c>
      <c r="L3287" s="110">
        <v>125</v>
      </c>
      <c r="M3287" s="110">
        <v>25</v>
      </c>
      <c r="N3287" s="110">
        <v>25</v>
      </c>
    </row>
    <row r="3288" spans="1:14" x14ac:dyDescent="0.25">
      <c r="A3288">
        <v>480030</v>
      </c>
      <c r="B3288" t="s">
        <v>5530</v>
      </c>
      <c r="C3288">
        <v>23</v>
      </c>
      <c r="D3288" t="s">
        <v>2602</v>
      </c>
      <c r="E3288" t="s">
        <v>2603</v>
      </c>
      <c r="F3288" t="s">
        <v>2604</v>
      </c>
      <c r="G3288" t="s">
        <v>913</v>
      </c>
      <c r="H3288" t="s">
        <v>2605</v>
      </c>
      <c r="I3288" s="110">
        <v>6250</v>
      </c>
      <c r="J3288" s="110">
        <v>0</v>
      </c>
      <c r="K3288" s="110">
        <v>612</v>
      </c>
      <c r="L3288" s="110">
        <v>0</v>
      </c>
      <c r="M3288" s="110">
        <v>0</v>
      </c>
      <c r="N3288" s="110">
        <v>0</v>
      </c>
    </row>
    <row r="3289" spans="1:14" x14ac:dyDescent="0.25">
      <c r="A3289">
        <v>480034</v>
      </c>
      <c r="B3289" t="s">
        <v>5530</v>
      </c>
      <c r="C3289">
        <v>23</v>
      </c>
      <c r="D3289" t="s">
        <v>846</v>
      </c>
      <c r="E3289" t="s">
        <v>2606</v>
      </c>
      <c r="F3289" t="s">
        <v>2607</v>
      </c>
      <c r="G3289" t="s">
        <v>913</v>
      </c>
      <c r="H3289" t="s">
        <v>2608</v>
      </c>
      <c r="I3289" s="110">
        <v>2350.73</v>
      </c>
      <c r="J3289" s="110">
        <v>0</v>
      </c>
      <c r="K3289" s="110">
        <v>260</v>
      </c>
      <c r="L3289" s="110">
        <v>132</v>
      </c>
      <c r="M3289" s="110">
        <v>169</v>
      </c>
      <c r="N3289" s="110">
        <v>153</v>
      </c>
    </row>
    <row r="3290" spans="1:14" x14ac:dyDescent="0.25">
      <c r="A3290">
        <v>480036</v>
      </c>
      <c r="B3290" t="s">
        <v>5530</v>
      </c>
      <c r="C3290">
        <v>23</v>
      </c>
      <c r="D3290" t="s">
        <v>10239</v>
      </c>
      <c r="E3290" t="s">
        <v>2694</v>
      </c>
      <c r="F3290" t="s">
        <v>10240</v>
      </c>
      <c r="G3290" t="s">
        <v>913</v>
      </c>
      <c r="H3290" t="s">
        <v>10241</v>
      </c>
      <c r="I3290" s="110">
        <v>0</v>
      </c>
      <c r="J3290" s="110">
        <v>0</v>
      </c>
      <c r="K3290" s="110">
        <v>0</v>
      </c>
      <c r="L3290" s="110">
        <v>0</v>
      </c>
      <c r="M3290" s="110">
        <v>0</v>
      </c>
      <c r="N3290" s="110">
        <v>0</v>
      </c>
    </row>
    <row r="3291" spans="1:14" x14ac:dyDescent="0.25">
      <c r="A3291">
        <v>480038</v>
      </c>
      <c r="B3291" t="s">
        <v>5530</v>
      </c>
      <c r="C3291">
        <v>23</v>
      </c>
      <c r="D3291" t="s">
        <v>501</v>
      </c>
      <c r="E3291" t="s">
        <v>10242</v>
      </c>
      <c r="F3291" t="s">
        <v>10243</v>
      </c>
      <c r="G3291" t="s">
        <v>913</v>
      </c>
      <c r="H3291" t="s">
        <v>10244</v>
      </c>
      <c r="I3291" s="110">
        <v>0</v>
      </c>
      <c r="J3291" s="110">
        <v>0</v>
      </c>
      <c r="K3291" s="110">
        <v>0</v>
      </c>
      <c r="L3291" s="110">
        <v>0</v>
      </c>
      <c r="M3291" s="110">
        <v>0</v>
      </c>
      <c r="N3291" s="110">
        <v>0</v>
      </c>
    </row>
    <row r="3292" spans="1:14" x14ac:dyDescent="0.25">
      <c r="A3292">
        <v>480039</v>
      </c>
      <c r="B3292" t="s">
        <v>5530</v>
      </c>
      <c r="C3292">
        <v>23</v>
      </c>
      <c r="D3292" t="s">
        <v>501</v>
      </c>
      <c r="E3292" t="s">
        <v>2609</v>
      </c>
      <c r="F3292" t="s">
        <v>2610</v>
      </c>
      <c r="G3292" t="s">
        <v>913</v>
      </c>
      <c r="H3292" t="s">
        <v>215</v>
      </c>
      <c r="I3292" s="110">
        <v>5012.6400000000003</v>
      </c>
      <c r="J3292" s="110">
        <v>0</v>
      </c>
      <c r="K3292" s="110">
        <v>0</v>
      </c>
      <c r="L3292" s="110">
        <v>0</v>
      </c>
      <c r="M3292" s="110">
        <v>0</v>
      </c>
      <c r="N3292" s="110">
        <v>0</v>
      </c>
    </row>
    <row r="3293" spans="1:14" x14ac:dyDescent="0.25">
      <c r="A3293">
        <v>480041</v>
      </c>
      <c r="B3293" t="s">
        <v>5530</v>
      </c>
      <c r="C3293">
        <v>23</v>
      </c>
      <c r="D3293" t="s">
        <v>10245</v>
      </c>
      <c r="E3293" t="s">
        <v>10246</v>
      </c>
      <c r="F3293" t="s">
        <v>10247</v>
      </c>
      <c r="G3293" t="s">
        <v>913</v>
      </c>
      <c r="H3293" t="s">
        <v>10248</v>
      </c>
      <c r="I3293" s="110">
        <v>0</v>
      </c>
      <c r="J3293" s="110">
        <v>0</v>
      </c>
      <c r="K3293" s="110">
        <v>0</v>
      </c>
      <c r="L3293" s="110">
        <v>0</v>
      </c>
      <c r="M3293" s="110">
        <v>0</v>
      </c>
      <c r="N3293" s="110">
        <v>0</v>
      </c>
    </row>
    <row r="3294" spans="1:14" x14ac:dyDescent="0.25">
      <c r="A3294">
        <v>480042</v>
      </c>
      <c r="B3294" t="s">
        <v>5530</v>
      </c>
      <c r="C3294">
        <v>23</v>
      </c>
      <c r="D3294" t="s">
        <v>501</v>
      </c>
      <c r="E3294" t="s">
        <v>2611</v>
      </c>
      <c r="F3294" t="s">
        <v>2612</v>
      </c>
      <c r="G3294" t="s">
        <v>913</v>
      </c>
      <c r="H3294" t="s">
        <v>2613</v>
      </c>
      <c r="I3294" s="110">
        <v>493.75</v>
      </c>
      <c r="J3294" s="110">
        <v>44.82</v>
      </c>
      <c r="K3294" s="110">
        <v>0</v>
      </c>
      <c r="L3294" s="110">
        <v>0</v>
      </c>
      <c r="M3294" s="110">
        <v>0</v>
      </c>
      <c r="N3294" s="110">
        <v>110</v>
      </c>
    </row>
    <row r="3295" spans="1:14" x14ac:dyDescent="0.25">
      <c r="A3295">
        <v>160095</v>
      </c>
      <c r="B3295" t="s">
        <v>5538</v>
      </c>
      <c r="C3295">
        <v>32</v>
      </c>
      <c r="D3295" t="s">
        <v>10249</v>
      </c>
      <c r="E3295" t="s">
        <v>10250</v>
      </c>
      <c r="F3295" t="s">
        <v>10251</v>
      </c>
      <c r="G3295" t="s">
        <v>6528</v>
      </c>
      <c r="H3295" t="s">
        <v>10252</v>
      </c>
      <c r="I3295" s="110">
        <v>0</v>
      </c>
      <c r="J3295" s="110">
        <v>0</v>
      </c>
      <c r="K3295" s="110">
        <v>0</v>
      </c>
      <c r="L3295" s="110">
        <v>0</v>
      </c>
      <c r="M3295" s="110">
        <v>0</v>
      </c>
      <c r="N3295" s="110">
        <v>0</v>
      </c>
    </row>
    <row r="3296" spans="1:14" x14ac:dyDescent="0.25">
      <c r="A3296">
        <v>480045</v>
      </c>
      <c r="B3296" t="s">
        <v>5530</v>
      </c>
      <c r="C3296">
        <v>23</v>
      </c>
      <c r="D3296" t="s">
        <v>501</v>
      </c>
      <c r="E3296" t="s">
        <v>2614</v>
      </c>
      <c r="F3296" t="s">
        <v>2096</v>
      </c>
      <c r="G3296" t="s">
        <v>913</v>
      </c>
      <c r="H3296" t="s">
        <v>216</v>
      </c>
      <c r="I3296" s="110">
        <v>500</v>
      </c>
      <c r="J3296" s="110">
        <v>0</v>
      </c>
      <c r="K3296" s="110">
        <v>0</v>
      </c>
      <c r="L3296" s="110">
        <v>0</v>
      </c>
      <c r="M3296" s="110">
        <v>0</v>
      </c>
      <c r="N3296" s="110">
        <v>330</v>
      </c>
    </row>
    <row r="3297" spans="1:14" x14ac:dyDescent="0.25">
      <c r="A3297">
        <v>480046</v>
      </c>
      <c r="B3297" t="s">
        <v>5530</v>
      </c>
      <c r="C3297">
        <v>23</v>
      </c>
      <c r="D3297" t="s">
        <v>501</v>
      </c>
      <c r="E3297" t="s">
        <v>2615</v>
      </c>
      <c r="F3297" t="s">
        <v>2616</v>
      </c>
      <c r="G3297" t="s">
        <v>913</v>
      </c>
      <c r="H3297" t="s">
        <v>2617</v>
      </c>
      <c r="I3297" s="110">
        <v>530</v>
      </c>
      <c r="J3297" s="110">
        <v>86.02</v>
      </c>
      <c r="K3297" s="110">
        <v>360</v>
      </c>
      <c r="L3297" s="110">
        <v>880</v>
      </c>
      <c r="M3297" s="110">
        <v>464.65</v>
      </c>
      <c r="N3297" s="110">
        <v>343</v>
      </c>
    </row>
    <row r="3298" spans="1:14" x14ac:dyDescent="0.25">
      <c r="A3298">
        <v>480047</v>
      </c>
      <c r="B3298" t="s">
        <v>5530</v>
      </c>
      <c r="C3298">
        <v>23</v>
      </c>
      <c r="D3298" t="s">
        <v>2618</v>
      </c>
      <c r="E3298" t="s">
        <v>2619</v>
      </c>
      <c r="F3298" t="s">
        <v>2620</v>
      </c>
      <c r="G3298" t="s">
        <v>913</v>
      </c>
      <c r="H3298" t="s">
        <v>2621</v>
      </c>
      <c r="I3298" s="110">
        <v>0</v>
      </c>
      <c r="J3298" s="110">
        <v>0</v>
      </c>
      <c r="K3298" s="110">
        <v>125</v>
      </c>
      <c r="L3298" s="110">
        <v>0</v>
      </c>
      <c r="M3298" s="110">
        <v>0</v>
      </c>
      <c r="N3298" s="110">
        <v>135</v>
      </c>
    </row>
    <row r="3299" spans="1:14" x14ac:dyDescent="0.25">
      <c r="A3299">
        <v>480049</v>
      </c>
      <c r="B3299" t="s">
        <v>5530</v>
      </c>
      <c r="C3299">
        <v>23</v>
      </c>
      <c r="D3299" t="s">
        <v>501</v>
      </c>
      <c r="E3299" t="s">
        <v>2622</v>
      </c>
      <c r="F3299" t="s">
        <v>2623</v>
      </c>
      <c r="G3299" t="s">
        <v>913</v>
      </c>
      <c r="H3299" t="s">
        <v>217</v>
      </c>
      <c r="I3299" s="110">
        <v>0</v>
      </c>
      <c r="J3299" s="110">
        <v>0</v>
      </c>
      <c r="K3299" s="110">
        <v>642</v>
      </c>
      <c r="L3299" s="110">
        <v>174</v>
      </c>
      <c r="M3299" s="110">
        <v>0</v>
      </c>
      <c r="N3299" s="110">
        <v>0</v>
      </c>
    </row>
    <row r="3300" spans="1:14" x14ac:dyDescent="0.25">
      <c r="A3300">
        <v>480052</v>
      </c>
      <c r="B3300" t="s">
        <v>5530</v>
      </c>
      <c r="C3300">
        <v>23</v>
      </c>
      <c r="D3300" t="s">
        <v>501</v>
      </c>
      <c r="E3300" t="s">
        <v>2624</v>
      </c>
      <c r="F3300" t="s">
        <v>2625</v>
      </c>
      <c r="G3300" t="s">
        <v>913</v>
      </c>
      <c r="H3300" t="s">
        <v>2626</v>
      </c>
      <c r="I3300" s="110">
        <v>8267.2999999999993</v>
      </c>
      <c r="J3300" s="110">
        <v>0</v>
      </c>
      <c r="K3300" s="110">
        <v>453</v>
      </c>
      <c r="L3300" s="110">
        <v>480</v>
      </c>
      <c r="M3300" s="110">
        <v>265</v>
      </c>
      <c r="N3300" s="110">
        <v>413</v>
      </c>
    </row>
    <row r="3301" spans="1:14" x14ac:dyDescent="0.25">
      <c r="A3301">
        <v>480053</v>
      </c>
      <c r="B3301" t="s">
        <v>5530</v>
      </c>
      <c r="C3301">
        <v>23</v>
      </c>
      <c r="D3301" t="s">
        <v>605</v>
      </c>
      <c r="E3301" t="s">
        <v>2627</v>
      </c>
      <c r="F3301" t="s">
        <v>2628</v>
      </c>
      <c r="G3301" t="s">
        <v>913</v>
      </c>
      <c r="H3301" t="s">
        <v>382</v>
      </c>
      <c r="I3301" s="110">
        <v>1300</v>
      </c>
      <c r="J3301" s="110">
        <v>0</v>
      </c>
      <c r="K3301" s="110">
        <v>0</v>
      </c>
      <c r="L3301" s="110">
        <v>0</v>
      </c>
      <c r="M3301" s="110">
        <v>0</v>
      </c>
      <c r="N3301" s="110">
        <v>0</v>
      </c>
    </row>
    <row r="3302" spans="1:14" x14ac:dyDescent="0.25">
      <c r="A3302">
        <v>480054</v>
      </c>
      <c r="B3302" t="s">
        <v>5530</v>
      </c>
      <c r="C3302">
        <v>23</v>
      </c>
      <c r="D3302" t="s">
        <v>2629</v>
      </c>
      <c r="E3302" t="s">
        <v>2630</v>
      </c>
      <c r="F3302" t="s">
        <v>2631</v>
      </c>
      <c r="G3302" t="s">
        <v>913</v>
      </c>
      <c r="H3302" t="s">
        <v>218</v>
      </c>
      <c r="I3302" s="110">
        <v>0</v>
      </c>
      <c r="J3302" s="110">
        <v>0</v>
      </c>
      <c r="K3302" s="110">
        <v>37.5</v>
      </c>
      <c r="L3302" s="110">
        <v>60</v>
      </c>
      <c r="M3302" s="110">
        <v>0</v>
      </c>
      <c r="N3302" s="110">
        <v>139</v>
      </c>
    </row>
    <row r="3303" spans="1:14" x14ac:dyDescent="0.25">
      <c r="A3303">
        <v>160098</v>
      </c>
      <c r="B3303" t="s">
        <v>5538</v>
      </c>
      <c r="C3303">
        <v>32</v>
      </c>
      <c r="D3303" t="s">
        <v>10253</v>
      </c>
      <c r="F3303" t="s">
        <v>10254</v>
      </c>
      <c r="G3303" t="s">
        <v>6528</v>
      </c>
      <c r="H3303" t="s">
        <v>10255</v>
      </c>
      <c r="I3303" s="110">
        <v>0</v>
      </c>
      <c r="J3303" s="110">
        <v>0</v>
      </c>
      <c r="K3303" s="110">
        <v>0</v>
      </c>
      <c r="L3303" s="110">
        <v>0</v>
      </c>
      <c r="M3303" s="110">
        <v>0</v>
      </c>
      <c r="N3303" s="110">
        <v>0</v>
      </c>
    </row>
    <row r="3304" spans="1:14" x14ac:dyDescent="0.25">
      <c r="A3304">
        <v>480057</v>
      </c>
      <c r="B3304" t="s">
        <v>5530</v>
      </c>
      <c r="C3304">
        <v>23</v>
      </c>
      <c r="D3304" t="s">
        <v>10256</v>
      </c>
      <c r="E3304" t="s">
        <v>4538</v>
      </c>
      <c r="F3304" t="s">
        <v>10257</v>
      </c>
      <c r="G3304" t="s">
        <v>913</v>
      </c>
      <c r="H3304" t="s">
        <v>10258</v>
      </c>
      <c r="I3304" s="110">
        <v>0</v>
      </c>
      <c r="J3304" s="110">
        <v>0</v>
      </c>
      <c r="K3304" s="110">
        <v>0</v>
      </c>
      <c r="L3304" s="110">
        <v>0</v>
      </c>
      <c r="M3304" s="110">
        <v>0</v>
      </c>
      <c r="N3304" s="110">
        <v>0</v>
      </c>
    </row>
    <row r="3305" spans="1:14" x14ac:dyDescent="0.25">
      <c r="A3305">
        <v>480059</v>
      </c>
      <c r="B3305" t="s">
        <v>5530</v>
      </c>
      <c r="C3305">
        <v>23</v>
      </c>
      <c r="D3305" t="s">
        <v>10259</v>
      </c>
      <c r="E3305" t="s">
        <v>10260</v>
      </c>
      <c r="F3305" t="s">
        <v>2634</v>
      </c>
      <c r="G3305" t="s">
        <v>913</v>
      </c>
      <c r="H3305" t="s">
        <v>10261</v>
      </c>
      <c r="I3305" s="110">
        <v>0</v>
      </c>
      <c r="J3305" s="110">
        <v>0</v>
      </c>
      <c r="K3305" s="110">
        <v>0</v>
      </c>
      <c r="L3305" s="110">
        <v>0</v>
      </c>
      <c r="M3305" s="110">
        <v>0</v>
      </c>
      <c r="N3305" s="110">
        <v>0</v>
      </c>
    </row>
    <row r="3306" spans="1:14" x14ac:dyDescent="0.25">
      <c r="A3306">
        <v>480060</v>
      </c>
      <c r="B3306" t="s">
        <v>5530</v>
      </c>
      <c r="C3306">
        <v>23</v>
      </c>
      <c r="D3306" t="s">
        <v>2632</v>
      </c>
      <c r="E3306" t="s">
        <v>2633</v>
      </c>
      <c r="F3306" t="s">
        <v>2634</v>
      </c>
      <c r="G3306" t="s">
        <v>913</v>
      </c>
      <c r="H3306" t="s">
        <v>2635</v>
      </c>
      <c r="I3306" s="110">
        <v>300</v>
      </c>
      <c r="J3306" s="110">
        <v>0</v>
      </c>
      <c r="K3306" s="110">
        <v>25</v>
      </c>
      <c r="L3306" s="110">
        <v>0</v>
      </c>
      <c r="M3306" s="110">
        <v>0</v>
      </c>
      <c r="N3306" s="110">
        <v>25</v>
      </c>
    </row>
    <row r="3307" spans="1:14" x14ac:dyDescent="0.25">
      <c r="A3307">
        <v>480063</v>
      </c>
      <c r="B3307" t="s">
        <v>5530</v>
      </c>
      <c r="C3307">
        <v>23</v>
      </c>
      <c r="D3307" t="s">
        <v>2636</v>
      </c>
      <c r="E3307" t="s">
        <v>2637</v>
      </c>
      <c r="F3307" t="s">
        <v>2634</v>
      </c>
      <c r="G3307" t="s">
        <v>913</v>
      </c>
      <c r="H3307" t="s">
        <v>2638</v>
      </c>
      <c r="I3307" s="110">
        <v>2915.94</v>
      </c>
      <c r="J3307" s="110">
        <v>0</v>
      </c>
      <c r="K3307" s="110">
        <v>197</v>
      </c>
      <c r="L3307" s="110">
        <v>0</v>
      </c>
      <c r="M3307" s="110">
        <v>0</v>
      </c>
      <c r="N3307" s="110">
        <v>0</v>
      </c>
    </row>
    <row r="3308" spans="1:14" x14ac:dyDescent="0.25">
      <c r="A3308">
        <v>480064</v>
      </c>
      <c r="B3308" t="s">
        <v>5530</v>
      </c>
      <c r="C3308">
        <v>23</v>
      </c>
      <c r="D3308" t="s">
        <v>2639</v>
      </c>
      <c r="E3308" t="s">
        <v>2640</v>
      </c>
      <c r="F3308" t="s">
        <v>2634</v>
      </c>
      <c r="G3308" t="s">
        <v>913</v>
      </c>
      <c r="H3308" t="s">
        <v>2641</v>
      </c>
      <c r="I3308" s="110">
        <v>6797.04</v>
      </c>
      <c r="J3308" s="110">
        <v>0</v>
      </c>
      <c r="K3308" s="110">
        <v>250</v>
      </c>
      <c r="L3308" s="110">
        <v>275</v>
      </c>
      <c r="M3308" s="110">
        <v>50</v>
      </c>
      <c r="N3308" s="110">
        <v>565</v>
      </c>
    </row>
    <row r="3309" spans="1:14" x14ac:dyDescent="0.25">
      <c r="A3309">
        <v>480065</v>
      </c>
      <c r="B3309" t="s">
        <v>5530</v>
      </c>
      <c r="C3309">
        <v>23</v>
      </c>
      <c r="D3309" t="s">
        <v>2642</v>
      </c>
      <c r="E3309" t="s">
        <v>2643</v>
      </c>
      <c r="F3309" t="s">
        <v>2634</v>
      </c>
      <c r="G3309" t="s">
        <v>913</v>
      </c>
      <c r="H3309" t="s">
        <v>2644</v>
      </c>
      <c r="I3309" s="110">
        <v>2043.81</v>
      </c>
      <c r="J3309" s="110">
        <v>0</v>
      </c>
      <c r="K3309" s="110">
        <v>445</v>
      </c>
      <c r="L3309" s="110">
        <v>213</v>
      </c>
      <c r="M3309" s="110">
        <v>130</v>
      </c>
      <c r="N3309" s="110">
        <v>625</v>
      </c>
    </row>
    <row r="3310" spans="1:14" x14ac:dyDescent="0.25">
      <c r="A3310">
        <v>480066</v>
      </c>
      <c r="B3310" t="s">
        <v>5530</v>
      </c>
      <c r="C3310">
        <v>23</v>
      </c>
      <c r="D3310" t="s">
        <v>2645</v>
      </c>
      <c r="E3310" t="s">
        <v>2646</v>
      </c>
      <c r="F3310" t="s">
        <v>2634</v>
      </c>
      <c r="G3310" t="s">
        <v>913</v>
      </c>
      <c r="H3310" t="s">
        <v>2647</v>
      </c>
      <c r="I3310" s="110">
        <v>7500</v>
      </c>
      <c r="J3310" s="110">
        <v>0</v>
      </c>
      <c r="K3310" s="110">
        <v>250</v>
      </c>
      <c r="L3310" s="110">
        <v>438</v>
      </c>
      <c r="M3310" s="110">
        <v>524</v>
      </c>
      <c r="N3310" s="110">
        <v>827</v>
      </c>
    </row>
    <row r="3311" spans="1:14" x14ac:dyDescent="0.25">
      <c r="A3311">
        <v>480068</v>
      </c>
      <c r="B3311" t="s">
        <v>5530</v>
      </c>
      <c r="C3311">
        <v>23</v>
      </c>
      <c r="D3311" t="s">
        <v>2648</v>
      </c>
      <c r="E3311" t="s">
        <v>2649</v>
      </c>
      <c r="F3311" t="s">
        <v>2650</v>
      </c>
      <c r="G3311" t="s">
        <v>913</v>
      </c>
      <c r="H3311" t="s">
        <v>2651</v>
      </c>
      <c r="I3311" s="110">
        <v>0</v>
      </c>
      <c r="J3311" s="110">
        <v>0</v>
      </c>
      <c r="K3311" s="110">
        <v>215</v>
      </c>
      <c r="L3311" s="110">
        <v>45</v>
      </c>
      <c r="M3311" s="110">
        <v>0</v>
      </c>
      <c r="N3311" s="110">
        <v>0</v>
      </c>
    </row>
    <row r="3312" spans="1:14" x14ac:dyDescent="0.25">
      <c r="A3312">
        <v>480069</v>
      </c>
      <c r="B3312" t="s">
        <v>5530</v>
      </c>
      <c r="C3312">
        <v>23</v>
      </c>
      <c r="D3312" t="s">
        <v>2652</v>
      </c>
      <c r="E3312" t="s">
        <v>2653</v>
      </c>
      <c r="F3312" t="s">
        <v>2650</v>
      </c>
      <c r="G3312" t="s">
        <v>913</v>
      </c>
      <c r="H3312" t="s">
        <v>2654</v>
      </c>
      <c r="I3312" s="110">
        <v>2580</v>
      </c>
      <c r="J3312" s="110">
        <v>598</v>
      </c>
      <c r="K3312" s="110">
        <v>444</v>
      </c>
      <c r="L3312" s="110">
        <v>196.81</v>
      </c>
      <c r="M3312" s="110">
        <v>0</v>
      </c>
      <c r="N3312" s="110">
        <v>0</v>
      </c>
    </row>
    <row r="3313" spans="1:14" x14ac:dyDescent="0.25">
      <c r="A3313">
        <v>480072</v>
      </c>
      <c r="B3313" t="s">
        <v>5530</v>
      </c>
      <c r="C3313">
        <v>23</v>
      </c>
      <c r="D3313" t="s">
        <v>2655</v>
      </c>
      <c r="E3313" t="s">
        <v>2656</v>
      </c>
      <c r="F3313" t="s">
        <v>2650</v>
      </c>
      <c r="G3313" t="s">
        <v>913</v>
      </c>
      <c r="H3313" t="s">
        <v>2657</v>
      </c>
      <c r="I3313" s="110">
        <v>5216.25</v>
      </c>
      <c r="J3313" s="110">
        <v>0</v>
      </c>
      <c r="K3313" s="110">
        <v>496</v>
      </c>
      <c r="L3313" s="110">
        <v>380</v>
      </c>
      <c r="M3313" s="110">
        <v>0</v>
      </c>
      <c r="N3313" s="110">
        <v>20</v>
      </c>
    </row>
    <row r="3314" spans="1:14" x14ac:dyDescent="0.25">
      <c r="A3314">
        <v>480073</v>
      </c>
      <c r="B3314" t="s">
        <v>5530</v>
      </c>
      <c r="C3314">
        <v>23</v>
      </c>
      <c r="D3314" t="s">
        <v>2658</v>
      </c>
      <c r="E3314" t="s">
        <v>2659</v>
      </c>
      <c r="F3314" t="s">
        <v>2660</v>
      </c>
      <c r="G3314" t="s">
        <v>913</v>
      </c>
      <c r="H3314" t="s">
        <v>2661</v>
      </c>
      <c r="I3314" s="110">
        <v>100</v>
      </c>
      <c r="J3314" s="110">
        <v>0</v>
      </c>
      <c r="K3314" s="110">
        <v>399</v>
      </c>
      <c r="L3314" s="110">
        <v>175.3</v>
      </c>
      <c r="M3314" s="110">
        <v>0</v>
      </c>
      <c r="N3314" s="110">
        <v>0</v>
      </c>
    </row>
    <row r="3315" spans="1:14" x14ac:dyDescent="0.25">
      <c r="A3315">
        <v>480075</v>
      </c>
      <c r="B3315" t="s">
        <v>5530</v>
      </c>
      <c r="C3315">
        <v>23</v>
      </c>
      <c r="D3315" t="s">
        <v>501</v>
      </c>
      <c r="E3315" t="s">
        <v>2662</v>
      </c>
      <c r="F3315" t="s">
        <v>2663</v>
      </c>
      <c r="G3315" t="s">
        <v>913</v>
      </c>
      <c r="H3315" t="s">
        <v>2664</v>
      </c>
      <c r="I3315" s="110">
        <v>1000</v>
      </c>
      <c r="J3315" s="110">
        <v>0</v>
      </c>
      <c r="K3315" s="110">
        <v>0</v>
      </c>
      <c r="L3315" s="110">
        <v>105</v>
      </c>
      <c r="M3315" s="110">
        <v>0</v>
      </c>
      <c r="N3315" s="110">
        <v>0</v>
      </c>
    </row>
    <row r="3316" spans="1:14" x14ac:dyDescent="0.25">
      <c r="A3316">
        <v>480077</v>
      </c>
      <c r="B3316" t="s">
        <v>5530</v>
      </c>
      <c r="C3316">
        <v>23</v>
      </c>
      <c r="D3316" t="s">
        <v>994</v>
      </c>
      <c r="E3316" t="s">
        <v>10262</v>
      </c>
      <c r="F3316" t="s">
        <v>2666</v>
      </c>
      <c r="G3316" t="s">
        <v>913</v>
      </c>
      <c r="H3316" t="s">
        <v>10263</v>
      </c>
      <c r="I3316" s="110">
        <v>0</v>
      </c>
      <c r="J3316" s="110">
        <v>0</v>
      </c>
      <c r="K3316" s="110">
        <v>0</v>
      </c>
      <c r="L3316" s="110">
        <v>0</v>
      </c>
      <c r="M3316" s="110">
        <v>0</v>
      </c>
      <c r="N3316" s="110">
        <v>0</v>
      </c>
    </row>
    <row r="3317" spans="1:14" x14ac:dyDescent="0.25">
      <c r="A3317">
        <v>480078</v>
      </c>
      <c r="B3317" t="s">
        <v>5530</v>
      </c>
      <c r="C3317">
        <v>23</v>
      </c>
      <c r="D3317" t="s">
        <v>501</v>
      </c>
      <c r="E3317" t="s">
        <v>2665</v>
      </c>
      <c r="F3317" t="s">
        <v>2666</v>
      </c>
      <c r="G3317" t="s">
        <v>913</v>
      </c>
      <c r="H3317" t="s">
        <v>2667</v>
      </c>
      <c r="I3317" s="110">
        <v>4203</v>
      </c>
      <c r="J3317" s="110">
        <v>0</v>
      </c>
      <c r="K3317" s="110">
        <v>1917</v>
      </c>
      <c r="L3317" s="110">
        <v>868</v>
      </c>
      <c r="M3317" s="110">
        <v>0</v>
      </c>
      <c r="N3317" s="110">
        <v>0</v>
      </c>
    </row>
    <row r="3318" spans="1:14" x14ac:dyDescent="0.25">
      <c r="A3318">
        <v>480080</v>
      </c>
      <c r="B3318" t="s">
        <v>5530</v>
      </c>
      <c r="C3318">
        <v>23</v>
      </c>
      <c r="D3318" t="s">
        <v>10264</v>
      </c>
      <c r="E3318" t="s">
        <v>10265</v>
      </c>
      <c r="F3318" t="s">
        <v>2666</v>
      </c>
      <c r="G3318" t="s">
        <v>913</v>
      </c>
      <c r="H3318" t="s">
        <v>10266</v>
      </c>
      <c r="I3318" s="110">
        <v>0</v>
      </c>
      <c r="J3318" s="110">
        <v>0</v>
      </c>
      <c r="K3318" s="110">
        <v>0</v>
      </c>
      <c r="L3318" s="110">
        <v>0</v>
      </c>
      <c r="M3318" s="110">
        <v>0</v>
      </c>
      <c r="N3318" s="110">
        <v>0</v>
      </c>
    </row>
    <row r="3319" spans="1:14" x14ac:dyDescent="0.25">
      <c r="A3319">
        <v>480083</v>
      </c>
      <c r="B3319" t="s">
        <v>5530</v>
      </c>
      <c r="C3319">
        <v>23</v>
      </c>
      <c r="D3319" t="s">
        <v>501</v>
      </c>
      <c r="E3319" t="s">
        <v>9118</v>
      </c>
      <c r="F3319" t="s">
        <v>9119</v>
      </c>
      <c r="G3319" t="s">
        <v>913</v>
      </c>
      <c r="H3319" t="s">
        <v>9120</v>
      </c>
      <c r="I3319" s="110">
        <v>0</v>
      </c>
      <c r="J3319" s="110">
        <v>0</v>
      </c>
      <c r="K3319" s="110">
        <v>0</v>
      </c>
      <c r="L3319" s="110">
        <v>0</v>
      </c>
      <c r="M3319" s="110">
        <v>0</v>
      </c>
      <c r="N3319" s="110">
        <v>0</v>
      </c>
    </row>
    <row r="3320" spans="1:14" x14ac:dyDescent="0.25">
      <c r="A3320">
        <v>480085</v>
      </c>
      <c r="B3320" t="s">
        <v>5530</v>
      </c>
      <c r="C3320">
        <v>23</v>
      </c>
      <c r="D3320" t="s">
        <v>501</v>
      </c>
      <c r="E3320" t="s">
        <v>10267</v>
      </c>
      <c r="F3320" t="s">
        <v>10268</v>
      </c>
      <c r="G3320" t="s">
        <v>913</v>
      </c>
      <c r="H3320" t="s">
        <v>10269</v>
      </c>
      <c r="I3320" s="110">
        <v>0</v>
      </c>
      <c r="J3320" s="110">
        <v>0</v>
      </c>
      <c r="K3320" s="110">
        <v>0</v>
      </c>
      <c r="L3320" s="110">
        <v>0</v>
      </c>
      <c r="M3320" s="110">
        <v>0</v>
      </c>
      <c r="N3320" s="110">
        <v>0</v>
      </c>
    </row>
    <row r="3321" spans="1:14" x14ac:dyDescent="0.25">
      <c r="A3321">
        <v>480086</v>
      </c>
      <c r="B3321" t="s">
        <v>5530</v>
      </c>
      <c r="C3321">
        <v>23</v>
      </c>
      <c r="D3321" t="s">
        <v>728</v>
      </c>
      <c r="E3321" t="s">
        <v>2668</v>
      </c>
      <c r="F3321" t="s">
        <v>2669</v>
      </c>
      <c r="G3321" t="s">
        <v>913</v>
      </c>
      <c r="H3321" t="s">
        <v>219</v>
      </c>
      <c r="I3321" s="110">
        <v>0</v>
      </c>
      <c r="J3321" s="110">
        <v>0</v>
      </c>
      <c r="K3321" s="110">
        <v>0</v>
      </c>
      <c r="L3321" s="110">
        <v>0</v>
      </c>
      <c r="M3321" s="110">
        <v>100</v>
      </c>
      <c r="N3321" s="110">
        <v>100</v>
      </c>
    </row>
    <row r="3322" spans="1:14" x14ac:dyDescent="0.25">
      <c r="A3322">
        <v>480088</v>
      </c>
      <c r="B3322" t="s">
        <v>5530</v>
      </c>
      <c r="C3322">
        <v>23</v>
      </c>
      <c r="D3322" t="s">
        <v>10270</v>
      </c>
      <c r="E3322" t="s">
        <v>8394</v>
      </c>
      <c r="F3322" t="s">
        <v>10271</v>
      </c>
      <c r="G3322" t="s">
        <v>913</v>
      </c>
      <c r="H3322" t="s">
        <v>10272</v>
      </c>
      <c r="I3322" s="110">
        <v>0</v>
      </c>
      <c r="J3322" s="110">
        <v>0</v>
      </c>
      <c r="K3322" s="110">
        <v>0</v>
      </c>
      <c r="L3322" s="110">
        <v>0</v>
      </c>
      <c r="M3322" s="110">
        <v>0</v>
      </c>
      <c r="N3322" s="110">
        <v>0</v>
      </c>
    </row>
    <row r="3323" spans="1:14" x14ac:dyDescent="0.25">
      <c r="A3323">
        <v>160155</v>
      </c>
      <c r="B3323" t="s">
        <v>5538</v>
      </c>
      <c r="C3323">
        <v>32</v>
      </c>
      <c r="D3323" t="s">
        <v>501</v>
      </c>
      <c r="E3323" t="s">
        <v>10273</v>
      </c>
      <c r="F3323" t="s">
        <v>10274</v>
      </c>
      <c r="G3323" t="s">
        <v>6528</v>
      </c>
      <c r="H3323" t="s">
        <v>10275</v>
      </c>
      <c r="I3323" s="110">
        <v>0</v>
      </c>
      <c r="J3323" s="110">
        <v>0</v>
      </c>
      <c r="K3323" s="110">
        <v>0</v>
      </c>
      <c r="L3323" s="110">
        <v>0</v>
      </c>
      <c r="M3323" s="110">
        <v>0</v>
      </c>
      <c r="N3323" s="110">
        <v>0</v>
      </c>
    </row>
    <row r="3324" spans="1:14" x14ac:dyDescent="0.25">
      <c r="A3324">
        <v>480093</v>
      </c>
      <c r="B3324" t="s">
        <v>5530</v>
      </c>
      <c r="C3324">
        <v>23</v>
      </c>
      <c r="D3324" t="s">
        <v>605</v>
      </c>
      <c r="E3324" t="s">
        <v>2670</v>
      </c>
      <c r="F3324" t="s">
        <v>2671</v>
      </c>
      <c r="G3324" t="s">
        <v>913</v>
      </c>
      <c r="H3324" t="s">
        <v>2672</v>
      </c>
      <c r="I3324" s="110">
        <v>249</v>
      </c>
      <c r="J3324" s="110">
        <v>0</v>
      </c>
      <c r="K3324" s="110">
        <v>0</v>
      </c>
      <c r="L3324" s="110">
        <v>0</v>
      </c>
      <c r="M3324" s="110">
        <v>0</v>
      </c>
      <c r="N3324" s="110">
        <v>0</v>
      </c>
    </row>
    <row r="3325" spans="1:14" x14ac:dyDescent="0.25">
      <c r="A3325">
        <v>480094</v>
      </c>
      <c r="B3325" t="s">
        <v>5530</v>
      </c>
      <c r="C3325">
        <v>23</v>
      </c>
      <c r="D3325" t="s">
        <v>2673</v>
      </c>
      <c r="E3325" t="s">
        <v>2674</v>
      </c>
      <c r="F3325" t="s">
        <v>2671</v>
      </c>
      <c r="G3325" t="s">
        <v>913</v>
      </c>
      <c r="H3325" t="s">
        <v>2675</v>
      </c>
      <c r="I3325" s="110">
        <v>3649.4</v>
      </c>
      <c r="J3325" s="110">
        <v>0</v>
      </c>
      <c r="K3325" s="110">
        <v>711</v>
      </c>
      <c r="L3325" s="110">
        <v>100</v>
      </c>
      <c r="M3325" s="110">
        <v>0</v>
      </c>
      <c r="N3325" s="110">
        <v>541</v>
      </c>
    </row>
    <row r="3326" spans="1:14" x14ac:dyDescent="0.25">
      <c r="A3326">
        <v>480097</v>
      </c>
      <c r="B3326" t="s">
        <v>5530</v>
      </c>
      <c r="C3326">
        <v>23</v>
      </c>
      <c r="D3326" t="s">
        <v>2676</v>
      </c>
      <c r="E3326" t="s">
        <v>2677</v>
      </c>
      <c r="F3326" t="s">
        <v>2678</v>
      </c>
      <c r="G3326" t="s">
        <v>913</v>
      </c>
      <c r="H3326" t="s">
        <v>2679</v>
      </c>
      <c r="I3326" s="110">
        <v>1500</v>
      </c>
      <c r="J3326" s="110">
        <v>0</v>
      </c>
      <c r="K3326" s="110">
        <v>615</v>
      </c>
      <c r="L3326" s="110">
        <v>493</v>
      </c>
      <c r="M3326" s="110">
        <v>120</v>
      </c>
      <c r="N3326" s="110">
        <v>0</v>
      </c>
    </row>
    <row r="3327" spans="1:14" x14ac:dyDescent="0.25">
      <c r="A3327">
        <v>480099</v>
      </c>
      <c r="B3327" t="s">
        <v>5530</v>
      </c>
      <c r="C3327">
        <v>23</v>
      </c>
      <c r="D3327" t="s">
        <v>10276</v>
      </c>
      <c r="E3327" t="s">
        <v>10277</v>
      </c>
      <c r="F3327" t="s">
        <v>9079</v>
      </c>
      <c r="G3327" t="s">
        <v>913</v>
      </c>
      <c r="H3327" t="s">
        <v>10278</v>
      </c>
      <c r="I3327" s="110">
        <v>0</v>
      </c>
      <c r="J3327" s="110">
        <v>0</v>
      </c>
      <c r="K3327" s="110">
        <v>0</v>
      </c>
      <c r="L3327" s="110">
        <v>0</v>
      </c>
      <c r="M3327" s="110">
        <v>0</v>
      </c>
      <c r="N3327" s="110">
        <v>0</v>
      </c>
    </row>
    <row r="3328" spans="1:14" x14ac:dyDescent="0.25">
      <c r="A3328">
        <v>480103</v>
      </c>
      <c r="B3328" t="s">
        <v>5530</v>
      </c>
      <c r="C3328">
        <v>23</v>
      </c>
      <c r="D3328" t="s">
        <v>10279</v>
      </c>
      <c r="E3328" t="s">
        <v>10280</v>
      </c>
      <c r="F3328" t="s">
        <v>2610</v>
      </c>
      <c r="G3328" t="s">
        <v>913</v>
      </c>
      <c r="H3328" t="s">
        <v>10281</v>
      </c>
      <c r="I3328" s="110">
        <v>0</v>
      </c>
      <c r="J3328" s="110">
        <v>0</v>
      </c>
      <c r="K3328" s="110">
        <v>0</v>
      </c>
      <c r="L3328" s="110">
        <v>0</v>
      </c>
      <c r="M3328" s="110">
        <v>0</v>
      </c>
      <c r="N3328" s="110">
        <v>0</v>
      </c>
    </row>
    <row r="3329" spans="1:14" x14ac:dyDescent="0.25">
      <c r="A3329">
        <v>480105</v>
      </c>
      <c r="B3329" t="s">
        <v>5530</v>
      </c>
      <c r="C3329">
        <v>23</v>
      </c>
      <c r="D3329" t="s">
        <v>10282</v>
      </c>
      <c r="E3329" t="s">
        <v>10283</v>
      </c>
      <c r="F3329" t="s">
        <v>9079</v>
      </c>
      <c r="G3329" t="s">
        <v>913</v>
      </c>
      <c r="H3329" t="s">
        <v>10284</v>
      </c>
      <c r="I3329" s="110">
        <v>0</v>
      </c>
      <c r="J3329" s="110">
        <v>0</v>
      </c>
      <c r="K3329" s="110">
        <v>0</v>
      </c>
      <c r="L3329" s="110">
        <v>0</v>
      </c>
      <c r="M3329" s="110">
        <v>0</v>
      </c>
      <c r="N3329" s="110">
        <v>0</v>
      </c>
    </row>
    <row r="3330" spans="1:14" x14ac:dyDescent="0.25">
      <c r="A3330">
        <v>160175</v>
      </c>
      <c r="B3330" t="s">
        <v>5538</v>
      </c>
      <c r="C3330">
        <v>32</v>
      </c>
      <c r="D3330" t="s">
        <v>10285</v>
      </c>
      <c r="E3330" t="s">
        <v>10286</v>
      </c>
      <c r="F3330" t="s">
        <v>10287</v>
      </c>
      <c r="G3330" t="s">
        <v>6528</v>
      </c>
      <c r="H3330" t="s">
        <v>10288</v>
      </c>
      <c r="I3330" s="110">
        <v>0</v>
      </c>
      <c r="J3330" s="110">
        <v>0</v>
      </c>
      <c r="K3330" s="110">
        <v>0</v>
      </c>
      <c r="L3330" s="110">
        <v>0</v>
      </c>
      <c r="M3330" s="110">
        <v>0</v>
      </c>
      <c r="N3330" s="110">
        <v>0</v>
      </c>
    </row>
    <row r="3331" spans="1:14" x14ac:dyDescent="0.25">
      <c r="A3331">
        <v>489023</v>
      </c>
      <c r="B3331" t="s">
        <v>5530</v>
      </c>
      <c r="C3331">
        <v>23</v>
      </c>
      <c r="D3331" t="s">
        <v>10289</v>
      </c>
      <c r="E3331" t="s">
        <v>10290</v>
      </c>
      <c r="F3331" t="s">
        <v>10291</v>
      </c>
      <c r="G3331" t="s">
        <v>913</v>
      </c>
      <c r="H3331" t="s">
        <v>10292</v>
      </c>
      <c r="I3331" s="110">
        <v>6482.71</v>
      </c>
      <c r="J3331" s="110">
        <v>0</v>
      </c>
      <c r="K3331" s="110">
        <v>0</v>
      </c>
      <c r="L3331" s="110">
        <v>0</v>
      </c>
      <c r="M3331" s="110">
        <v>0</v>
      </c>
      <c r="N3331" s="110">
        <v>0</v>
      </c>
    </row>
    <row r="3332" spans="1:14" x14ac:dyDescent="0.25">
      <c r="A3332">
        <v>490008</v>
      </c>
      <c r="B3332" t="s">
        <v>5540</v>
      </c>
      <c r="C3332">
        <v>35</v>
      </c>
      <c r="D3332" t="s">
        <v>501</v>
      </c>
      <c r="E3332" t="s">
        <v>4698</v>
      </c>
      <c r="F3332" t="s">
        <v>4699</v>
      </c>
      <c r="G3332" t="s">
        <v>83</v>
      </c>
      <c r="H3332" t="s">
        <v>4700</v>
      </c>
      <c r="I3332" s="110">
        <v>3000</v>
      </c>
      <c r="J3332" s="110">
        <v>0</v>
      </c>
      <c r="K3332" s="110">
        <v>585</v>
      </c>
      <c r="L3332" s="110">
        <v>445</v>
      </c>
      <c r="M3332" s="110">
        <v>0</v>
      </c>
      <c r="N3332" s="110">
        <v>0</v>
      </c>
    </row>
    <row r="3333" spans="1:14" x14ac:dyDescent="0.25">
      <c r="A3333">
        <v>490010</v>
      </c>
      <c r="B3333" t="s">
        <v>5540</v>
      </c>
      <c r="C3333">
        <v>35</v>
      </c>
      <c r="D3333" t="s">
        <v>740</v>
      </c>
      <c r="E3333" t="s">
        <v>1302</v>
      </c>
      <c r="F3333" t="s">
        <v>4701</v>
      </c>
      <c r="G3333" t="s">
        <v>83</v>
      </c>
      <c r="H3333" t="s">
        <v>4702</v>
      </c>
      <c r="I3333" s="110">
        <v>565</v>
      </c>
      <c r="J3333" s="110">
        <v>0</v>
      </c>
      <c r="K3333" s="110">
        <v>30</v>
      </c>
      <c r="L3333" s="110">
        <v>0</v>
      </c>
      <c r="M3333" s="110">
        <v>0</v>
      </c>
      <c r="N3333" s="110">
        <v>0</v>
      </c>
    </row>
    <row r="3334" spans="1:14" x14ac:dyDescent="0.25">
      <c r="A3334">
        <v>490011</v>
      </c>
      <c r="B3334" t="s">
        <v>5540</v>
      </c>
      <c r="C3334">
        <v>35</v>
      </c>
      <c r="D3334" t="s">
        <v>4703</v>
      </c>
      <c r="E3334" t="s">
        <v>4704</v>
      </c>
      <c r="F3334" t="s">
        <v>664</v>
      </c>
      <c r="G3334" t="s">
        <v>83</v>
      </c>
      <c r="H3334" t="s">
        <v>4705</v>
      </c>
      <c r="I3334" s="110">
        <v>8287.26</v>
      </c>
      <c r="J3334" s="110">
        <v>0</v>
      </c>
      <c r="K3334" s="110">
        <v>125</v>
      </c>
      <c r="L3334" s="110">
        <v>0</v>
      </c>
      <c r="M3334" s="110">
        <v>6.25</v>
      </c>
      <c r="N3334" s="110">
        <v>4250.09</v>
      </c>
    </row>
    <row r="3335" spans="1:14" x14ac:dyDescent="0.25">
      <c r="A3335">
        <v>490013</v>
      </c>
      <c r="B3335" t="s">
        <v>5540</v>
      </c>
      <c r="C3335">
        <v>35</v>
      </c>
      <c r="D3335" t="s">
        <v>501</v>
      </c>
      <c r="E3335" t="s">
        <v>4706</v>
      </c>
      <c r="F3335" t="s">
        <v>4707</v>
      </c>
      <c r="G3335" t="s">
        <v>83</v>
      </c>
      <c r="H3335" t="s">
        <v>4708</v>
      </c>
      <c r="I3335" s="110">
        <v>11407.42</v>
      </c>
      <c r="J3335" s="110">
        <v>0</v>
      </c>
      <c r="K3335" s="110">
        <v>225</v>
      </c>
      <c r="L3335" s="110">
        <v>0</v>
      </c>
      <c r="M3335" s="110">
        <v>0</v>
      </c>
      <c r="N3335" s="110">
        <v>0</v>
      </c>
    </row>
    <row r="3336" spans="1:14" x14ac:dyDescent="0.25">
      <c r="A3336">
        <v>160202</v>
      </c>
      <c r="B3336" t="s">
        <v>5538</v>
      </c>
      <c r="C3336">
        <v>32</v>
      </c>
      <c r="D3336" t="s">
        <v>10293</v>
      </c>
      <c r="E3336" t="s">
        <v>10294</v>
      </c>
      <c r="F3336" t="s">
        <v>4395</v>
      </c>
      <c r="G3336" t="s">
        <v>6528</v>
      </c>
      <c r="H3336" t="s">
        <v>10295</v>
      </c>
      <c r="I3336" s="110">
        <v>0</v>
      </c>
      <c r="J3336" s="110">
        <v>0</v>
      </c>
      <c r="K3336" s="110">
        <v>0</v>
      </c>
      <c r="L3336" s="110">
        <v>0</v>
      </c>
      <c r="M3336" s="110">
        <v>0</v>
      </c>
      <c r="N3336" s="110">
        <v>0</v>
      </c>
    </row>
    <row r="3337" spans="1:14" x14ac:dyDescent="0.25">
      <c r="A3337">
        <v>490017</v>
      </c>
      <c r="B3337" t="s">
        <v>5540</v>
      </c>
      <c r="C3337">
        <v>35</v>
      </c>
      <c r="D3337" t="s">
        <v>4709</v>
      </c>
      <c r="E3337" t="s">
        <v>4710</v>
      </c>
      <c r="F3337" t="s">
        <v>673</v>
      </c>
      <c r="G3337" t="s">
        <v>83</v>
      </c>
      <c r="H3337" t="s">
        <v>4711</v>
      </c>
      <c r="I3337" s="110">
        <v>1000</v>
      </c>
      <c r="J3337" s="110">
        <v>0</v>
      </c>
      <c r="K3337" s="110">
        <v>0</v>
      </c>
      <c r="L3337" s="110">
        <v>75</v>
      </c>
      <c r="M3337" s="110">
        <v>0</v>
      </c>
      <c r="N3337" s="110">
        <v>0</v>
      </c>
    </row>
    <row r="3338" spans="1:14" x14ac:dyDescent="0.25">
      <c r="A3338">
        <v>490018</v>
      </c>
      <c r="B3338" t="s">
        <v>5540</v>
      </c>
      <c r="C3338">
        <v>35</v>
      </c>
      <c r="D3338" t="s">
        <v>501</v>
      </c>
      <c r="E3338" t="s">
        <v>10296</v>
      </c>
      <c r="F3338" t="s">
        <v>673</v>
      </c>
      <c r="G3338" t="s">
        <v>83</v>
      </c>
      <c r="H3338" t="s">
        <v>10297</v>
      </c>
      <c r="I3338" s="110">
        <v>0</v>
      </c>
      <c r="J3338" s="110">
        <v>0</v>
      </c>
      <c r="K3338" s="110">
        <v>0</v>
      </c>
      <c r="L3338" s="110">
        <v>0</v>
      </c>
      <c r="M3338" s="110">
        <v>0</v>
      </c>
      <c r="N3338" s="110">
        <v>0</v>
      </c>
    </row>
    <row r="3339" spans="1:14" x14ac:dyDescent="0.25">
      <c r="A3339">
        <v>470016</v>
      </c>
      <c r="B3339" t="s">
        <v>5539</v>
      </c>
      <c r="C3339">
        <v>34</v>
      </c>
      <c r="D3339" t="s">
        <v>6305</v>
      </c>
      <c r="E3339" t="s">
        <v>10298</v>
      </c>
      <c r="F3339" t="s">
        <v>10299</v>
      </c>
      <c r="G3339" t="s">
        <v>84</v>
      </c>
      <c r="H3339" t="s">
        <v>10300</v>
      </c>
      <c r="I3339" s="110">
        <v>0</v>
      </c>
      <c r="J3339" s="110">
        <v>0</v>
      </c>
      <c r="K3339" s="110">
        <v>0</v>
      </c>
      <c r="L3339" s="110">
        <v>0</v>
      </c>
      <c r="M3339" s="110">
        <v>0</v>
      </c>
      <c r="N3339" s="110">
        <v>0</v>
      </c>
    </row>
    <row r="3340" spans="1:14" x14ac:dyDescent="0.25">
      <c r="A3340">
        <v>490023</v>
      </c>
      <c r="B3340" t="s">
        <v>5540</v>
      </c>
      <c r="C3340">
        <v>35</v>
      </c>
      <c r="D3340" t="s">
        <v>4712</v>
      </c>
      <c r="E3340" t="s">
        <v>4713</v>
      </c>
      <c r="F3340" t="s">
        <v>4714</v>
      </c>
      <c r="G3340" t="s">
        <v>83</v>
      </c>
      <c r="H3340" t="s">
        <v>482</v>
      </c>
      <c r="I3340" s="110">
        <v>11412.44</v>
      </c>
      <c r="J3340" s="110">
        <v>0</v>
      </c>
      <c r="K3340" s="110">
        <v>0</v>
      </c>
      <c r="L3340" s="110">
        <v>0</v>
      </c>
      <c r="M3340" s="110">
        <v>1170</v>
      </c>
      <c r="N3340" s="110">
        <v>965</v>
      </c>
    </row>
    <row r="3341" spans="1:14" x14ac:dyDescent="0.25">
      <c r="A3341">
        <v>490025</v>
      </c>
      <c r="B3341" t="s">
        <v>5540</v>
      </c>
      <c r="C3341">
        <v>35</v>
      </c>
      <c r="D3341" t="s">
        <v>728</v>
      </c>
      <c r="E3341" t="s">
        <v>10301</v>
      </c>
      <c r="F3341" t="s">
        <v>10302</v>
      </c>
      <c r="G3341" t="s">
        <v>83</v>
      </c>
      <c r="H3341" t="s">
        <v>10303</v>
      </c>
      <c r="I3341" s="110">
        <v>0</v>
      </c>
      <c r="J3341" s="110">
        <v>0</v>
      </c>
      <c r="K3341" s="110">
        <v>0</v>
      </c>
      <c r="L3341" s="110">
        <v>0</v>
      </c>
      <c r="M3341" s="110">
        <v>0</v>
      </c>
      <c r="N3341" s="110">
        <v>0</v>
      </c>
    </row>
    <row r="3342" spans="1:14" x14ac:dyDescent="0.25">
      <c r="A3342">
        <v>490035</v>
      </c>
      <c r="B3342" t="s">
        <v>5540</v>
      </c>
      <c r="C3342">
        <v>35</v>
      </c>
      <c r="D3342" t="s">
        <v>728</v>
      </c>
      <c r="E3342" t="s">
        <v>4715</v>
      </c>
      <c r="F3342" t="s">
        <v>4716</v>
      </c>
      <c r="G3342" t="s">
        <v>83</v>
      </c>
      <c r="H3342" t="s">
        <v>306</v>
      </c>
      <c r="I3342" s="110">
        <v>455</v>
      </c>
      <c r="J3342" s="110">
        <v>0</v>
      </c>
      <c r="K3342" s="110">
        <v>184</v>
      </c>
      <c r="L3342" s="110">
        <v>0</v>
      </c>
      <c r="M3342" s="110">
        <v>0</v>
      </c>
      <c r="N3342" s="110">
        <v>172</v>
      </c>
    </row>
    <row r="3343" spans="1:14" x14ac:dyDescent="0.25">
      <c r="A3343">
        <v>490038</v>
      </c>
      <c r="B3343" t="s">
        <v>5540</v>
      </c>
      <c r="C3343">
        <v>35</v>
      </c>
      <c r="D3343" t="s">
        <v>10304</v>
      </c>
      <c r="E3343" t="s">
        <v>10305</v>
      </c>
      <c r="F3343" t="s">
        <v>10306</v>
      </c>
      <c r="G3343" t="s">
        <v>83</v>
      </c>
      <c r="H3343" t="s">
        <v>10307</v>
      </c>
      <c r="I3343" s="110">
        <v>0</v>
      </c>
      <c r="J3343" s="110">
        <v>0</v>
      </c>
      <c r="K3343" s="110">
        <v>0</v>
      </c>
      <c r="L3343" s="110">
        <v>0</v>
      </c>
      <c r="M3343" s="110">
        <v>0</v>
      </c>
      <c r="N3343" s="110">
        <v>0</v>
      </c>
    </row>
    <row r="3344" spans="1:14" x14ac:dyDescent="0.25">
      <c r="A3344">
        <v>490039</v>
      </c>
      <c r="B3344" t="s">
        <v>5540</v>
      </c>
      <c r="C3344">
        <v>35</v>
      </c>
      <c r="D3344" t="s">
        <v>501</v>
      </c>
      <c r="E3344" t="s">
        <v>4717</v>
      </c>
      <c r="F3344" t="s">
        <v>4718</v>
      </c>
      <c r="G3344" t="s">
        <v>83</v>
      </c>
      <c r="H3344" t="s">
        <v>4719</v>
      </c>
      <c r="I3344" s="110">
        <v>2400</v>
      </c>
      <c r="J3344" s="110">
        <v>0</v>
      </c>
      <c r="K3344" s="110">
        <v>285</v>
      </c>
      <c r="L3344" s="110">
        <v>100</v>
      </c>
      <c r="M3344" s="110">
        <v>120</v>
      </c>
      <c r="N3344" s="110">
        <v>245</v>
      </c>
    </row>
    <row r="3345" spans="1:14" x14ac:dyDescent="0.25">
      <c r="A3345">
        <v>490040</v>
      </c>
      <c r="B3345" t="s">
        <v>5540</v>
      </c>
      <c r="C3345">
        <v>35</v>
      </c>
      <c r="D3345" t="s">
        <v>728</v>
      </c>
      <c r="E3345" t="s">
        <v>10308</v>
      </c>
      <c r="F3345" t="s">
        <v>4722</v>
      </c>
      <c r="G3345" t="s">
        <v>83</v>
      </c>
      <c r="H3345" t="s">
        <v>10309</v>
      </c>
      <c r="I3345" s="110">
        <v>0</v>
      </c>
      <c r="J3345" s="110">
        <v>0</v>
      </c>
      <c r="K3345" s="110">
        <v>355</v>
      </c>
      <c r="L3345" s="110">
        <v>0</v>
      </c>
      <c r="M3345" s="110">
        <v>0</v>
      </c>
      <c r="N3345" s="110">
        <v>0</v>
      </c>
    </row>
    <row r="3346" spans="1:14" x14ac:dyDescent="0.25">
      <c r="A3346">
        <v>490041</v>
      </c>
      <c r="B3346" t="s">
        <v>5540</v>
      </c>
      <c r="C3346">
        <v>35</v>
      </c>
      <c r="D3346" t="s">
        <v>4720</v>
      </c>
      <c r="E3346" t="s">
        <v>4721</v>
      </c>
      <c r="F3346" t="s">
        <v>4722</v>
      </c>
      <c r="G3346" t="s">
        <v>83</v>
      </c>
      <c r="H3346" t="s">
        <v>4723</v>
      </c>
      <c r="I3346" s="110">
        <v>5083</v>
      </c>
      <c r="J3346" s="110">
        <v>0</v>
      </c>
      <c r="K3346" s="110">
        <v>0</v>
      </c>
      <c r="L3346" s="110">
        <v>0</v>
      </c>
      <c r="M3346" s="110">
        <v>0</v>
      </c>
      <c r="N3346" s="110">
        <v>0</v>
      </c>
    </row>
    <row r="3347" spans="1:14" x14ac:dyDescent="0.25">
      <c r="A3347">
        <v>490042</v>
      </c>
      <c r="B3347" t="s">
        <v>5540</v>
      </c>
      <c r="C3347">
        <v>35</v>
      </c>
      <c r="D3347" t="s">
        <v>4724</v>
      </c>
      <c r="E3347" t="s">
        <v>4725</v>
      </c>
      <c r="F3347" t="s">
        <v>4722</v>
      </c>
      <c r="G3347" t="s">
        <v>83</v>
      </c>
      <c r="H3347" t="s">
        <v>4726</v>
      </c>
      <c r="I3347" s="110">
        <v>70</v>
      </c>
      <c r="J3347" s="110">
        <v>0</v>
      </c>
      <c r="K3347" s="110">
        <v>849</v>
      </c>
      <c r="L3347" s="110">
        <v>0</v>
      </c>
      <c r="M3347" s="110">
        <v>0</v>
      </c>
      <c r="N3347" s="110">
        <v>500</v>
      </c>
    </row>
    <row r="3348" spans="1:14" x14ac:dyDescent="0.25">
      <c r="A3348">
        <v>490044</v>
      </c>
      <c r="B3348" t="s">
        <v>5540</v>
      </c>
      <c r="C3348">
        <v>35</v>
      </c>
      <c r="D3348" t="s">
        <v>501</v>
      </c>
      <c r="E3348" t="s">
        <v>10310</v>
      </c>
      <c r="F3348" t="s">
        <v>10311</v>
      </c>
      <c r="G3348" t="s">
        <v>83</v>
      </c>
      <c r="H3348" t="s">
        <v>10312</v>
      </c>
      <c r="I3348" s="110">
        <v>0</v>
      </c>
      <c r="J3348" s="110">
        <v>0</v>
      </c>
      <c r="K3348" s="110">
        <v>0</v>
      </c>
      <c r="L3348" s="110">
        <v>0</v>
      </c>
      <c r="M3348" s="110">
        <v>0</v>
      </c>
      <c r="N3348" s="110">
        <v>0</v>
      </c>
    </row>
    <row r="3349" spans="1:14" x14ac:dyDescent="0.25">
      <c r="A3349">
        <v>490046</v>
      </c>
      <c r="B3349" t="s">
        <v>5540</v>
      </c>
      <c r="C3349">
        <v>35</v>
      </c>
      <c r="D3349" t="s">
        <v>501</v>
      </c>
      <c r="E3349" t="s">
        <v>4727</v>
      </c>
      <c r="F3349" t="s">
        <v>4728</v>
      </c>
      <c r="G3349" t="s">
        <v>83</v>
      </c>
      <c r="H3349" t="s">
        <v>4729</v>
      </c>
      <c r="I3349" s="110">
        <v>1041</v>
      </c>
      <c r="J3349" s="110">
        <v>0</v>
      </c>
      <c r="K3349" s="110">
        <v>288.06</v>
      </c>
      <c r="L3349" s="110">
        <v>304</v>
      </c>
      <c r="M3349" s="110">
        <v>0</v>
      </c>
      <c r="N3349" s="110">
        <v>0</v>
      </c>
    </row>
    <row r="3350" spans="1:14" x14ac:dyDescent="0.25">
      <c r="A3350">
        <v>490048</v>
      </c>
      <c r="B3350" t="s">
        <v>5540</v>
      </c>
      <c r="C3350">
        <v>35</v>
      </c>
      <c r="D3350" t="s">
        <v>501</v>
      </c>
      <c r="E3350" t="s">
        <v>6854</v>
      </c>
      <c r="F3350" t="s">
        <v>10313</v>
      </c>
      <c r="G3350" t="s">
        <v>83</v>
      </c>
      <c r="H3350" t="s">
        <v>10314</v>
      </c>
      <c r="I3350" s="110">
        <v>0</v>
      </c>
      <c r="J3350" s="110">
        <v>0</v>
      </c>
      <c r="K3350" s="110">
        <v>0</v>
      </c>
      <c r="L3350" s="110">
        <v>0</v>
      </c>
      <c r="M3350" s="110">
        <v>0</v>
      </c>
      <c r="N3350" s="110">
        <v>0</v>
      </c>
    </row>
    <row r="3351" spans="1:14" x14ac:dyDescent="0.25">
      <c r="A3351">
        <v>490054</v>
      </c>
      <c r="B3351" t="s">
        <v>5540</v>
      </c>
      <c r="C3351">
        <v>35</v>
      </c>
      <c r="D3351" t="s">
        <v>501</v>
      </c>
      <c r="E3351" t="s">
        <v>10315</v>
      </c>
      <c r="F3351" t="s">
        <v>578</v>
      </c>
      <c r="G3351" t="s">
        <v>83</v>
      </c>
      <c r="H3351" t="s">
        <v>10316</v>
      </c>
      <c r="I3351" s="110">
        <v>500</v>
      </c>
      <c r="J3351" s="110">
        <v>0</v>
      </c>
      <c r="K3351" s="110">
        <v>0</v>
      </c>
      <c r="L3351" s="110">
        <v>0</v>
      </c>
      <c r="M3351" s="110">
        <v>0</v>
      </c>
      <c r="N3351" s="110">
        <v>0</v>
      </c>
    </row>
    <row r="3352" spans="1:14" x14ac:dyDescent="0.25">
      <c r="A3352">
        <v>490055</v>
      </c>
      <c r="B3352" t="s">
        <v>5540</v>
      </c>
      <c r="C3352">
        <v>35</v>
      </c>
      <c r="D3352" t="s">
        <v>501</v>
      </c>
      <c r="E3352" t="s">
        <v>4730</v>
      </c>
      <c r="F3352" t="s">
        <v>4731</v>
      </c>
      <c r="G3352" t="s">
        <v>83</v>
      </c>
      <c r="H3352" t="s">
        <v>4732</v>
      </c>
      <c r="I3352" s="110">
        <v>1820.05</v>
      </c>
      <c r="J3352" s="110">
        <v>167.56</v>
      </c>
      <c r="K3352" s="110">
        <v>652</v>
      </c>
      <c r="L3352" s="110">
        <v>420</v>
      </c>
      <c r="M3352" s="110">
        <v>618</v>
      </c>
      <c r="N3352" s="110">
        <v>668</v>
      </c>
    </row>
    <row r="3353" spans="1:14" x14ac:dyDescent="0.25">
      <c r="A3353">
        <v>490056</v>
      </c>
      <c r="B3353" t="s">
        <v>5540</v>
      </c>
      <c r="C3353">
        <v>35</v>
      </c>
      <c r="D3353" t="s">
        <v>501</v>
      </c>
      <c r="E3353" t="s">
        <v>4733</v>
      </c>
      <c r="F3353" t="s">
        <v>4734</v>
      </c>
      <c r="G3353" t="s">
        <v>83</v>
      </c>
      <c r="H3353" t="s">
        <v>4735</v>
      </c>
      <c r="I3353" s="110">
        <v>7940</v>
      </c>
      <c r="J3353" s="110">
        <v>0</v>
      </c>
      <c r="K3353" s="110">
        <v>371</v>
      </c>
      <c r="L3353" s="110">
        <v>282</v>
      </c>
      <c r="M3353" s="110">
        <v>0</v>
      </c>
      <c r="N3353" s="110">
        <v>370</v>
      </c>
    </row>
    <row r="3354" spans="1:14" x14ac:dyDescent="0.25">
      <c r="A3354">
        <v>490058</v>
      </c>
      <c r="B3354" t="s">
        <v>5540</v>
      </c>
      <c r="C3354">
        <v>35</v>
      </c>
      <c r="D3354" t="s">
        <v>990</v>
      </c>
      <c r="E3354" t="s">
        <v>10317</v>
      </c>
      <c r="F3354" t="s">
        <v>913</v>
      </c>
      <c r="G3354" t="s">
        <v>83</v>
      </c>
      <c r="H3354" t="s">
        <v>10318</v>
      </c>
      <c r="I3354" s="110">
        <v>0</v>
      </c>
      <c r="J3354" s="110">
        <v>0</v>
      </c>
      <c r="K3354" s="110">
        <v>0</v>
      </c>
      <c r="L3354" s="110">
        <v>0</v>
      </c>
      <c r="M3354" s="110">
        <v>0</v>
      </c>
      <c r="N3354" s="110">
        <v>0</v>
      </c>
    </row>
    <row r="3355" spans="1:14" x14ac:dyDescent="0.25">
      <c r="A3355">
        <v>490059</v>
      </c>
      <c r="B3355" t="s">
        <v>5540</v>
      </c>
      <c r="C3355">
        <v>35</v>
      </c>
      <c r="D3355" t="s">
        <v>501</v>
      </c>
      <c r="E3355" t="s">
        <v>2291</v>
      </c>
      <c r="F3355" t="s">
        <v>4736</v>
      </c>
      <c r="G3355" t="s">
        <v>83</v>
      </c>
      <c r="H3355" t="s">
        <v>305</v>
      </c>
      <c r="I3355" s="110">
        <v>5577</v>
      </c>
      <c r="J3355" s="110">
        <v>0</v>
      </c>
      <c r="K3355" s="110">
        <v>835</v>
      </c>
      <c r="L3355" s="110">
        <v>520</v>
      </c>
      <c r="M3355" s="110">
        <v>80</v>
      </c>
      <c r="N3355" s="110">
        <v>1216</v>
      </c>
    </row>
    <row r="3356" spans="1:14" x14ac:dyDescent="0.25">
      <c r="A3356">
        <v>490060</v>
      </c>
      <c r="B3356" t="s">
        <v>5540</v>
      </c>
      <c r="C3356">
        <v>35</v>
      </c>
      <c r="D3356" t="s">
        <v>501</v>
      </c>
      <c r="E3356" t="s">
        <v>4737</v>
      </c>
      <c r="F3356" t="s">
        <v>4738</v>
      </c>
      <c r="G3356" t="s">
        <v>83</v>
      </c>
      <c r="H3356" t="s">
        <v>4739</v>
      </c>
      <c r="I3356" s="110">
        <v>11560.24</v>
      </c>
      <c r="J3356" s="110">
        <v>0</v>
      </c>
      <c r="K3356" s="110">
        <v>427</v>
      </c>
      <c r="L3356" s="110">
        <v>175</v>
      </c>
      <c r="M3356" s="110">
        <v>0</v>
      </c>
      <c r="N3356" s="110">
        <v>662</v>
      </c>
    </row>
    <row r="3357" spans="1:14" x14ac:dyDescent="0.25">
      <c r="A3357">
        <v>490061</v>
      </c>
      <c r="B3357" t="s">
        <v>5540</v>
      </c>
      <c r="C3357">
        <v>35</v>
      </c>
      <c r="D3357" t="s">
        <v>10319</v>
      </c>
      <c r="E3357" t="s">
        <v>10320</v>
      </c>
      <c r="F3357" t="s">
        <v>10321</v>
      </c>
      <c r="G3357" t="s">
        <v>83</v>
      </c>
      <c r="H3357" t="s">
        <v>10322</v>
      </c>
      <c r="I3357" s="110">
        <v>0</v>
      </c>
      <c r="J3357" s="110">
        <v>0</v>
      </c>
      <c r="K3357" s="110">
        <v>0</v>
      </c>
      <c r="L3357" s="110">
        <v>0</v>
      </c>
      <c r="M3357" s="110">
        <v>0</v>
      </c>
      <c r="N3357" s="110">
        <v>0</v>
      </c>
    </row>
    <row r="3358" spans="1:14" x14ac:dyDescent="0.25">
      <c r="A3358">
        <v>490062</v>
      </c>
      <c r="B3358" t="s">
        <v>5540</v>
      </c>
      <c r="C3358">
        <v>35</v>
      </c>
      <c r="D3358" t="s">
        <v>501</v>
      </c>
      <c r="E3358" t="s">
        <v>4740</v>
      </c>
      <c r="F3358" t="s">
        <v>855</v>
      </c>
      <c r="G3358" t="s">
        <v>83</v>
      </c>
      <c r="H3358" t="s">
        <v>4741</v>
      </c>
      <c r="I3358" s="110">
        <v>2187.5</v>
      </c>
      <c r="J3358" s="110">
        <v>0</v>
      </c>
      <c r="K3358" s="110">
        <v>515</v>
      </c>
      <c r="L3358" s="110">
        <v>400.5</v>
      </c>
      <c r="M3358" s="110">
        <v>456</v>
      </c>
      <c r="N3358" s="110">
        <v>672</v>
      </c>
    </row>
    <row r="3359" spans="1:14" x14ac:dyDescent="0.25">
      <c r="A3359">
        <v>490063</v>
      </c>
      <c r="B3359" t="s">
        <v>5540</v>
      </c>
      <c r="C3359">
        <v>35</v>
      </c>
      <c r="D3359" t="s">
        <v>10323</v>
      </c>
      <c r="E3359" t="s">
        <v>2380</v>
      </c>
      <c r="F3359" t="s">
        <v>10324</v>
      </c>
      <c r="G3359" t="s">
        <v>83</v>
      </c>
      <c r="H3359" t="s">
        <v>10325</v>
      </c>
      <c r="I3359" s="110">
        <v>0</v>
      </c>
      <c r="J3359" s="110">
        <v>0</v>
      </c>
      <c r="K3359" s="110">
        <v>0</v>
      </c>
      <c r="L3359" s="110">
        <v>0</v>
      </c>
      <c r="M3359" s="110">
        <v>0</v>
      </c>
      <c r="N3359" s="110">
        <v>0</v>
      </c>
    </row>
    <row r="3360" spans="1:14" x14ac:dyDescent="0.25">
      <c r="A3360">
        <v>490064</v>
      </c>
      <c r="B3360" t="s">
        <v>5540</v>
      </c>
      <c r="C3360">
        <v>35</v>
      </c>
      <c r="D3360" t="s">
        <v>4742</v>
      </c>
      <c r="E3360" t="s">
        <v>4743</v>
      </c>
      <c r="F3360" t="s">
        <v>4744</v>
      </c>
      <c r="G3360" t="s">
        <v>83</v>
      </c>
      <c r="H3360" t="s">
        <v>10326</v>
      </c>
      <c r="I3360" s="110">
        <v>0</v>
      </c>
      <c r="J3360" s="110">
        <v>0</v>
      </c>
      <c r="K3360" s="110">
        <v>82</v>
      </c>
      <c r="L3360" s="110">
        <v>79.02</v>
      </c>
      <c r="M3360" s="110">
        <v>90</v>
      </c>
      <c r="N3360" s="110">
        <v>0</v>
      </c>
    </row>
    <row r="3361" spans="1:14" x14ac:dyDescent="0.25">
      <c r="A3361">
        <v>490066</v>
      </c>
      <c r="B3361" t="s">
        <v>5540</v>
      </c>
      <c r="C3361">
        <v>35</v>
      </c>
      <c r="D3361" t="s">
        <v>501</v>
      </c>
      <c r="E3361" t="s">
        <v>10327</v>
      </c>
      <c r="F3361" t="s">
        <v>10328</v>
      </c>
      <c r="G3361" t="s">
        <v>83</v>
      </c>
      <c r="H3361" t="s">
        <v>10329</v>
      </c>
      <c r="I3361" s="110">
        <v>0</v>
      </c>
      <c r="J3361" s="110">
        <v>0</v>
      </c>
      <c r="K3361" s="110">
        <v>0</v>
      </c>
      <c r="L3361" s="110">
        <v>0</v>
      </c>
      <c r="M3361" s="110">
        <v>0</v>
      </c>
      <c r="N3361" s="110">
        <v>0</v>
      </c>
    </row>
    <row r="3362" spans="1:14" x14ac:dyDescent="0.25">
      <c r="A3362">
        <v>490067</v>
      </c>
      <c r="B3362" t="s">
        <v>5540</v>
      </c>
      <c r="C3362">
        <v>35</v>
      </c>
      <c r="D3362" t="s">
        <v>568</v>
      </c>
      <c r="E3362" t="s">
        <v>4400</v>
      </c>
      <c r="F3362" t="s">
        <v>10330</v>
      </c>
      <c r="G3362" t="s">
        <v>83</v>
      </c>
      <c r="H3362" t="s">
        <v>10331</v>
      </c>
      <c r="I3362" s="110">
        <v>0</v>
      </c>
      <c r="J3362" s="110">
        <v>0</v>
      </c>
      <c r="K3362" s="110">
        <v>0</v>
      </c>
      <c r="L3362" s="110">
        <v>0</v>
      </c>
      <c r="M3362" s="110">
        <v>0</v>
      </c>
      <c r="N3362" s="110">
        <v>0</v>
      </c>
    </row>
    <row r="3363" spans="1:14" x14ac:dyDescent="0.25">
      <c r="A3363">
        <v>490068</v>
      </c>
      <c r="B3363" t="s">
        <v>5540</v>
      </c>
      <c r="C3363">
        <v>35</v>
      </c>
      <c r="D3363" t="s">
        <v>501</v>
      </c>
      <c r="E3363" t="s">
        <v>10332</v>
      </c>
      <c r="F3363" t="s">
        <v>10333</v>
      </c>
      <c r="G3363" t="s">
        <v>83</v>
      </c>
      <c r="H3363" t="s">
        <v>10334</v>
      </c>
      <c r="I3363" s="110">
        <v>0</v>
      </c>
      <c r="J3363" s="110">
        <v>0</v>
      </c>
      <c r="K3363" s="110">
        <v>0</v>
      </c>
      <c r="L3363" s="110">
        <v>0</v>
      </c>
      <c r="M3363" s="110">
        <v>0</v>
      </c>
      <c r="N3363" s="110">
        <v>0</v>
      </c>
    </row>
    <row r="3364" spans="1:14" x14ac:dyDescent="0.25">
      <c r="A3364">
        <v>490069</v>
      </c>
      <c r="B3364" t="s">
        <v>5540</v>
      </c>
      <c r="C3364">
        <v>35</v>
      </c>
      <c r="D3364" t="s">
        <v>4745</v>
      </c>
      <c r="E3364" t="s">
        <v>4746</v>
      </c>
      <c r="F3364" t="s">
        <v>4747</v>
      </c>
      <c r="G3364" t="s">
        <v>83</v>
      </c>
      <c r="H3364" t="s">
        <v>481</v>
      </c>
      <c r="I3364" s="110">
        <v>372</v>
      </c>
      <c r="J3364" s="110">
        <v>0</v>
      </c>
      <c r="K3364" s="110">
        <v>0</v>
      </c>
      <c r="L3364" s="110">
        <v>0</v>
      </c>
      <c r="M3364" s="110">
        <v>0</v>
      </c>
      <c r="N3364" s="110">
        <v>0</v>
      </c>
    </row>
    <row r="3365" spans="1:14" x14ac:dyDescent="0.25">
      <c r="A3365">
        <v>490073</v>
      </c>
      <c r="B3365" t="s">
        <v>5540</v>
      </c>
      <c r="C3365">
        <v>35</v>
      </c>
      <c r="D3365" t="s">
        <v>4364</v>
      </c>
      <c r="E3365" t="s">
        <v>10335</v>
      </c>
      <c r="F3365" t="s">
        <v>7001</v>
      </c>
      <c r="G3365" t="s">
        <v>83</v>
      </c>
      <c r="H3365" t="s">
        <v>10336</v>
      </c>
      <c r="I3365" s="110">
        <v>0</v>
      </c>
      <c r="J3365" s="110">
        <v>0</v>
      </c>
      <c r="K3365" s="110">
        <v>0</v>
      </c>
      <c r="L3365" s="110">
        <v>0</v>
      </c>
      <c r="M3365" s="110">
        <v>0</v>
      </c>
      <c r="N3365" s="110">
        <v>0</v>
      </c>
    </row>
    <row r="3366" spans="1:14" x14ac:dyDescent="0.25">
      <c r="A3366">
        <v>490075</v>
      </c>
      <c r="B3366" t="s">
        <v>5540</v>
      </c>
      <c r="C3366">
        <v>35</v>
      </c>
      <c r="D3366" t="s">
        <v>501</v>
      </c>
      <c r="E3366" t="s">
        <v>4748</v>
      </c>
      <c r="F3366" t="s">
        <v>4749</v>
      </c>
      <c r="G3366" t="s">
        <v>83</v>
      </c>
      <c r="H3366" t="s">
        <v>4750</v>
      </c>
      <c r="I3366" s="110">
        <v>8078</v>
      </c>
      <c r="J3366" s="110">
        <v>0</v>
      </c>
      <c r="K3366" s="110">
        <v>505</v>
      </c>
      <c r="L3366" s="110">
        <v>0</v>
      </c>
      <c r="M3366" s="110">
        <v>0</v>
      </c>
      <c r="N3366" s="110">
        <v>0</v>
      </c>
    </row>
    <row r="3367" spans="1:14" x14ac:dyDescent="0.25">
      <c r="A3367">
        <v>490076</v>
      </c>
      <c r="B3367" t="s">
        <v>5540</v>
      </c>
      <c r="C3367">
        <v>35</v>
      </c>
      <c r="D3367" t="s">
        <v>4751</v>
      </c>
      <c r="E3367" t="s">
        <v>4752</v>
      </c>
      <c r="F3367" t="s">
        <v>4753</v>
      </c>
      <c r="G3367" t="s">
        <v>83</v>
      </c>
      <c r="H3367" t="s">
        <v>419</v>
      </c>
      <c r="I3367" s="110">
        <v>0</v>
      </c>
      <c r="J3367" s="110">
        <v>0</v>
      </c>
      <c r="K3367" s="110">
        <v>210</v>
      </c>
      <c r="L3367" s="110">
        <v>145</v>
      </c>
      <c r="M3367" s="110">
        <v>0</v>
      </c>
      <c r="N3367" s="110">
        <v>0</v>
      </c>
    </row>
    <row r="3368" spans="1:14" x14ac:dyDescent="0.25">
      <c r="A3368">
        <v>490078</v>
      </c>
      <c r="B3368" t="s">
        <v>5540</v>
      </c>
      <c r="C3368">
        <v>35</v>
      </c>
      <c r="D3368" t="s">
        <v>501</v>
      </c>
      <c r="E3368" t="s">
        <v>4754</v>
      </c>
      <c r="F3368" t="s">
        <v>2200</v>
      </c>
      <c r="G3368" t="s">
        <v>83</v>
      </c>
      <c r="H3368" t="s">
        <v>4755</v>
      </c>
      <c r="I3368" s="110">
        <v>19761</v>
      </c>
      <c r="J3368" s="110">
        <v>0</v>
      </c>
      <c r="K3368" s="110">
        <v>1185</v>
      </c>
      <c r="L3368" s="110">
        <v>680</v>
      </c>
      <c r="M3368" s="110">
        <v>0</v>
      </c>
      <c r="N3368" s="110">
        <v>43</v>
      </c>
    </row>
    <row r="3369" spans="1:14" x14ac:dyDescent="0.25">
      <c r="A3369">
        <v>490079</v>
      </c>
      <c r="B3369" t="s">
        <v>5540</v>
      </c>
      <c r="C3369">
        <v>35</v>
      </c>
      <c r="D3369" t="s">
        <v>4756</v>
      </c>
      <c r="E3369" t="s">
        <v>4757</v>
      </c>
      <c r="F3369" t="s">
        <v>2200</v>
      </c>
      <c r="G3369" t="s">
        <v>83</v>
      </c>
      <c r="H3369" t="s">
        <v>4758</v>
      </c>
      <c r="I3369" s="110">
        <v>376</v>
      </c>
      <c r="J3369" s="110">
        <v>0</v>
      </c>
      <c r="K3369" s="110">
        <v>77</v>
      </c>
      <c r="L3369" s="110">
        <v>23</v>
      </c>
      <c r="M3369" s="110">
        <v>0</v>
      </c>
      <c r="N3369" s="110">
        <v>0</v>
      </c>
    </row>
    <row r="3370" spans="1:14" x14ac:dyDescent="0.25">
      <c r="A3370">
        <v>490082</v>
      </c>
      <c r="B3370" t="s">
        <v>5540</v>
      </c>
      <c r="C3370">
        <v>35</v>
      </c>
      <c r="D3370" t="s">
        <v>4759</v>
      </c>
      <c r="E3370" t="s">
        <v>2397</v>
      </c>
      <c r="F3370" t="s">
        <v>4760</v>
      </c>
      <c r="G3370" t="s">
        <v>83</v>
      </c>
      <c r="H3370" t="s">
        <v>4761</v>
      </c>
      <c r="I3370" s="110">
        <v>556</v>
      </c>
      <c r="J3370" s="110">
        <v>0</v>
      </c>
      <c r="K3370" s="110">
        <v>25</v>
      </c>
      <c r="L3370" s="110">
        <v>0</v>
      </c>
      <c r="M3370" s="110">
        <v>0</v>
      </c>
      <c r="N3370" s="110">
        <v>0</v>
      </c>
    </row>
    <row r="3371" spans="1:14" x14ac:dyDescent="0.25">
      <c r="A3371">
        <v>490084</v>
      </c>
      <c r="B3371" t="s">
        <v>5516</v>
      </c>
      <c r="C3371">
        <v>6</v>
      </c>
      <c r="D3371" t="s">
        <v>5202</v>
      </c>
      <c r="E3371" t="s">
        <v>5203</v>
      </c>
      <c r="F3371" t="s">
        <v>5204</v>
      </c>
      <c r="G3371" t="s">
        <v>83</v>
      </c>
      <c r="H3371" t="s">
        <v>5205</v>
      </c>
      <c r="I3371" s="110">
        <v>268.93</v>
      </c>
      <c r="J3371" s="110">
        <v>0</v>
      </c>
      <c r="K3371" s="110">
        <v>503.66</v>
      </c>
      <c r="L3371" s="110">
        <v>534.20000000000005</v>
      </c>
      <c r="M3371" s="110">
        <v>0</v>
      </c>
      <c r="N3371" s="110">
        <v>0</v>
      </c>
    </row>
    <row r="3372" spans="1:14" x14ac:dyDescent="0.25">
      <c r="A3372">
        <v>499035</v>
      </c>
      <c r="B3372" t="s">
        <v>5540</v>
      </c>
      <c r="C3372">
        <v>35</v>
      </c>
      <c r="D3372" t="s">
        <v>10337</v>
      </c>
      <c r="E3372" t="s">
        <v>10338</v>
      </c>
      <c r="F3372" t="s">
        <v>4738</v>
      </c>
      <c r="G3372" t="s">
        <v>83</v>
      </c>
      <c r="H3372" t="s">
        <v>4739</v>
      </c>
      <c r="I3372" s="110">
        <v>0</v>
      </c>
      <c r="J3372" s="110">
        <v>0</v>
      </c>
      <c r="K3372" s="110">
        <v>0</v>
      </c>
      <c r="L3372" s="110">
        <v>0</v>
      </c>
      <c r="M3372" s="110">
        <v>0</v>
      </c>
      <c r="N3372" s="110">
        <v>0</v>
      </c>
    </row>
    <row r="3373" spans="1:14" x14ac:dyDescent="0.25">
      <c r="A3373">
        <v>500222</v>
      </c>
      <c r="B3373" t="s">
        <v>5522</v>
      </c>
      <c r="C3373">
        <v>11</v>
      </c>
      <c r="D3373" t="s">
        <v>501</v>
      </c>
      <c r="E3373" t="s">
        <v>937</v>
      </c>
      <c r="F3373" t="s">
        <v>938</v>
      </c>
      <c r="G3373" t="s">
        <v>10339</v>
      </c>
      <c r="H3373" t="s">
        <v>939</v>
      </c>
      <c r="I3373" s="110">
        <v>4476.72</v>
      </c>
      <c r="J3373" s="110">
        <v>0</v>
      </c>
      <c r="K3373" s="110">
        <v>45.2</v>
      </c>
      <c r="L3373" s="110">
        <v>0</v>
      </c>
      <c r="M3373" s="110">
        <v>0</v>
      </c>
      <c r="N3373" s="110">
        <v>24.45</v>
      </c>
    </row>
    <row r="3374" spans="1:14" x14ac:dyDescent="0.25">
      <c r="A3374">
        <v>500225</v>
      </c>
      <c r="B3374" t="s">
        <v>5522</v>
      </c>
      <c r="C3374">
        <v>11</v>
      </c>
      <c r="D3374" t="s">
        <v>10340</v>
      </c>
      <c r="E3374" t="s">
        <v>10341</v>
      </c>
      <c r="F3374" t="s">
        <v>10342</v>
      </c>
      <c r="G3374" t="s">
        <v>10339</v>
      </c>
      <c r="H3374" t="s">
        <v>10343</v>
      </c>
      <c r="I3374" s="110">
        <v>0</v>
      </c>
      <c r="J3374" s="110">
        <v>0</v>
      </c>
      <c r="K3374" s="110">
        <v>0</v>
      </c>
      <c r="L3374" s="110">
        <v>0</v>
      </c>
      <c r="M3374" s="110">
        <v>0</v>
      </c>
      <c r="N3374" s="110">
        <v>0</v>
      </c>
    </row>
    <row r="3375" spans="1:14" x14ac:dyDescent="0.25">
      <c r="A3375">
        <v>510051</v>
      </c>
      <c r="B3375" t="s">
        <v>5517</v>
      </c>
      <c r="C3375">
        <v>7</v>
      </c>
      <c r="D3375" t="s">
        <v>501</v>
      </c>
      <c r="E3375" t="s">
        <v>5286</v>
      </c>
      <c r="F3375" t="s">
        <v>5287</v>
      </c>
      <c r="G3375" t="s">
        <v>10344</v>
      </c>
      <c r="H3375" t="s">
        <v>5288</v>
      </c>
      <c r="I3375" s="110">
        <v>19581.77</v>
      </c>
      <c r="J3375" s="110">
        <v>0</v>
      </c>
      <c r="K3375" s="110">
        <v>547</v>
      </c>
      <c r="L3375" s="110">
        <v>255</v>
      </c>
      <c r="M3375" s="110">
        <v>492</v>
      </c>
      <c r="N3375" s="110">
        <v>1068</v>
      </c>
    </row>
    <row r="3376" spans="1:14" x14ac:dyDescent="0.25">
      <c r="A3376">
        <v>510052</v>
      </c>
      <c r="B3376" t="s">
        <v>5517</v>
      </c>
      <c r="C3376">
        <v>7</v>
      </c>
      <c r="D3376" t="s">
        <v>501</v>
      </c>
      <c r="E3376" t="s">
        <v>5289</v>
      </c>
      <c r="F3376" t="s">
        <v>5290</v>
      </c>
      <c r="G3376" t="s">
        <v>10344</v>
      </c>
      <c r="H3376" t="s">
        <v>5291</v>
      </c>
      <c r="I3376" s="110">
        <v>10248.34</v>
      </c>
      <c r="J3376" s="110">
        <v>0</v>
      </c>
      <c r="K3376" s="110">
        <v>0</v>
      </c>
      <c r="L3376" s="110">
        <v>370</v>
      </c>
      <c r="M3376" s="110">
        <v>0</v>
      </c>
      <c r="N3376" s="110">
        <v>0</v>
      </c>
    </row>
    <row r="3377" spans="1:14" x14ac:dyDescent="0.25">
      <c r="A3377">
        <v>510053</v>
      </c>
      <c r="B3377" t="s">
        <v>5517</v>
      </c>
      <c r="C3377">
        <v>7</v>
      </c>
      <c r="D3377" t="s">
        <v>501</v>
      </c>
      <c r="E3377" t="s">
        <v>10345</v>
      </c>
      <c r="F3377" t="s">
        <v>10346</v>
      </c>
      <c r="G3377" t="s">
        <v>10344</v>
      </c>
      <c r="H3377" t="s">
        <v>10347</v>
      </c>
      <c r="I3377" s="110">
        <v>0</v>
      </c>
      <c r="J3377" s="110">
        <v>0</v>
      </c>
      <c r="K3377" s="110">
        <v>0</v>
      </c>
      <c r="L3377" s="110">
        <v>0</v>
      </c>
      <c r="M3377" s="110">
        <v>0</v>
      </c>
      <c r="N3377" s="110">
        <v>0</v>
      </c>
    </row>
    <row r="3378" spans="1:14" x14ac:dyDescent="0.25">
      <c r="A3378">
        <v>510054</v>
      </c>
      <c r="B3378" t="s">
        <v>5517</v>
      </c>
      <c r="C3378">
        <v>7</v>
      </c>
      <c r="D3378" t="s">
        <v>501</v>
      </c>
      <c r="E3378" t="s">
        <v>5292</v>
      </c>
      <c r="F3378" t="s">
        <v>1193</v>
      </c>
      <c r="G3378" t="s">
        <v>10344</v>
      </c>
      <c r="H3378" t="s">
        <v>5293</v>
      </c>
      <c r="I3378" s="110">
        <v>3650</v>
      </c>
      <c r="J3378" s="110">
        <v>0</v>
      </c>
      <c r="K3378" s="110">
        <v>1011</v>
      </c>
      <c r="L3378" s="110">
        <v>309</v>
      </c>
      <c r="M3378" s="110">
        <v>618</v>
      </c>
      <c r="N3378" s="110">
        <v>1227</v>
      </c>
    </row>
    <row r="3379" spans="1:14" x14ac:dyDescent="0.25">
      <c r="A3379">
        <v>520008</v>
      </c>
      <c r="B3379" t="s">
        <v>5515</v>
      </c>
      <c r="C3379">
        <v>5</v>
      </c>
      <c r="D3379" t="s">
        <v>5111</v>
      </c>
      <c r="E3379" t="s">
        <v>5112</v>
      </c>
      <c r="F3379" t="s">
        <v>5113</v>
      </c>
      <c r="G3379" t="s">
        <v>5620</v>
      </c>
      <c r="H3379" t="s">
        <v>5114</v>
      </c>
      <c r="I3379" s="110">
        <v>581.66</v>
      </c>
      <c r="J3379" s="110">
        <v>0</v>
      </c>
      <c r="K3379" s="110">
        <v>0</v>
      </c>
      <c r="L3379" s="110">
        <v>0</v>
      </c>
      <c r="M3379" s="110">
        <v>0</v>
      </c>
      <c r="N3379" s="110">
        <v>0</v>
      </c>
    </row>
    <row r="3380" spans="1:14" x14ac:dyDescent="0.25">
      <c r="A3380">
        <v>520011</v>
      </c>
      <c r="B3380" t="s">
        <v>5515</v>
      </c>
      <c r="C3380">
        <v>5</v>
      </c>
      <c r="D3380" t="s">
        <v>10348</v>
      </c>
      <c r="E3380" t="s">
        <v>10349</v>
      </c>
      <c r="F3380" t="s">
        <v>10350</v>
      </c>
      <c r="G3380" t="s">
        <v>5620</v>
      </c>
      <c r="H3380" t="s">
        <v>10351</v>
      </c>
      <c r="I3380" s="110">
        <v>0</v>
      </c>
      <c r="J3380" s="110">
        <v>0</v>
      </c>
      <c r="K3380" s="110">
        <v>0</v>
      </c>
      <c r="L3380" s="110">
        <v>0</v>
      </c>
      <c r="M3380" s="110">
        <v>0</v>
      </c>
      <c r="N3380" s="110">
        <v>0</v>
      </c>
    </row>
    <row r="3381" spans="1:14" x14ac:dyDescent="0.25">
      <c r="A3381">
        <v>520016</v>
      </c>
      <c r="B3381" t="s">
        <v>5515</v>
      </c>
      <c r="C3381">
        <v>5</v>
      </c>
      <c r="D3381" t="s">
        <v>5115</v>
      </c>
      <c r="E3381" t="s">
        <v>5116</v>
      </c>
      <c r="F3381" t="s">
        <v>5117</v>
      </c>
      <c r="G3381" t="s">
        <v>10352</v>
      </c>
      <c r="H3381" t="s">
        <v>5118</v>
      </c>
      <c r="I3381" s="110">
        <v>2209.08</v>
      </c>
      <c r="J3381" s="110">
        <v>0</v>
      </c>
      <c r="K3381" s="110">
        <v>0</v>
      </c>
      <c r="L3381" s="110">
        <v>0</v>
      </c>
      <c r="M3381" s="110">
        <v>0</v>
      </c>
      <c r="N3381" s="110">
        <v>0</v>
      </c>
    </row>
    <row r="3382" spans="1:14" x14ac:dyDescent="0.25">
      <c r="A3382">
        <v>520019</v>
      </c>
      <c r="B3382" t="s">
        <v>5515</v>
      </c>
      <c r="C3382">
        <v>5</v>
      </c>
      <c r="D3382" t="s">
        <v>10353</v>
      </c>
      <c r="E3382" t="s">
        <v>10354</v>
      </c>
      <c r="F3382" t="s">
        <v>10355</v>
      </c>
      <c r="G3382" t="s">
        <v>10356</v>
      </c>
      <c r="H3382" t="s">
        <v>10357</v>
      </c>
      <c r="I3382" s="110">
        <v>1000.15</v>
      </c>
      <c r="J3382" s="110">
        <v>0</v>
      </c>
      <c r="K3382" s="110">
        <v>187.77</v>
      </c>
      <c r="L3382" s="110">
        <v>0</v>
      </c>
      <c r="M3382" s="110">
        <v>0</v>
      </c>
      <c r="N3382" s="110">
        <v>344.88</v>
      </c>
    </row>
    <row r="3383" spans="1:14" x14ac:dyDescent="0.25">
      <c r="A3383">
        <v>520023</v>
      </c>
      <c r="B3383" t="s">
        <v>5515</v>
      </c>
      <c r="C3383">
        <v>5</v>
      </c>
      <c r="D3383" t="s">
        <v>5119</v>
      </c>
      <c r="E3383" t="s">
        <v>5120</v>
      </c>
      <c r="F3383" t="s">
        <v>5121</v>
      </c>
      <c r="G3383" t="s">
        <v>10356</v>
      </c>
      <c r="H3383" t="s">
        <v>5122</v>
      </c>
      <c r="I3383" s="110">
        <v>7416.47</v>
      </c>
      <c r="J3383" s="110">
        <v>0</v>
      </c>
      <c r="K3383" s="110">
        <v>0</v>
      </c>
      <c r="L3383" s="110">
        <v>0</v>
      </c>
      <c r="M3383" s="110">
        <v>0</v>
      </c>
      <c r="N3383" s="110">
        <v>0</v>
      </c>
    </row>
    <row r="3384" spans="1:14" x14ac:dyDescent="0.25">
      <c r="A3384">
        <v>520024</v>
      </c>
      <c r="B3384" t="s">
        <v>5515</v>
      </c>
      <c r="C3384">
        <v>5</v>
      </c>
      <c r="D3384" t="s">
        <v>10358</v>
      </c>
      <c r="E3384" t="s">
        <v>10359</v>
      </c>
      <c r="F3384" t="s">
        <v>10360</v>
      </c>
      <c r="G3384" t="s">
        <v>10356</v>
      </c>
      <c r="H3384" t="s">
        <v>10361</v>
      </c>
      <c r="I3384" s="110">
        <v>1543.66</v>
      </c>
      <c r="J3384" s="110">
        <v>0</v>
      </c>
      <c r="K3384" s="110">
        <v>0</v>
      </c>
      <c r="L3384" s="110">
        <v>0</v>
      </c>
      <c r="M3384" s="110">
        <v>0</v>
      </c>
      <c r="N3384" s="110">
        <v>0</v>
      </c>
    </row>
    <row r="3385" spans="1:14" x14ac:dyDescent="0.25">
      <c r="A3385">
        <v>520025</v>
      </c>
      <c r="B3385" t="s">
        <v>5515</v>
      </c>
      <c r="C3385">
        <v>5</v>
      </c>
      <c r="D3385" t="s">
        <v>10362</v>
      </c>
      <c r="E3385" t="s">
        <v>10363</v>
      </c>
      <c r="F3385" t="s">
        <v>10364</v>
      </c>
      <c r="G3385" t="s">
        <v>10356</v>
      </c>
      <c r="H3385" t="s">
        <v>10365</v>
      </c>
      <c r="I3385" s="110">
        <v>0</v>
      </c>
      <c r="J3385" s="110">
        <v>0</v>
      </c>
      <c r="K3385" s="110">
        <v>0</v>
      </c>
      <c r="L3385" s="110">
        <v>0</v>
      </c>
      <c r="M3385" s="110">
        <v>0</v>
      </c>
      <c r="N3385" s="110">
        <v>0</v>
      </c>
    </row>
    <row r="3386" spans="1:14" x14ac:dyDescent="0.25">
      <c r="A3386">
        <v>520026</v>
      </c>
      <c r="B3386" t="s">
        <v>5515</v>
      </c>
      <c r="C3386">
        <v>5</v>
      </c>
      <c r="D3386" t="s">
        <v>10366</v>
      </c>
      <c r="E3386" t="s">
        <v>10367</v>
      </c>
      <c r="F3386" t="s">
        <v>10368</v>
      </c>
      <c r="G3386" t="s">
        <v>3240</v>
      </c>
      <c r="H3386" t="s">
        <v>10369</v>
      </c>
      <c r="I3386" s="110">
        <v>0</v>
      </c>
      <c r="J3386" s="110">
        <v>0</v>
      </c>
      <c r="K3386" s="110">
        <v>0</v>
      </c>
      <c r="L3386" s="110">
        <v>0</v>
      </c>
      <c r="M3386" s="110">
        <v>0</v>
      </c>
      <c r="N3386" s="110">
        <v>0</v>
      </c>
    </row>
    <row r="3387" spans="1:14" x14ac:dyDescent="0.25">
      <c r="A3387">
        <v>520028</v>
      </c>
      <c r="B3387" t="s">
        <v>5515</v>
      </c>
      <c r="C3387">
        <v>5</v>
      </c>
      <c r="D3387" t="s">
        <v>10370</v>
      </c>
      <c r="E3387" t="s">
        <v>10371</v>
      </c>
      <c r="F3387" t="s">
        <v>10372</v>
      </c>
      <c r="G3387" t="s">
        <v>3240</v>
      </c>
      <c r="H3387" t="s">
        <v>10373</v>
      </c>
      <c r="I3387" s="110">
        <v>0</v>
      </c>
      <c r="J3387" s="110">
        <v>0</v>
      </c>
      <c r="K3387" s="110">
        <v>0</v>
      </c>
      <c r="L3387" s="110">
        <v>0</v>
      </c>
      <c r="M3387" s="110">
        <v>0</v>
      </c>
      <c r="N3387" s="110">
        <v>0</v>
      </c>
    </row>
    <row r="3388" spans="1:14" x14ac:dyDescent="0.25">
      <c r="A3388">
        <v>520034</v>
      </c>
      <c r="B3388" t="s">
        <v>5515</v>
      </c>
      <c r="C3388">
        <v>5</v>
      </c>
      <c r="D3388" t="s">
        <v>10374</v>
      </c>
      <c r="E3388" t="s">
        <v>10375</v>
      </c>
      <c r="F3388" t="s">
        <v>10376</v>
      </c>
      <c r="G3388" t="s">
        <v>3240</v>
      </c>
      <c r="H3388" t="s">
        <v>10377</v>
      </c>
      <c r="I3388" s="110">
        <v>0</v>
      </c>
      <c r="J3388" s="110">
        <v>0</v>
      </c>
      <c r="K3388" s="110">
        <v>0</v>
      </c>
      <c r="L3388" s="110">
        <v>0</v>
      </c>
      <c r="M3388" s="110">
        <v>0</v>
      </c>
      <c r="N3388" s="110">
        <v>0</v>
      </c>
    </row>
    <row r="3389" spans="1:14" x14ac:dyDescent="0.25">
      <c r="A3389">
        <v>520039</v>
      </c>
      <c r="B3389" t="s">
        <v>5515</v>
      </c>
      <c r="C3389">
        <v>5</v>
      </c>
      <c r="D3389" t="s">
        <v>3084</v>
      </c>
      <c r="E3389" t="s">
        <v>5123</v>
      </c>
      <c r="F3389" t="s">
        <v>5124</v>
      </c>
      <c r="G3389" t="s">
        <v>3240</v>
      </c>
      <c r="H3389" t="s">
        <v>5125</v>
      </c>
      <c r="I3389" s="110">
        <v>958</v>
      </c>
      <c r="J3389" s="110">
        <v>0</v>
      </c>
      <c r="K3389" s="110">
        <v>331.43</v>
      </c>
      <c r="L3389" s="110">
        <v>0</v>
      </c>
      <c r="M3389" s="110">
        <v>0</v>
      </c>
      <c r="N3389" s="110">
        <v>0</v>
      </c>
    </row>
    <row r="3390" spans="1:14" x14ac:dyDescent="0.25">
      <c r="A3390">
        <v>520040</v>
      </c>
      <c r="B3390" t="s">
        <v>5515</v>
      </c>
      <c r="C3390">
        <v>5</v>
      </c>
      <c r="D3390" t="s">
        <v>10378</v>
      </c>
      <c r="E3390" t="s">
        <v>9271</v>
      </c>
      <c r="F3390" t="s">
        <v>10379</v>
      </c>
      <c r="G3390" t="s">
        <v>3240</v>
      </c>
      <c r="H3390" t="s">
        <v>10380</v>
      </c>
      <c r="I3390" s="110">
        <v>0</v>
      </c>
      <c r="J3390" s="110">
        <v>0</v>
      </c>
      <c r="K3390" s="110">
        <v>0</v>
      </c>
      <c r="L3390" s="110">
        <v>0</v>
      </c>
      <c r="M3390" s="110">
        <v>0</v>
      </c>
      <c r="N3390" s="110">
        <v>0</v>
      </c>
    </row>
    <row r="3391" spans="1:14" x14ac:dyDescent="0.25">
      <c r="A3391">
        <v>520047</v>
      </c>
      <c r="B3391" t="s">
        <v>5515</v>
      </c>
      <c r="C3391">
        <v>5</v>
      </c>
      <c r="D3391" t="s">
        <v>10381</v>
      </c>
      <c r="E3391" t="s">
        <v>10382</v>
      </c>
      <c r="F3391" t="s">
        <v>10383</v>
      </c>
      <c r="G3391" t="s">
        <v>3240</v>
      </c>
      <c r="H3391" t="s">
        <v>10384</v>
      </c>
      <c r="I3391" s="110">
        <v>0</v>
      </c>
      <c r="J3391" s="110">
        <v>0</v>
      </c>
      <c r="K3391" s="110">
        <v>0</v>
      </c>
      <c r="L3391" s="110">
        <v>0</v>
      </c>
      <c r="M3391" s="110">
        <v>0</v>
      </c>
      <c r="N3391" s="110">
        <v>0</v>
      </c>
    </row>
    <row r="3392" spans="1:14" x14ac:dyDescent="0.25">
      <c r="A3392">
        <v>470035</v>
      </c>
      <c r="B3392" t="s">
        <v>5539</v>
      </c>
      <c r="C3392">
        <v>34</v>
      </c>
      <c r="D3392" t="s">
        <v>6056</v>
      </c>
      <c r="E3392" t="s">
        <v>10385</v>
      </c>
      <c r="F3392" t="s">
        <v>10386</v>
      </c>
      <c r="G3392" t="s">
        <v>84</v>
      </c>
      <c r="H3392" t="s">
        <v>10387</v>
      </c>
      <c r="I3392" s="110">
        <v>0</v>
      </c>
      <c r="J3392" s="110">
        <v>0</v>
      </c>
      <c r="K3392" s="110">
        <v>0</v>
      </c>
      <c r="L3392" s="110">
        <v>0</v>
      </c>
      <c r="M3392" s="110">
        <v>0</v>
      </c>
      <c r="N3392" s="110">
        <v>0</v>
      </c>
    </row>
    <row r="3393" spans="1:14" x14ac:dyDescent="0.25">
      <c r="A3393">
        <v>520054</v>
      </c>
      <c r="B3393" t="s">
        <v>5515</v>
      </c>
      <c r="C3393">
        <v>5</v>
      </c>
      <c r="D3393" t="s">
        <v>10388</v>
      </c>
      <c r="E3393" t="s">
        <v>10389</v>
      </c>
      <c r="F3393" t="s">
        <v>10390</v>
      </c>
      <c r="G3393" t="s">
        <v>3240</v>
      </c>
      <c r="H3393" t="s">
        <v>10391</v>
      </c>
      <c r="I3393" s="110">
        <v>0</v>
      </c>
      <c r="J3393" s="110">
        <v>0</v>
      </c>
      <c r="K3393" s="110">
        <v>0</v>
      </c>
      <c r="L3393" s="110">
        <v>0</v>
      </c>
      <c r="M3393" s="110">
        <v>0</v>
      </c>
      <c r="N3393" s="110">
        <v>0</v>
      </c>
    </row>
    <row r="3394" spans="1:14" x14ac:dyDescent="0.25">
      <c r="A3394">
        <v>470140</v>
      </c>
      <c r="B3394" t="s">
        <v>5539</v>
      </c>
      <c r="C3394">
        <v>34</v>
      </c>
      <c r="D3394" t="s">
        <v>10392</v>
      </c>
      <c r="E3394" t="s">
        <v>10393</v>
      </c>
      <c r="F3394" t="s">
        <v>4616</v>
      </c>
      <c r="G3394" t="s">
        <v>84</v>
      </c>
      <c r="H3394" t="s">
        <v>10394</v>
      </c>
      <c r="I3394" s="110">
        <v>0</v>
      </c>
      <c r="J3394" s="110">
        <v>0</v>
      </c>
      <c r="K3394" s="110">
        <v>0</v>
      </c>
      <c r="L3394" s="110">
        <v>0</v>
      </c>
      <c r="M3394" s="110">
        <v>0</v>
      </c>
      <c r="N3394" s="110">
        <v>0</v>
      </c>
    </row>
    <row r="3395" spans="1:14" x14ac:dyDescent="0.25">
      <c r="A3395">
        <v>470146</v>
      </c>
      <c r="B3395" t="s">
        <v>5539</v>
      </c>
      <c r="C3395">
        <v>34</v>
      </c>
      <c r="D3395" t="s">
        <v>4567</v>
      </c>
      <c r="E3395" t="s">
        <v>10395</v>
      </c>
      <c r="F3395" t="s">
        <v>10396</v>
      </c>
      <c r="G3395" t="s">
        <v>84</v>
      </c>
      <c r="H3395" t="s">
        <v>10397</v>
      </c>
      <c r="I3395" s="110">
        <v>0</v>
      </c>
      <c r="J3395" s="110">
        <v>0</v>
      </c>
      <c r="K3395" s="110">
        <v>0</v>
      </c>
      <c r="L3395" s="110">
        <v>0</v>
      </c>
      <c r="M3395" s="110">
        <v>0</v>
      </c>
      <c r="N3395" s="110">
        <v>0</v>
      </c>
    </row>
    <row r="3396" spans="1:14" x14ac:dyDescent="0.25">
      <c r="A3396">
        <v>520062</v>
      </c>
      <c r="B3396" t="s">
        <v>5515</v>
      </c>
      <c r="C3396">
        <v>5</v>
      </c>
      <c r="D3396" t="s">
        <v>10398</v>
      </c>
      <c r="E3396" t="s">
        <v>10399</v>
      </c>
      <c r="F3396" t="s">
        <v>10372</v>
      </c>
      <c r="G3396" t="s">
        <v>3240</v>
      </c>
      <c r="H3396" t="s">
        <v>10400</v>
      </c>
      <c r="I3396" s="110">
        <v>500</v>
      </c>
      <c r="J3396" s="110">
        <v>0</v>
      </c>
      <c r="K3396" s="110">
        <v>0</v>
      </c>
      <c r="L3396" s="110">
        <v>0</v>
      </c>
      <c r="M3396" s="110">
        <v>0</v>
      </c>
      <c r="N3396" s="110">
        <v>0</v>
      </c>
    </row>
    <row r="3397" spans="1:14" x14ac:dyDescent="0.25">
      <c r="A3397">
        <v>470180</v>
      </c>
      <c r="B3397" t="s">
        <v>5539</v>
      </c>
      <c r="C3397">
        <v>34</v>
      </c>
      <c r="D3397" t="s">
        <v>10401</v>
      </c>
      <c r="E3397" t="s">
        <v>10402</v>
      </c>
      <c r="F3397" t="s">
        <v>10403</v>
      </c>
      <c r="G3397" t="s">
        <v>84</v>
      </c>
      <c r="H3397" t="s">
        <v>10404</v>
      </c>
      <c r="I3397" s="110">
        <v>0</v>
      </c>
      <c r="J3397" s="110">
        <v>0</v>
      </c>
      <c r="K3397" s="110">
        <v>0</v>
      </c>
      <c r="L3397" s="110">
        <v>0</v>
      </c>
      <c r="M3397" s="110">
        <v>0</v>
      </c>
      <c r="N3397" s="110">
        <v>0</v>
      </c>
    </row>
    <row r="3398" spans="1:14" x14ac:dyDescent="0.25">
      <c r="A3398">
        <v>470195</v>
      </c>
      <c r="B3398" t="s">
        <v>5539</v>
      </c>
      <c r="C3398">
        <v>34</v>
      </c>
      <c r="D3398" t="s">
        <v>10405</v>
      </c>
      <c r="E3398" t="s">
        <v>10406</v>
      </c>
      <c r="F3398" t="s">
        <v>10407</v>
      </c>
      <c r="G3398" t="s">
        <v>84</v>
      </c>
      <c r="H3398" t="s">
        <v>10408</v>
      </c>
      <c r="I3398" s="110">
        <v>0</v>
      </c>
      <c r="J3398" s="110">
        <v>0</v>
      </c>
      <c r="K3398" s="110">
        <v>0</v>
      </c>
      <c r="L3398" s="110">
        <v>0</v>
      </c>
      <c r="M3398" s="110">
        <v>0</v>
      </c>
      <c r="N3398" s="110">
        <v>0</v>
      </c>
    </row>
    <row r="3399" spans="1:14" x14ac:dyDescent="0.25">
      <c r="A3399">
        <v>520065</v>
      </c>
      <c r="B3399" t="s">
        <v>5515</v>
      </c>
      <c r="C3399">
        <v>5</v>
      </c>
      <c r="D3399" t="s">
        <v>5126</v>
      </c>
      <c r="E3399" t="s">
        <v>5127</v>
      </c>
      <c r="F3399" t="s">
        <v>5113</v>
      </c>
      <c r="G3399" t="s">
        <v>5620</v>
      </c>
      <c r="H3399" t="s">
        <v>5128</v>
      </c>
      <c r="I3399" s="110">
        <v>901.48</v>
      </c>
      <c r="J3399" s="110">
        <v>0</v>
      </c>
      <c r="K3399" s="110">
        <v>0</v>
      </c>
      <c r="L3399" s="110">
        <v>0</v>
      </c>
      <c r="M3399" s="110">
        <v>0</v>
      </c>
      <c r="N3399" s="110">
        <v>0</v>
      </c>
    </row>
    <row r="3400" spans="1:14" x14ac:dyDescent="0.25">
      <c r="A3400">
        <v>470262</v>
      </c>
      <c r="B3400" t="s">
        <v>5539</v>
      </c>
      <c r="C3400">
        <v>34</v>
      </c>
      <c r="D3400" t="s">
        <v>10409</v>
      </c>
      <c r="E3400" t="s">
        <v>10410</v>
      </c>
      <c r="F3400" t="s">
        <v>10411</v>
      </c>
      <c r="G3400" t="s">
        <v>84</v>
      </c>
      <c r="H3400" t="s">
        <v>10412</v>
      </c>
      <c r="I3400" s="110">
        <v>0</v>
      </c>
      <c r="J3400" s="110">
        <v>0</v>
      </c>
      <c r="K3400" s="110">
        <v>0</v>
      </c>
      <c r="L3400" s="110">
        <v>0</v>
      </c>
      <c r="M3400" s="110">
        <v>0</v>
      </c>
      <c r="N3400" s="110">
        <v>0</v>
      </c>
    </row>
    <row r="3401" spans="1:14" x14ac:dyDescent="0.25">
      <c r="A3401">
        <v>490016</v>
      </c>
      <c r="B3401" t="s">
        <v>5540</v>
      </c>
      <c r="C3401">
        <v>35</v>
      </c>
      <c r="D3401" t="s">
        <v>10413</v>
      </c>
      <c r="E3401" t="s">
        <v>10414</v>
      </c>
      <c r="F3401" t="s">
        <v>673</v>
      </c>
      <c r="G3401" t="s">
        <v>83</v>
      </c>
      <c r="H3401" t="s">
        <v>10415</v>
      </c>
      <c r="I3401" s="110">
        <v>0</v>
      </c>
      <c r="J3401" s="110">
        <v>0</v>
      </c>
      <c r="K3401" s="110">
        <v>0</v>
      </c>
      <c r="L3401" s="110">
        <v>0</v>
      </c>
      <c r="M3401" s="110">
        <v>0</v>
      </c>
      <c r="N3401" s="110">
        <v>0</v>
      </c>
    </row>
    <row r="3402" spans="1:14" x14ac:dyDescent="0.25">
      <c r="A3402">
        <v>529005</v>
      </c>
      <c r="B3402" t="s">
        <v>5515</v>
      </c>
      <c r="C3402">
        <v>5</v>
      </c>
      <c r="D3402" t="s">
        <v>10416</v>
      </c>
      <c r="E3402" t="s">
        <v>10417</v>
      </c>
      <c r="F3402" t="s">
        <v>5124</v>
      </c>
      <c r="G3402" t="s">
        <v>3240</v>
      </c>
      <c r="H3402" t="s">
        <v>10418</v>
      </c>
      <c r="I3402" s="110">
        <v>0</v>
      </c>
      <c r="J3402" s="110">
        <v>0</v>
      </c>
      <c r="K3402" s="110">
        <v>0</v>
      </c>
      <c r="L3402" s="110">
        <v>0</v>
      </c>
      <c r="M3402" s="110">
        <v>0</v>
      </c>
      <c r="N3402" s="110">
        <v>0</v>
      </c>
    </row>
    <row r="3403" spans="1:14" x14ac:dyDescent="0.25">
      <c r="A3403">
        <v>490020</v>
      </c>
      <c r="B3403" t="s">
        <v>5540</v>
      </c>
      <c r="C3403">
        <v>35</v>
      </c>
      <c r="D3403" t="s">
        <v>8497</v>
      </c>
      <c r="E3403" t="s">
        <v>10419</v>
      </c>
      <c r="F3403" t="s">
        <v>10420</v>
      </c>
      <c r="G3403" t="s">
        <v>83</v>
      </c>
      <c r="H3403" t="s">
        <v>10421</v>
      </c>
      <c r="I3403" s="110">
        <v>0</v>
      </c>
      <c r="J3403" s="110">
        <v>0</v>
      </c>
      <c r="K3403" s="110">
        <v>0</v>
      </c>
      <c r="L3403" s="110">
        <v>0</v>
      </c>
      <c r="M3403" s="110">
        <v>0</v>
      </c>
      <c r="N3403" s="110">
        <v>0</v>
      </c>
    </row>
  </sheetData>
  <sheetProtection algorithmName="SHA-512" hashValue="YyoMWBsc6Vlw+Bmhbd8vUEWupraarty6bVaGCyrxCIAYk9gr7JuS/3PJYyGqQrgRbjgCWT4pXe//ZBAO/k/iWw==" saltValue="Ebmc4d+H3YnvEENPUeuMEA==" spinCount="100000" sheet="1" objects="1" scenarios="1"/>
  <sortState ref="A2:O2305">
    <sortCondition ref="C2:C230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2016 WYMG Automation</vt:lpstr>
      <vt:lpstr>2016 Allocations</vt:lpstr>
      <vt:lpstr>Pins and Allocations</vt:lpstr>
      <vt:lpstr>2016 Giving</vt:lpstr>
      <vt:lpstr>Christmas</vt:lpstr>
      <vt:lpstr>DMF</vt:lpstr>
      <vt:lpstr>Easter</vt:lpstr>
      <vt:lpstr>Pin</vt:lpstr>
      <vt:lpstr>'2016 WYMG Automation'!Print_Area</vt:lpstr>
      <vt:lpstr>Region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twest</dc:creator>
  <cp:lastModifiedBy>Kori Cummings</cp:lastModifiedBy>
  <cp:lastPrinted>2014-09-09T14:10:21Z</cp:lastPrinted>
  <dcterms:created xsi:type="dcterms:W3CDTF">2010-03-30T15:21:24Z</dcterms:created>
  <dcterms:modified xsi:type="dcterms:W3CDTF">2016-12-14T19:53:53Z</dcterms:modified>
</cp:coreProperties>
</file>